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3.xml" ContentType="application/vnd.openxmlformats-officedocument.drawing+xml"/>
  <Override PartName="/xl/tables/table16.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tables/table1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hidePivotFieldList="1" defaultThemeVersion="124226"/>
  <mc:AlternateContent xmlns:mc="http://schemas.openxmlformats.org/markup-compatibility/2006">
    <mc:Choice Requires="x15">
      <x15ac:absPath xmlns:x15ac="http://schemas.microsoft.com/office/spreadsheetml/2010/11/ac" url="D:\Documents and Settings\phaulet\Desktop\Déclarations d'accessibilité\ProgrammCours\"/>
    </mc:Choice>
  </mc:AlternateContent>
  <bookViews>
    <workbookView xWindow="-120" yWindow="-120" windowWidth="29040" windowHeight="15840" tabRatio="576" firstSheet="9" activeTab="15"/>
  </bookViews>
  <sheets>
    <sheet name="Projet" sheetId="4" r:id="rId1"/>
    <sheet name="Transverse" sheetId="109" r:id="rId2"/>
    <sheet name="Page1" sheetId="110" r:id="rId3"/>
    <sheet name="Page2" sheetId="111" r:id="rId4"/>
    <sheet name="Page3" sheetId="112" r:id="rId5"/>
    <sheet name="Page4" sheetId="113" r:id="rId6"/>
    <sheet name="Page5" sheetId="114" r:id="rId7"/>
    <sheet name="Page6" sheetId="115" r:id="rId8"/>
    <sheet name="Page7" sheetId="116" r:id="rId9"/>
    <sheet name="Page8" sheetId="117" r:id="rId10"/>
    <sheet name="Page9" sheetId="118" r:id="rId11"/>
    <sheet name="Page10" sheetId="119" r:id="rId12"/>
    <sheet name="Page11" sheetId="120" r:id="rId13"/>
    <sheet name="Page12" sheetId="121" r:id="rId14"/>
    <sheet name="Page13" sheetId="123" r:id="rId15"/>
    <sheet name="Synthèse" sheetId="1" r:id="rId16"/>
    <sheet name="Synthèse Graphique" sheetId="9" r:id="rId17"/>
    <sheet name="Récapitulatif" sheetId="10" r:id="rId18"/>
    <sheet name="Aide" sheetId="108" r:id="rId19"/>
    <sheet name="Licences - Crédits" sheetId="107" r:id="rId20"/>
    <sheet name="Modèle" sheetId="2" state="hidden" r:id="rId21"/>
    <sheet name="Value" sheetId="8" state="hidden" r:id="rId22"/>
  </sheets>
  <definedNames>
    <definedName name="_xlnm._FilterDatabase" localSheetId="0" hidden="1">Projet!$C$24:$D$27</definedName>
    <definedName name="_xlnm._FilterDatabase" localSheetId="17" hidden="1">Récapitulatif!$A$1:$M$152</definedName>
    <definedName name="_xlnm._FilterDatabase" localSheetId="15" hidden="1">Synthèse!$A$10:$F$10</definedName>
    <definedName name="Difficulte">Value!$T$2:$T$4</definedName>
    <definedName name="Etat">Value!$AB$2:$AB$6</definedName>
    <definedName name="_xlnm.Print_Titles" localSheetId="15">Synthèse!$10:$10</definedName>
    <definedName name="méthode">Value!$Y$2:$Y$3</definedName>
    <definedName name="Priorité">Value!$T$11:$T$14</definedName>
    <definedName name="Reproductibilite">Value!$V$2:$V$4</definedName>
    <definedName name="TabSyntez" localSheetId="14">TabSynthez[]</definedName>
    <definedName name="TabSyntez" localSheetId="1">TabSynthez[]</definedName>
    <definedName name="TabSyntez">TabSynthez[]</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67" i="1" l="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268" i="1" s="1"/>
  <c r="S12" i="1"/>
  <c r="S11" i="1"/>
  <c r="H261" i="123"/>
  <c r="H261" i="114" l="1"/>
  <c r="AS352" i="8" l="1"/>
  <c r="AS243" i="8"/>
  <c r="AS133" i="8"/>
  <c r="AS20" i="8"/>
  <c r="AS348" i="8"/>
  <c r="AS347" i="8"/>
  <c r="AS346" i="8"/>
  <c r="AS235" i="8"/>
  <c r="AS120" i="8"/>
  <c r="AS232" i="8"/>
  <c r="AS341" i="8"/>
  <c r="AS340" i="8"/>
  <c r="AS339" i="8"/>
  <c r="AS337" i="8"/>
  <c r="AS336" i="8"/>
  <c r="AS332" i="8"/>
  <c r="AS218" i="8"/>
  <c r="AS327" i="8"/>
  <c r="AS326" i="8"/>
  <c r="AS101" i="8"/>
  <c r="AS212" i="8"/>
  <c r="AS320" i="8"/>
  <c r="AS319" i="8"/>
  <c r="AS318" i="8"/>
  <c r="AS317" i="8"/>
  <c r="AS93" i="8"/>
  <c r="AS312" i="8"/>
  <c r="AS311" i="8"/>
  <c r="AS84" i="8"/>
  <c r="AS196" i="8"/>
  <c r="AS195" i="8"/>
  <c r="AS302" i="8"/>
  <c r="AS301" i="8"/>
  <c r="AS74" i="8"/>
  <c r="AS72" i="8"/>
  <c r="AS184" i="8"/>
  <c r="AS293" i="8"/>
  <c r="AS182" i="8"/>
  <c r="AS291" i="8"/>
  <c r="AS290" i="8"/>
  <c r="AS289" i="8"/>
  <c r="AS288" i="8"/>
  <c r="AS177" i="8"/>
  <c r="AS284" i="8"/>
  <c r="AS170" i="8"/>
  <c r="AS278" i="8"/>
  <c r="AS275" i="8"/>
  <c r="AS51" i="8"/>
  <c r="AS50" i="8"/>
  <c r="AS49" i="8"/>
  <c r="AS161" i="8"/>
  <c r="AS270" i="8"/>
  <c r="AS267" i="8"/>
  <c r="AS43" i="8"/>
  <c r="AS41" i="8"/>
  <c r="AS153" i="8"/>
  <c r="AS261" i="8"/>
  <c r="AS259" i="8"/>
  <c r="AS144" i="8"/>
  <c r="AS253" i="8"/>
  <c r="AR352" i="8"/>
  <c r="AR243" i="8"/>
  <c r="AR133" i="8"/>
  <c r="AR20" i="8"/>
  <c r="R267" i="1"/>
  <c r="R266" i="1"/>
  <c r="R265" i="1"/>
  <c r="R264" i="1"/>
  <c r="AR238" i="8" s="1"/>
  <c r="R263" i="1"/>
  <c r="R262" i="1"/>
  <c r="R261" i="1"/>
  <c r="AR346" i="8" s="1"/>
  <c r="R260" i="1"/>
  <c r="R259" i="1"/>
  <c r="R258" i="1"/>
  <c r="R257" i="1"/>
  <c r="R256" i="1"/>
  <c r="R255" i="1"/>
  <c r="AR120" i="8" s="1"/>
  <c r="R254" i="1"/>
  <c r="AR119" i="8" s="1"/>
  <c r="R253" i="1"/>
  <c r="AR231" i="8" s="1"/>
  <c r="R252" i="1"/>
  <c r="AR230" i="8" s="1"/>
  <c r="R251" i="1"/>
  <c r="AR229" i="8" s="1"/>
  <c r="R250" i="1"/>
  <c r="R249" i="1"/>
  <c r="R248" i="1"/>
  <c r="R247" i="1"/>
  <c r="R246" i="1"/>
  <c r="AR337" i="8" s="1"/>
  <c r="R245" i="1"/>
  <c r="AR336" i="8" s="1"/>
  <c r="R244" i="1"/>
  <c r="R243" i="1"/>
  <c r="R242" i="1"/>
  <c r="R241" i="1"/>
  <c r="R240" i="1"/>
  <c r="R239" i="1"/>
  <c r="AR332" i="8" s="1"/>
  <c r="R238" i="1"/>
  <c r="R237" i="1"/>
  <c r="R236" i="1"/>
  <c r="R235" i="1"/>
  <c r="R234" i="1"/>
  <c r="R233" i="1"/>
  <c r="R232" i="1"/>
  <c r="R231" i="1"/>
  <c r="R230" i="1"/>
  <c r="R229" i="1"/>
  <c r="AR105" i="8" s="1"/>
  <c r="R228" i="1"/>
  <c r="AR327" i="8" s="1"/>
  <c r="R227" i="1"/>
  <c r="AR326" i="8" s="1"/>
  <c r="R226" i="1"/>
  <c r="R225" i="1"/>
  <c r="R224" i="1"/>
  <c r="R223" i="1"/>
  <c r="R222" i="1"/>
  <c r="R221" i="1"/>
  <c r="R220" i="1"/>
  <c r="R219" i="1"/>
  <c r="R218" i="1"/>
  <c r="R217" i="1"/>
  <c r="R216" i="1"/>
  <c r="R215" i="1"/>
  <c r="R214" i="1"/>
  <c r="R213" i="1"/>
  <c r="R212" i="1"/>
  <c r="R211" i="1"/>
  <c r="R210" i="1"/>
  <c r="AR210" i="8" s="1"/>
  <c r="R209" i="1"/>
  <c r="AR319" i="8" s="1"/>
  <c r="R208" i="1"/>
  <c r="AR318" i="8" s="1"/>
  <c r="R207" i="1"/>
  <c r="R206" i="1"/>
  <c r="R205" i="1"/>
  <c r="R204" i="1"/>
  <c r="R203" i="1"/>
  <c r="R202" i="1"/>
  <c r="R201" i="1"/>
  <c r="R200" i="1"/>
  <c r="R199" i="1"/>
  <c r="R198" i="1"/>
  <c r="R197" i="1"/>
  <c r="R196" i="1"/>
  <c r="R195" i="1"/>
  <c r="R194" i="1"/>
  <c r="R193" i="1"/>
  <c r="R192" i="1"/>
  <c r="AR203" i="8" s="1"/>
  <c r="R191" i="1"/>
  <c r="R190" i="1"/>
  <c r="R189" i="1"/>
  <c r="R188" i="1"/>
  <c r="AR311" i="8" s="1"/>
  <c r="R187" i="1"/>
  <c r="R186" i="1"/>
  <c r="R185" i="1"/>
  <c r="R184" i="1"/>
  <c r="R183" i="1"/>
  <c r="R182" i="1"/>
  <c r="R181" i="1"/>
  <c r="R180" i="1"/>
  <c r="R179" i="1"/>
  <c r="R178" i="1"/>
  <c r="R177" i="1"/>
  <c r="R176" i="1"/>
  <c r="AR83" i="8" s="1"/>
  <c r="R175" i="1"/>
  <c r="AR195" i="8" s="1"/>
  <c r="R174" i="1"/>
  <c r="R173" i="1"/>
  <c r="R172" i="1"/>
  <c r="R171" i="1"/>
  <c r="R170" i="1"/>
  <c r="R169" i="1"/>
  <c r="R168" i="1"/>
  <c r="AR192" i="8" s="1"/>
  <c r="R167" i="1"/>
  <c r="AR191" i="8" s="1"/>
  <c r="R166" i="1"/>
  <c r="R165" i="1"/>
  <c r="R164" i="1"/>
  <c r="R163" i="1"/>
  <c r="R162" i="1"/>
  <c r="R161" i="1"/>
  <c r="R160" i="1"/>
  <c r="R159" i="1"/>
  <c r="R158" i="1"/>
  <c r="AR297" i="8" s="1"/>
  <c r="R157" i="1"/>
  <c r="R156" i="1"/>
  <c r="R155" i="1"/>
  <c r="R154" i="1"/>
  <c r="R153" i="1"/>
  <c r="R152" i="1"/>
  <c r="AR184" i="8" s="1"/>
  <c r="R151" i="1"/>
  <c r="AR70" i="8" s="1"/>
  <c r="R150" i="1"/>
  <c r="AR182" i="8" s="1"/>
  <c r="R149" i="1"/>
  <c r="AR181" i="8" s="1"/>
  <c r="R148" i="1"/>
  <c r="AR180" i="8" s="1"/>
  <c r="R147" i="1"/>
  <c r="AR289" i="8" s="1"/>
  <c r="R146" i="1"/>
  <c r="AR288" i="8" s="1"/>
  <c r="R145" i="1"/>
  <c r="AR177" i="8" s="1"/>
  <c r="R144" i="1"/>
  <c r="R143" i="1"/>
  <c r="R142" i="1"/>
  <c r="R141" i="1"/>
  <c r="R140" i="1"/>
  <c r="R139" i="1"/>
  <c r="R138" i="1"/>
  <c r="AR284" i="8" s="1"/>
  <c r="R137" i="1"/>
  <c r="R136" i="1"/>
  <c r="R135" i="1"/>
  <c r="R134" i="1"/>
  <c r="R133" i="1"/>
  <c r="R132" i="1"/>
  <c r="R131" i="1"/>
  <c r="R130" i="1"/>
  <c r="AR280" i="8" s="1"/>
  <c r="R129" i="1"/>
  <c r="R128" i="1"/>
  <c r="R127" i="1"/>
  <c r="R126" i="1"/>
  <c r="R125" i="1"/>
  <c r="R124" i="1"/>
  <c r="AR168" i="8" s="1"/>
  <c r="R123" i="1"/>
  <c r="R122" i="1"/>
  <c r="R121" i="1"/>
  <c r="R120" i="1"/>
  <c r="R119" i="1"/>
  <c r="R118" i="1"/>
  <c r="R117" i="1"/>
  <c r="R116" i="1"/>
  <c r="R115" i="1"/>
  <c r="AR275" i="8" s="1"/>
  <c r="R114" i="1"/>
  <c r="AR274" i="8" s="1"/>
  <c r="R113" i="1"/>
  <c r="AR273" i="8" s="1"/>
  <c r="R112" i="1"/>
  <c r="AR162" i="8" s="1"/>
  <c r="R111" i="1"/>
  <c r="AR161" i="8" s="1"/>
  <c r="R110" i="1"/>
  <c r="R109" i="1"/>
  <c r="R108" i="1"/>
  <c r="R107" i="1"/>
  <c r="R106" i="1"/>
  <c r="R105" i="1"/>
  <c r="R104" i="1"/>
  <c r="R103" i="1"/>
  <c r="AR267" i="8" s="1"/>
  <c r="R102" i="1"/>
  <c r="AR266" i="8" s="1"/>
  <c r="R101" i="1"/>
  <c r="R100" i="1"/>
  <c r="R99" i="1"/>
  <c r="AR154" i="8" s="1"/>
  <c r="R98" i="1"/>
  <c r="R97" i="1"/>
  <c r="R96" i="1"/>
  <c r="R95" i="1"/>
  <c r="R94" i="1"/>
  <c r="AR261" i="8" s="1"/>
  <c r="R93" i="1"/>
  <c r="R92" i="1"/>
  <c r="R91" i="1"/>
  <c r="R90" i="1"/>
  <c r="R89" i="1"/>
  <c r="R88" i="1"/>
  <c r="R87" i="1"/>
  <c r="R86" i="1"/>
  <c r="R85" i="1"/>
  <c r="R84" i="1"/>
  <c r="R83" i="1"/>
  <c r="R82" i="1"/>
  <c r="R81" i="1"/>
  <c r="R80" i="1"/>
  <c r="R79" i="1"/>
  <c r="R78" i="1"/>
  <c r="R77" i="1"/>
  <c r="R76" i="1"/>
  <c r="R75" i="1"/>
  <c r="R74" i="1"/>
  <c r="R73" i="1"/>
  <c r="R72" i="1"/>
  <c r="R71" i="1"/>
  <c r="R70" i="1"/>
  <c r="AR31" i="8" s="1"/>
  <c r="R69" i="1"/>
  <c r="AR253" i="8" s="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H261" i="121"/>
  <c r="AQ352" i="8"/>
  <c r="AQ243" i="8"/>
  <c r="AQ133" i="8"/>
  <c r="AQ20" i="8"/>
  <c r="Q267" i="1"/>
  <c r="Q266" i="1"/>
  <c r="Q265" i="1"/>
  <c r="Q264" i="1"/>
  <c r="Q263" i="1"/>
  <c r="Q262" i="1"/>
  <c r="Q261" i="1"/>
  <c r="AQ346" i="8" s="1"/>
  <c r="Q260" i="1"/>
  <c r="Q259" i="1"/>
  <c r="Q258" i="1"/>
  <c r="Q257" i="1"/>
  <c r="Q256" i="1"/>
  <c r="Q255" i="1"/>
  <c r="AQ343" i="8" s="1"/>
  <c r="Q254" i="1"/>
  <c r="Q253" i="1"/>
  <c r="AQ341" i="8" s="1"/>
  <c r="Q252" i="1"/>
  <c r="AQ340" i="8" s="1"/>
  <c r="Q251" i="1"/>
  <c r="Q250" i="1"/>
  <c r="Q249" i="1"/>
  <c r="Q248" i="1"/>
  <c r="Q247" i="1"/>
  <c r="Q246" i="1"/>
  <c r="AQ337" i="8" s="1"/>
  <c r="Q245" i="1"/>
  <c r="AQ336" i="8" s="1"/>
  <c r="Q244" i="1"/>
  <c r="AQ335" i="8" s="1"/>
  <c r="Q243" i="1"/>
  <c r="Q242" i="1"/>
  <c r="Q241" i="1"/>
  <c r="Q240" i="1"/>
  <c r="Q239" i="1"/>
  <c r="AQ109" i="8" s="1"/>
  <c r="Q238" i="1"/>
  <c r="Q237" i="1"/>
  <c r="Q236" i="1"/>
  <c r="Q235" i="1"/>
  <c r="Q234" i="1"/>
  <c r="Q233" i="1"/>
  <c r="Q232" i="1"/>
  <c r="Q231" i="1"/>
  <c r="Q230" i="1"/>
  <c r="Q229" i="1"/>
  <c r="AQ328" i="8" s="1"/>
  <c r="Q228" i="1"/>
  <c r="AQ327" i="8" s="1"/>
  <c r="Q227" i="1"/>
  <c r="Q226" i="1"/>
  <c r="Q225" i="1"/>
  <c r="Q224" i="1"/>
  <c r="Q223" i="1"/>
  <c r="Q222" i="1"/>
  <c r="Q221" i="1"/>
  <c r="Q220" i="1"/>
  <c r="Q219" i="1"/>
  <c r="Q218" i="1"/>
  <c r="Q217" i="1"/>
  <c r="Q216" i="1"/>
  <c r="Q215" i="1"/>
  <c r="Q214" i="1"/>
  <c r="Q213" i="1"/>
  <c r="Q212" i="1"/>
  <c r="Q211" i="1"/>
  <c r="Q210" i="1"/>
  <c r="Q209" i="1"/>
  <c r="Q208" i="1"/>
  <c r="Q207" i="1"/>
  <c r="Q206" i="1"/>
  <c r="Q205" i="1"/>
  <c r="Q204" i="1"/>
  <c r="Q203" i="1"/>
  <c r="Q202" i="1"/>
  <c r="Q201" i="1"/>
  <c r="Q200" i="1"/>
  <c r="Q199" i="1"/>
  <c r="Q198" i="1"/>
  <c r="Q197" i="1"/>
  <c r="Q196" i="1"/>
  <c r="Q195" i="1"/>
  <c r="Q194" i="1"/>
  <c r="Q193" i="1"/>
  <c r="Q192" i="1"/>
  <c r="Q191" i="1"/>
  <c r="Q190" i="1"/>
  <c r="Q189" i="1"/>
  <c r="Q188" i="1"/>
  <c r="AQ311" i="8" s="1"/>
  <c r="Q187" i="1"/>
  <c r="Q186" i="1"/>
  <c r="Q185" i="1"/>
  <c r="Q184" i="1"/>
  <c r="Q183" i="1"/>
  <c r="Q182" i="1"/>
  <c r="Q181" i="1"/>
  <c r="Q180" i="1"/>
  <c r="Q179" i="1"/>
  <c r="Q178" i="1"/>
  <c r="Q177" i="1"/>
  <c r="Q176" i="1"/>
  <c r="AQ83" i="8" s="1"/>
  <c r="Q175" i="1"/>
  <c r="AQ305" i="8" s="1"/>
  <c r="Q174" i="1"/>
  <c r="Q173" i="1"/>
  <c r="Q172" i="1"/>
  <c r="Q171" i="1"/>
  <c r="Q170" i="1"/>
  <c r="Q169" i="1"/>
  <c r="Q168" i="1"/>
  <c r="Q167" i="1"/>
  <c r="AQ191" i="8" s="1"/>
  <c r="Q166" i="1"/>
  <c r="Q165" i="1"/>
  <c r="Q164" i="1"/>
  <c r="Q163" i="1"/>
  <c r="Q162" i="1"/>
  <c r="Q161" i="1"/>
  <c r="Q160" i="1"/>
  <c r="Q159" i="1"/>
  <c r="Q158" i="1"/>
  <c r="AQ297" i="8" s="1"/>
  <c r="Q157" i="1"/>
  <c r="Q156" i="1"/>
  <c r="Q155" i="1"/>
  <c r="Q154" i="1"/>
  <c r="Q153" i="1"/>
  <c r="Q152" i="1"/>
  <c r="AQ71" i="8" s="1"/>
  <c r="Q151" i="1"/>
  <c r="AQ293" i="8" s="1"/>
  <c r="Q150" i="1"/>
  <c r="Q149" i="1"/>
  <c r="AQ291" i="8" s="1"/>
  <c r="Q148" i="1"/>
  <c r="AQ290" i="8" s="1"/>
  <c r="Q147" i="1"/>
  <c r="Q146" i="1"/>
  <c r="Q145" i="1"/>
  <c r="AQ287" i="8" s="1"/>
  <c r="Q144" i="1"/>
  <c r="Q143" i="1"/>
  <c r="Q142" i="1"/>
  <c r="Q141" i="1"/>
  <c r="Q140" i="1"/>
  <c r="Q139" i="1"/>
  <c r="Q138" i="1"/>
  <c r="AQ174" i="8" s="1"/>
  <c r="Q137" i="1"/>
  <c r="Q136" i="1"/>
  <c r="Q135" i="1"/>
  <c r="Q134" i="1"/>
  <c r="Q133" i="1"/>
  <c r="Q132" i="1"/>
  <c r="Q131" i="1"/>
  <c r="Q130" i="1"/>
  <c r="Q129" i="1"/>
  <c r="Q128" i="1"/>
  <c r="Q127" i="1"/>
  <c r="Q126" i="1"/>
  <c r="Q125" i="1"/>
  <c r="Q124" i="1"/>
  <c r="AQ278" i="8" s="1"/>
  <c r="Q123" i="1"/>
  <c r="Q122" i="1"/>
  <c r="Q121" i="1"/>
  <c r="Q120" i="1"/>
  <c r="Q119" i="1"/>
  <c r="Q118" i="1"/>
  <c r="Q117" i="1"/>
  <c r="Q116" i="1"/>
  <c r="Q115" i="1"/>
  <c r="Q114" i="1"/>
  <c r="Q113" i="1"/>
  <c r="AQ50" i="8" s="1"/>
  <c r="Q112" i="1"/>
  <c r="Q111" i="1"/>
  <c r="AQ271" i="8" s="1"/>
  <c r="Q110" i="1"/>
  <c r="Q109" i="1"/>
  <c r="Q108" i="1"/>
  <c r="Q107" i="1"/>
  <c r="Q106" i="1"/>
  <c r="Q105" i="1"/>
  <c r="Q104" i="1"/>
  <c r="Q103" i="1"/>
  <c r="AQ267" i="8" s="1"/>
  <c r="Q102" i="1"/>
  <c r="AQ266" i="8" s="1"/>
  <c r="Q101" i="1"/>
  <c r="Q100" i="1"/>
  <c r="Q99" i="1"/>
  <c r="AQ41" i="8" s="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AQ253" i="8" s="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H261" i="120"/>
  <c r="AP352" i="8"/>
  <c r="AP243" i="8"/>
  <c r="AP133" i="8"/>
  <c r="AP20" i="8"/>
  <c r="P267" i="1"/>
  <c r="P266" i="1"/>
  <c r="P265" i="1"/>
  <c r="P264" i="1"/>
  <c r="AP238" i="8" s="1"/>
  <c r="P263" i="1"/>
  <c r="P262" i="1"/>
  <c r="P261" i="1"/>
  <c r="AP346" i="8" s="1"/>
  <c r="P260" i="1"/>
  <c r="P259" i="1"/>
  <c r="P258" i="1"/>
  <c r="P257" i="1"/>
  <c r="P256" i="1"/>
  <c r="P255" i="1"/>
  <c r="AP343" i="8" s="1"/>
  <c r="P254" i="1"/>
  <c r="AP342" i="8" s="1"/>
  <c r="P253" i="1"/>
  <c r="AP341" i="8" s="1"/>
  <c r="P252" i="1"/>
  <c r="AP230" i="8" s="1"/>
  <c r="P251" i="1"/>
  <c r="AP339" i="8" s="1"/>
  <c r="P250" i="1"/>
  <c r="P249" i="1"/>
  <c r="P248" i="1"/>
  <c r="P247" i="1"/>
  <c r="P246" i="1"/>
  <c r="AP337" i="8" s="1"/>
  <c r="P245" i="1"/>
  <c r="P244" i="1"/>
  <c r="P243" i="1"/>
  <c r="P242" i="1"/>
  <c r="P241" i="1"/>
  <c r="P240" i="1"/>
  <c r="P239" i="1"/>
  <c r="AP109" i="8" s="1"/>
  <c r="P238" i="1"/>
  <c r="P237" i="1"/>
  <c r="P236" i="1"/>
  <c r="P235" i="1"/>
  <c r="P234" i="1"/>
  <c r="P233" i="1"/>
  <c r="P232" i="1"/>
  <c r="P231" i="1"/>
  <c r="P230" i="1"/>
  <c r="P229" i="1"/>
  <c r="AP218" i="8" s="1"/>
  <c r="P228" i="1"/>
  <c r="AP327" i="8" s="1"/>
  <c r="P227" i="1"/>
  <c r="AP326" i="8" s="1"/>
  <c r="P226" i="1"/>
  <c r="P225" i="1"/>
  <c r="P224" i="1"/>
  <c r="P223" i="1"/>
  <c r="P222" i="1"/>
  <c r="P221" i="1"/>
  <c r="P220" i="1"/>
  <c r="P219" i="1"/>
  <c r="P218" i="1"/>
  <c r="P217" i="1"/>
  <c r="P216" i="1"/>
  <c r="P215" i="1"/>
  <c r="P214" i="1"/>
  <c r="P213" i="1"/>
  <c r="P212" i="1"/>
  <c r="P211" i="1"/>
  <c r="P210" i="1"/>
  <c r="AP320" i="8" s="1"/>
  <c r="P209" i="1"/>
  <c r="AP319" i="8" s="1"/>
  <c r="P208" i="1"/>
  <c r="AP318" i="8" s="1"/>
  <c r="P207" i="1"/>
  <c r="P206" i="1"/>
  <c r="P205" i="1"/>
  <c r="P204" i="1"/>
  <c r="P203" i="1"/>
  <c r="P202" i="1"/>
  <c r="P201" i="1"/>
  <c r="P200" i="1"/>
  <c r="P199" i="1"/>
  <c r="P198" i="1"/>
  <c r="P197" i="1"/>
  <c r="P196" i="1"/>
  <c r="P195" i="1"/>
  <c r="P194" i="1"/>
  <c r="P193" i="1"/>
  <c r="P192" i="1"/>
  <c r="P191" i="1"/>
  <c r="P190" i="1"/>
  <c r="P189" i="1"/>
  <c r="P188" i="1"/>
  <c r="AP311" i="8" s="1"/>
  <c r="P187" i="1"/>
  <c r="P186" i="1"/>
  <c r="P185" i="1"/>
  <c r="P184" i="1"/>
  <c r="P183" i="1"/>
  <c r="P182" i="1"/>
  <c r="P181" i="1"/>
  <c r="P180" i="1"/>
  <c r="P179" i="1"/>
  <c r="P178" i="1"/>
  <c r="P177" i="1"/>
  <c r="P176" i="1"/>
  <c r="AP83" i="8" s="1"/>
  <c r="P175" i="1"/>
  <c r="AP305" i="8" s="1"/>
  <c r="P174" i="1"/>
  <c r="P173" i="1"/>
  <c r="P172" i="1"/>
  <c r="P171" i="1"/>
  <c r="P170" i="1"/>
  <c r="P169" i="1"/>
  <c r="P168" i="1"/>
  <c r="AP302" i="8" s="1"/>
  <c r="P167" i="1"/>
  <c r="AP191" i="8" s="1"/>
  <c r="P166" i="1"/>
  <c r="P165" i="1"/>
  <c r="P164" i="1"/>
  <c r="P163" i="1"/>
  <c r="P162" i="1"/>
  <c r="P161" i="1"/>
  <c r="P160" i="1"/>
  <c r="P159" i="1"/>
  <c r="P158" i="1"/>
  <c r="AP187" i="8" s="1"/>
  <c r="P157" i="1"/>
  <c r="P156" i="1"/>
  <c r="P155" i="1"/>
  <c r="P154" i="1"/>
  <c r="P153" i="1"/>
  <c r="P152" i="1"/>
  <c r="AP71" i="8" s="1"/>
  <c r="P151" i="1"/>
  <c r="AP293" i="8" s="1"/>
  <c r="P150" i="1"/>
  <c r="AP182" i="8" s="1"/>
  <c r="P149" i="1"/>
  <c r="AP181" i="8" s="1"/>
  <c r="P148" i="1"/>
  <c r="AP180" i="8" s="1"/>
  <c r="P147" i="1"/>
  <c r="AP179" i="8" s="1"/>
  <c r="P146" i="1"/>
  <c r="AP288" i="8" s="1"/>
  <c r="P145" i="1"/>
  <c r="AP287" i="8" s="1"/>
  <c r="P144" i="1"/>
  <c r="P143" i="1"/>
  <c r="P142" i="1"/>
  <c r="P141" i="1"/>
  <c r="P140" i="1"/>
  <c r="P139" i="1"/>
  <c r="P138" i="1"/>
  <c r="AP174" i="8" s="1"/>
  <c r="P137" i="1"/>
  <c r="P136" i="1"/>
  <c r="P135" i="1"/>
  <c r="P134" i="1"/>
  <c r="P133" i="1"/>
  <c r="P132" i="1"/>
  <c r="P131" i="1"/>
  <c r="P130" i="1"/>
  <c r="AP280" i="8" s="1"/>
  <c r="P129" i="1"/>
  <c r="P128" i="1"/>
  <c r="P127" i="1"/>
  <c r="P126" i="1"/>
  <c r="P125" i="1"/>
  <c r="P124" i="1"/>
  <c r="AP278" i="8" s="1"/>
  <c r="P123" i="1"/>
  <c r="P122" i="1"/>
  <c r="P121" i="1"/>
  <c r="P120" i="1"/>
  <c r="P119" i="1"/>
  <c r="P118" i="1"/>
  <c r="P117" i="1"/>
  <c r="P116" i="1"/>
  <c r="P115" i="1"/>
  <c r="AP275" i="8" s="1"/>
  <c r="P114" i="1"/>
  <c r="AP274" i="8" s="1"/>
  <c r="P113" i="1"/>
  <c r="AP273" i="8" s="1"/>
  <c r="P112" i="1"/>
  <c r="AP272" i="8" s="1"/>
  <c r="P111" i="1"/>
  <c r="AP161" i="8" s="1"/>
  <c r="P110" i="1"/>
  <c r="P109" i="1"/>
  <c r="P108" i="1"/>
  <c r="P107" i="1"/>
  <c r="P106" i="1"/>
  <c r="P105" i="1"/>
  <c r="P104" i="1"/>
  <c r="P103" i="1"/>
  <c r="AP267" i="8" s="1"/>
  <c r="P102" i="1"/>
  <c r="AP266" i="8" s="1"/>
  <c r="P101" i="1"/>
  <c r="P100" i="1"/>
  <c r="P99" i="1"/>
  <c r="AP264" i="8" s="1"/>
  <c r="P98" i="1"/>
  <c r="P97" i="1"/>
  <c r="P96" i="1"/>
  <c r="P95" i="1"/>
  <c r="P94" i="1"/>
  <c r="AP151" i="8" s="1"/>
  <c r="P93" i="1"/>
  <c r="P92" i="1"/>
  <c r="P91" i="1"/>
  <c r="P90" i="1"/>
  <c r="P89" i="1"/>
  <c r="P88" i="1"/>
  <c r="P87" i="1"/>
  <c r="P86" i="1"/>
  <c r="P85" i="1"/>
  <c r="P84" i="1"/>
  <c r="P83" i="1"/>
  <c r="P82" i="1"/>
  <c r="P81" i="1"/>
  <c r="P80" i="1"/>
  <c r="P79" i="1"/>
  <c r="P78" i="1"/>
  <c r="P77" i="1"/>
  <c r="P76" i="1"/>
  <c r="P75" i="1"/>
  <c r="P74" i="1"/>
  <c r="P73" i="1"/>
  <c r="P72" i="1"/>
  <c r="P71" i="1"/>
  <c r="P70" i="1"/>
  <c r="AP254" i="8" s="1"/>
  <c r="P69" i="1"/>
  <c r="AP253" i="8" s="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H261" i="119"/>
  <c r="AO352" i="8"/>
  <c r="AO243" i="8"/>
  <c r="AO133" i="8"/>
  <c r="AO20" i="8"/>
  <c r="O267" i="1"/>
  <c r="O266" i="1"/>
  <c r="O265" i="1"/>
  <c r="O264" i="1"/>
  <c r="O263" i="1"/>
  <c r="O262" i="1"/>
  <c r="O261" i="1"/>
  <c r="O260" i="1"/>
  <c r="O259" i="1"/>
  <c r="O258" i="1"/>
  <c r="O257" i="1"/>
  <c r="O256" i="1"/>
  <c r="O255" i="1"/>
  <c r="AO343" i="8" s="1"/>
  <c r="O254" i="1"/>
  <c r="O253" i="1"/>
  <c r="O252" i="1"/>
  <c r="O251" i="1"/>
  <c r="AO339" i="8" s="1"/>
  <c r="O250" i="1"/>
  <c r="O249" i="1"/>
  <c r="O248" i="1"/>
  <c r="O247" i="1"/>
  <c r="O246" i="1"/>
  <c r="O245" i="1"/>
  <c r="O244" i="1"/>
  <c r="AO335" i="8" s="1"/>
  <c r="O243" i="1"/>
  <c r="O242" i="1"/>
  <c r="O241" i="1"/>
  <c r="O240" i="1"/>
  <c r="O239" i="1"/>
  <c r="AO222" i="8" s="1"/>
  <c r="O238" i="1"/>
  <c r="O237" i="1"/>
  <c r="O236" i="1"/>
  <c r="O235" i="1"/>
  <c r="O234" i="1"/>
  <c r="O233" i="1"/>
  <c r="O232" i="1"/>
  <c r="O231" i="1"/>
  <c r="O230" i="1"/>
  <c r="O229" i="1"/>
  <c r="O228" i="1"/>
  <c r="O227" i="1"/>
  <c r="AO103" i="8" s="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AO83" i="8" s="1"/>
  <c r="O175" i="1"/>
  <c r="AO82" i="8" s="1"/>
  <c r="O174" i="1"/>
  <c r="O173" i="1"/>
  <c r="O172" i="1"/>
  <c r="O171" i="1"/>
  <c r="O170" i="1"/>
  <c r="O169" i="1"/>
  <c r="O168" i="1"/>
  <c r="O167" i="1"/>
  <c r="AO301" i="8" s="1"/>
  <c r="O166" i="1"/>
  <c r="O165" i="1"/>
  <c r="O164" i="1"/>
  <c r="O163" i="1"/>
  <c r="O162" i="1"/>
  <c r="O161" i="1"/>
  <c r="O160" i="1"/>
  <c r="O159" i="1"/>
  <c r="O158" i="1"/>
  <c r="AO187" i="8" s="1"/>
  <c r="O157" i="1"/>
  <c r="O156" i="1"/>
  <c r="O155" i="1"/>
  <c r="O154" i="1"/>
  <c r="O153" i="1"/>
  <c r="O152" i="1"/>
  <c r="AO294" i="8" s="1"/>
  <c r="O151" i="1"/>
  <c r="AO293" i="8" s="1"/>
  <c r="O150" i="1"/>
  <c r="AO69" i="8" s="1"/>
  <c r="O149" i="1"/>
  <c r="O148" i="1"/>
  <c r="O147" i="1"/>
  <c r="O146" i="1"/>
  <c r="O145" i="1"/>
  <c r="AO64" i="8" s="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AO52" i="8" s="1"/>
  <c r="O114" i="1"/>
  <c r="AO274" i="8" s="1"/>
  <c r="O113" i="1"/>
  <c r="O112" i="1"/>
  <c r="O111" i="1"/>
  <c r="AO48" i="8" s="1"/>
  <c r="O110" i="1"/>
  <c r="O109" i="1"/>
  <c r="O108" i="1"/>
  <c r="O107" i="1"/>
  <c r="O106" i="1"/>
  <c r="O105" i="1"/>
  <c r="O104" i="1"/>
  <c r="O103" i="1"/>
  <c r="AO267" i="8" s="1"/>
  <c r="O102" i="1"/>
  <c r="AO266" i="8" s="1"/>
  <c r="O101" i="1"/>
  <c r="O100" i="1"/>
  <c r="O99" i="1"/>
  <c r="AO41" i="8" s="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AO31" i="8" s="1"/>
  <c r="O69" i="1"/>
  <c r="AO30" i="8" s="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H261" i="118"/>
  <c r="AN352" i="8"/>
  <c r="AN243" i="8"/>
  <c r="AN133" i="8"/>
  <c r="AN20" i="8"/>
  <c r="N267" i="1"/>
  <c r="N266" i="1"/>
  <c r="N265" i="1"/>
  <c r="N264" i="1"/>
  <c r="AN348" i="8" s="1"/>
  <c r="N263" i="1"/>
  <c r="N262" i="1"/>
  <c r="N261" i="1"/>
  <c r="AN346" i="8" s="1"/>
  <c r="N260" i="1"/>
  <c r="N259" i="1"/>
  <c r="N258" i="1"/>
  <c r="N257" i="1"/>
  <c r="N256" i="1"/>
  <c r="N255" i="1"/>
  <c r="AN233" i="8" s="1"/>
  <c r="N254" i="1"/>
  <c r="AN232" i="8" s="1"/>
  <c r="N253" i="1"/>
  <c r="AN341" i="8" s="1"/>
  <c r="N252" i="1"/>
  <c r="AN340" i="8" s="1"/>
  <c r="N251" i="1"/>
  <c r="AN339" i="8" s="1"/>
  <c r="N250" i="1"/>
  <c r="N249" i="1"/>
  <c r="N248" i="1"/>
  <c r="N247" i="1"/>
  <c r="N246" i="1"/>
  <c r="AN337" i="8" s="1"/>
  <c r="N245" i="1"/>
  <c r="AN226" i="8" s="1"/>
  <c r="N244" i="1"/>
  <c r="AN225" i="8" s="1"/>
  <c r="N243" i="1"/>
  <c r="N242" i="1"/>
  <c r="N241" i="1"/>
  <c r="N240" i="1"/>
  <c r="N239" i="1"/>
  <c r="AN332" i="8" s="1"/>
  <c r="N238" i="1"/>
  <c r="N237" i="1"/>
  <c r="N236" i="1"/>
  <c r="N235" i="1"/>
  <c r="N234" i="1"/>
  <c r="N233" i="1"/>
  <c r="N232" i="1"/>
  <c r="N231" i="1"/>
  <c r="N230" i="1"/>
  <c r="N229" i="1"/>
  <c r="AN218" i="8" s="1"/>
  <c r="N228" i="1"/>
  <c r="AN327" i="8" s="1"/>
  <c r="N227" i="1"/>
  <c r="AN216" i="8" s="1"/>
  <c r="N226" i="1"/>
  <c r="N225" i="1"/>
  <c r="N224" i="1"/>
  <c r="N223" i="1"/>
  <c r="N222" i="1"/>
  <c r="N221" i="1"/>
  <c r="N220" i="1"/>
  <c r="N219" i="1"/>
  <c r="N218" i="1"/>
  <c r="N217" i="1"/>
  <c r="N216" i="1"/>
  <c r="N215" i="1"/>
  <c r="N214" i="1"/>
  <c r="N213" i="1"/>
  <c r="N212" i="1"/>
  <c r="N211" i="1"/>
  <c r="N210" i="1"/>
  <c r="AN320" i="8" s="1"/>
  <c r="N209" i="1"/>
  <c r="AN319" i="8" s="1"/>
  <c r="N208" i="1"/>
  <c r="AN318" i="8" s="1"/>
  <c r="N207" i="1"/>
  <c r="N206" i="1"/>
  <c r="N205" i="1"/>
  <c r="N204" i="1"/>
  <c r="N203" i="1"/>
  <c r="N202" i="1"/>
  <c r="N201" i="1"/>
  <c r="N200" i="1"/>
  <c r="N199" i="1"/>
  <c r="N198" i="1"/>
  <c r="N197" i="1"/>
  <c r="N196" i="1"/>
  <c r="N195" i="1"/>
  <c r="N194" i="1"/>
  <c r="N193" i="1"/>
  <c r="N192" i="1"/>
  <c r="N191" i="1"/>
  <c r="N190" i="1"/>
  <c r="N189" i="1"/>
  <c r="N188" i="1"/>
  <c r="AN311" i="8" s="1"/>
  <c r="N187" i="1"/>
  <c r="N186" i="1"/>
  <c r="N185" i="1"/>
  <c r="N184" i="1"/>
  <c r="N183" i="1"/>
  <c r="N182" i="1"/>
  <c r="N181" i="1"/>
  <c r="N180" i="1"/>
  <c r="N179" i="1"/>
  <c r="N178" i="1"/>
  <c r="N177" i="1"/>
  <c r="AN197" i="8" s="1"/>
  <c r="N176" i="1"/>
  <c r="AN196" i="8" s="1"/>
  <c r="N175" i="1"/>
  <c r="AN195" i="8" s="1"/>
  <c r="N174" i="1"/>
  <c r="N173" i="1"/>
  <c r="N172" i="1"/>
  <c r="N171" i="1"/>
  <c r="N170" i="1"/>
  <c r="N169" i="1"/>
  <c r="N168" i="1"/>
  <c r="AN302" i="8" s="1"/>
  <c r="N167" i="1"/>
  <c r="AN301" i="8" s="1"/>
  <c r="N166" i="1"/>
  <c r="N165" i="1"/>
  <c r="N164" i="1"/>
  <c r="N163" i="1"/>
  <c r="N162" i="1"/>
  <c r="N161" i="1"/>
  <c r="N160" i="1"/>
  <c r="N159" i="1"/>
  <c r="N158" i="1"/>
  <c r="AN187" i="8" s="1"/>
  <c r="N157" i="1"/>
  <c r="N156" i="1"/>
  <c r="N155" i="1"/>
  <c r="N154" i="1"/>
  <c r="N153" i="1"/>
  <c r="N152" i="1"/>
  <c r="AN184" i="8" s="1"/>
  <c r="N151" i="1"/>
  <c r="AN183" i="8" s="1"/>
  <c r="N150" i="1"/>
  <c r="AN182" i="8" s="1"/>
  <c r="N149" i="1"/>
  <c r="AN291" i="8" s="1"/>
  <c r="N148" i="1"/>
  <c r="AN180" i="8" s="1"/>
  <c r="N147" i="1"/>
  <c r="AN289" i="8" s="1"/>
  <c r="N146" i="1"/>
  <c r="N145" i="1"/>
  <c r="AN177" i="8" s="1"/>
  <c r="N144" i="1"/>
  <c r="N143" i="1"/>
  <c r="N142" i="1"/>
  <c r="N141" i="1"/>
  <c r="N140" i="1"/>
  <c r="N139" i="1"/>
  <c r="N138" i="1"/>
  <c r="AN284" i="8" s="1"/>
  <c r="N137" i="1"/>
  <c r="N136" i="1"/>
  <c r="N135" i="1"/>
  <c r="N134" i="1"/>
  <c r="N133" i="1"/>
  <c r="N132" i="1"/>
  <c r="N131" i="1"/>
  <c r="N130" i="1"/>
  <c r="N129" i="1"/>
  <c r="N128" i="1"/>
  <c r="N127" i="1"/>
  <c r="N126" i="1"/>
  <c r="N125" i="1"/>
  <c r="N124" i="1"/>
  <c r="AN168" i="8" s="1"/>
  <c r="N123" i="1"/>
  <c r="N122" i="1"/>
  <c r="N121" i="1"/>
  <c r="N120" i="1"/>
  <c r="N119" i="1"/>
  <c r="N118" i="1"/>
  <c r="N117" i="1"/>
  <c r="N116" i="1"/>
  <c r="N115" i="1"/>
  <c r="AN52" i="8" s="1"/>
  <c r="N114" i="1"/>
  <c r="AN51" i="8" s="1"/>
  <c r="N113" i="1"/>
  <c r="AN273" i="8" s="1"/>
  <c r="N112" i="1"/>
  <c r="AN162" i="8" s="1"/>
  <c r="N111" i="1"/>
  <c r="AN271" i="8" s="1"/>
  <c r="N110" i="1"/>
  <c r="N109" i="1"/>
  <c r="N108" i="1"/>
  <c r="N107" i="1"/>
  <c r="N106" i="1"/>
  <c r="N105" i="1"/>
  <c r="N104" i="1"/>
  <c r="N103" i="1"/>
  <c r="AN44" i="8" s="1"/>
  <c r="N102" i="1"/>
  <c r="AN266" i="8" s="1"/>
  <c r="N101" i="1"/>
  <c r="N100" i="1"/>
  <c r="N99" i="1"/>
  <c r="AN264" i="8" s="1"/>
  <c r="N98" i="1"/>
  <c r="N97" i="1"/>
  <c r="N96" i="1"/>
  <c r="N95" i="1"/>
  <c r="N94" i="1"/>
  <c r="AN261" i="8" s="1"/>
  <c r="N93" i="1"/>
  <c r="N92" i="1"/>
  <c r="N91" i="1"/>
  <c r="N90" i="1"/>
  <c r="N89" i="1"/>
  <c r="N88" i="1"/>
  <c r="N87" i="1"/>
  <c r="N86" i="1"/>
  <c r="N85" i="1"/>
  <c r="N84" i="1"/>
  <c r="N83" i="1"/>
  <c r="N82" i="1"/>
  <c r="N81" i="1"/>
  <c r="N80" i="1"/>
  <c r="N79" i="1"/>
  <c r="N78" i="1"/>
  <c r="N77" i="1"/>
  <c r="N76" i="1"/>
  <c r="N75" i="1"/>
  <c r="N74" i="1"/>
  <c r="N73" i="1"/>
  <c r="N72" i="1"/>
  <c r="N71" i="1"/>
  <c r="N70" i="1"/>
  <c r="AN254" i="8" s="1"/>
  <c r="N69" i="1"/>
  <c r="AN253" i="8" s="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H261" i="117"/>
  <c r="AM352" i="8"/>
  <c r="AM243" i="8"/>
  <c r="AM133" i="8"/>
  <c r="AM20" i="8"/>
  <c r="M267" i="1"/>
  <c r="M266" i="1"/>
  <c r="M265" i="1"/>
  <c r="M264" i="1"/>
  <c r="AM125" i="8" s="1"/>
  <c r="M263" i="1"/>
  <c r="M262" i="1"/>
  <c r="M261" i="1"/>
  <c r="M260" i="1"/>
  <c r="M259" i="1"/>
  <c r="M258" i="1"/>
  <c r="M257" i="1"/>
  <c r="M256" i="1"/>
  <c r="M255" i="1"/>
  <c r="M254" i="1"/>
  <c r="M253" i="1"/>
  <c r="M252" i="1"/>
  <c r="AM230" i="8" s="1"/>
  <c r="M251" i="1"/>
  <c r="M250" i="1"/>
  <c r="M249" i="1"/>
  <c r="M248" i="1"/>
  <c r="M247" i="1"/>
  <c r="M246" i="1"/>
  <c r="M245" i="1"/>
  <c r="M244" i="1"/>
  <c r="AM335" i="8" s="1"/>
  <c r="M243" i="1"/>
  <c r="M242" i="1"/>
  <c r="M241" i="1"/>
  <c r="M240" i="1"/>
  <c r="M239" i="1"/>
  <c r="AM222" i="8" s="1"/>
  <c r="M238" i="1"/>
  <c r="M237" i="1"/>
  <c r="M236" i="1"/>
  <c r="M235" i="1"/>
  <c r="M234" i="1"/>
  <c r="M233" i="1"/>
  <c r="M232" i="1"/>
  <c r="M231" i="1"/>
  <c r="M230" i="1"/>
  <c r="M229" i="1"/>
  <c r="M228" i="1"/>
  <c r="AM217" i="8" s="1"/>
  <c r="M227" i="1"/>
  <c r="M226" i="1"/>
  <c r="M225" i="1"/>
  <c r="M224" i="1"/>
  <c r="M223" i="1"/>
  <c r="M222" i="1"/>
  <c r="M221" i="1"/>
  <c r="M220" i="1"/>
  <c r="M219" i="1"/>
  <c r="M218" i="1"/>
  <c r="M217" i="1"/>
  <c r="M216" i="1"/>
  <c r="M215" i="1"/>
  <c r="M214" i="1"/>
  <c r="M213" i="1"/>
  <c r="M212" i="1"/>
  <c r="M211" i="1"/>
  <c r="M210" i="1"/>
  <c r="M209" i="1"/>
  <c r="AM209" i="8" s="1"/>
  <c r="M208" i="1"/>
  <c r="AM95" i="8" s="1"/>
  <c r="M207" i="1"/>
  <c r="M206" i="1"/>
  <c r="M205" i="1"/>
  <c r="M204" i="1"/>
  <c r="M203" i="1"/>
  <c r="M202" i="1"/>
  <c r="M201" i="1"/>
  <c r="M200" i="1"/>
  <c r="M199" i="1"/>
  <c r="M198" i="1"/>
  <c r="M197" i="1"/>
  <c r="M196" i="1"/>
  <c r="M195" i="1"/>
  <c r="M194" i="1"/>
  <c r="M193" i="1"/>
  <c r="M192" i="1"/>
  <c r="M191" i="1"/>
  <c r="M190" i="1"/>
  <c r="M189" i="1"/>
  <c r="M188" i="1"/>
  <c r="AM201" i="8" s="1"/>
  <c r="M187" i="1"/>
  <c r="M186" i="1"/>
  <c r="M185" i="1"/>
  <c r="M184" i="1"/>
  <c r="M183" i="1"/>
  <c r="M182" i="1"/>
  <c r="M181" i="1"/>
  <c r="M180" i="1"/>
  <c r="M179" i="1"/>
  <c r="M178" i="1"/>
  <c r="M177" i="1"/>
  <c r="AM197" i="8" s="1"/>
  <c r="M176" i="1"/>
  <c r="AM196" i="8" s="1"/>
  <c r="M175" i="1"/>
  <c r="M174" i="1"/>
  <c r="M173" i="1"/>
  <c r="M172" i="1"/>
  <c r="M171" i="1"/>
  <c r="M170" i="1"/>
  <c r="M169" i="1"/>
  <c r="M168" i="1"/>
  <c r="M167" i="1"/>
  <c r="AM78" i="8" s="1"/>
  <c r="M166" i="1"/>
  <c r="M165" i="1"/>
  <c r="M164" i="1"/>
  <c r="M163" i="1"/>
  <c r="M162" i="1"/>
  <c r="M161" i="1"/>
  <c r="M160" i="1"/>
  <c r="M159" i="1"/>
  <c r="M158" i="1"/>
  <c r="AM297" i="8" s="1"/>
  <c r="M157" i="1"/>
  <c r="M156" i="1"/>
  <c r="M155" i="1"/>
  <c r="M154" i="1"/>
  <c r="M153" i="1"/>
  <c r="M152" i="1"/>
  <c r="AM184" i="8" s="1"/>
  <c r="M151" i="1"/>
  <c r="AM70" i="8" s="1"/>
  <c r="M150" i="1"/>
  <c r="M149" i="1"/>
  <c r="AM68" i="8" s="1"/>
  <c r="M148" i="1"/>
  <c r="AM290" i="8" s="1"/>
  <c r="M147" i="1"/>
  <c r="M146" i="1"/>
  <c r="AM178" i="8" s="1"/>
  <c r="M145" i="1"/>
  <c r="AM64" i="8" s="1"/>
  <c r="M144" i="1"/>
  <c r="M143" i="1"/>
  <c r="M142" i="1"/>
  <c r="M141" i="1"/>
  <c r="M140" i="1"/>
  <c r="M139" i="1"/>
  <c r="M138" i="1"/>
  <c r="M137" i="1"/>
  <c r="M136" i="1"/>
  <c r="M135" i="1"/>
  <c r="M134" i="1"/>
  <c r="M133" i="1"/>
  <c r="M132" i="1"/>
  <c r="M131" i="1"/>
  <c r="M130" i="1"/>
  <c r="M129" i="1"/>
  <c r="M128" i="1"/>
  <c r="M127" i="1"/>
  <c r="M126" i="1"/>
  <c r="M125" i="1"/>
  <c r="M124" i="1"/>
  <c r="AM168" i="8" s="1"/>
  <c r="M123" i="1"/>
  <c r="M122" i="1"/>
  <c r="M121" i="1"/>
  <c r="M120" i="1"/>
  <c r="M119" i="1"/>
  <c r="M118" i="1"/>
  <c r="M117" i="1"/>
  <c r="M116" i="1"/>
  <c r="M115" i="1"/>
  <c r="M114" i="1"/>
  <c r="M113" i="1"/>
  <c r="AM273" i="8" s="1"/>
  <c r="M112" i="1"/>
  <c r="AM49" i="8" s="1"/>
  <c r="M111" i="1"/>
  <c r="AM271" i="8" s="1"/>
  <c r="M110" i="1"/>
  <c r="M109" i="1"/>
  <c r="M108" i="1"/>
  <c r="M107" i="1"/>
  <c r="M106" i="1"/>
  <c r="M105" i="1"/>
  <c r="M104" i="1"/>
  <c r="M103" i="1"/>
  <c r="AM44" i="8" s="1"/>
  <c r="M102" i="1"/>
  <c r="M101" i="1"/>
  <c r="M100" i="1"/>
  <c r="M99" i="1"/>
  <c r="M98" i="1"/>
  <c r="M97" i="1"/>
  <c r="M96" i="1"/>
  <c r="M95" i="1"/>
  <c r="M94" i="1"/>
  <c r="AM38" i="8" s="1"/>
  <c r="M93" i="1"/>
  <c r="M92" i="1"/>
  <c r="M91" i="1"/>
  <c r="M90" i="1"/>
  <c r="M89" i="1"/>
  <c r="M88" i="1"/>
  <c r="M87" i="1"/>
  <c r="M86" i="1"/>
  <c r="M85" i="1"/>
  <c r="M84" i="1"/>
  <c r="M83" i="1"/>
  <c r="M82" i="1"/>
  <c r="M81" i="1"/>
  <c r="M80" i="1"/>
  <c r="M79" i="1"/>
  <c r="M78" i="1"/>
  <c r="M77" i="1"/>
  <c r="M76" i="1"/>
  <c r="M75" i="1"/>
  <c r="M74" i="1"/>
  <c r="M73" i="1"/>
  <c r="M72" i="1"/>
  <c r="M71" i="1"/>
  <c r="M70" i="1"/>
  <c r="AM254" i="8" s="1"/>
  <c r="M69" i="1"/>
  <c r="AM143" i="8" s="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H261" i="116"/>
  <c r="AL352" i="8"/>
  <c r="AL243" i="8"/>
  <c r="AL133" i="8"/>
  <c r="AL20" i="8"/>
  <c r="L267" i="1"/>
  <c r="L266" i="1"/>
  <c r="L265" i="1"/>
  <c r="L264" i="1"/>
  <c r="L263" i="1"/>
  <c r="L262" i="1"/>
  <c r="L261" i="1"/>
  <c r="L260" i="1"/>
  <c r="L259" i="1"/>
  <c r="L258" i="1"/>
  <c r="L257" i="1"/>
  <c r="L256" i="1"/>
  <c r="L255" i="1"/>
  <c r="L254" i="1"/>
  <c r="AL232" i="8" s="1"/>
  <c r="L253" i="1"/>
  <c r="L252" i="1"/>
  <c r="AL230" i="8" s="1"/>
  <c r="L251" i="1"/>
  <c r="AL229" i="8" s="1"/>
  <c r="L250" i="1"/>
  <c r="L249" i="1"/>
  <c r="L248" i="1"/>
  <c r="L247" i="1"/>
  <c r="L246" i="1"/>
  <c r="AL227" i="8" s="1"/>
  <c r="L245" i="1"/>
  <c r="AL336" i="8" s="1"/>
  <c r="L244" i="1"/>
  <c r="AL335" i="8" s="1"/>
  <c r="L243" i="1"/>
  <c r="L242" i="1"/>
  <c r="L241" i="1"/>
  <c r="L240" i="1"/>
  <c r="L239" i="1"/>
  <c r="AL109" i="8" s="1"/>
  <c r="L238" i="1"/>
  <c r="L237" i="1"/>
  <c r="L236" i="1"/>
  <c r="L235" i="1"/>
  <c r="L234" i="1"/>
  <c r="L233" i="1"/>
  <c r="L232" i="1"/>
  <c r="L231" i="1"/>
  <c r="L230" i="1"/>
  <c r="L229" i="1"/>
  <c r="AL328" i="8" s="1"/>
  <c r="L228" i="1"/>
  <c r="AL327" i="8" s="1"/>
  <c r="L227" i="1"/>
  <c r="AL326" i="8" s="1"/>
  <c r="L226" i="1"/>
  <c r="L225" i="1"/>
  <c r="L224" i="1"/>
  <c r="L223" i="1"/>
  <c r="L222" i="1"/>
  <c r="L221" i="1"/>
  <c r="L220" i="1"/>
  <c r="L219" i="1"/>
  <c r="L218" i="1"/>
  <c r="L217" i="1"/>
  <c r="L216" i="1"/>
  <c r="L215" i="1"/>
  <c r="L214" i="1"/>
  <c r="L213" i="1"/>
  <c r="L212" i="1"/>
  <c r="L211" i="1"/>
  <c r="L210" i="1"/>
  <c r="L209" i="1"/>
  <c r="AL319" i="8" s="1"/>
  <c r="L208" i="1"/>
  <c r="AL208" i="8" s="1"/>
  <c r="L207" i="1"/>
  <c r="L206" i="1"/>
  <c r="L205" i="1"/>
  <c r="L204" i="1"/>
  <c r="L203" i="1"/>
  <c r="L202" i="1"/>
  <c r="L201" i="1"/>
  <c r="L200" i="1"/>
  <c r="L199" i="1"/>
  <c r="L198" i="1"/>
  <c r="L197" i="1"/>
  <c r="L196" i="1"/>
  <c r="L195" i="1"/>
  <c r="L194" i="1"/>
  <c r="L193" i="1"/>
  <c r="L192" i="1"/>
  <c r="L191" i="1"/>
  <c r="L190" i="1"/>
  <c r="L189" i="1"/>
  <c r="L188" i="1"/>
  <c r="AL311" i="8" s="1"/>
  <c r="L187" i="1"/>
  <c r="L186" i="1"/>
  <c r="L185" i="1"/>
  <c r="L184" i="1"/>
  <c r="L183" i="1"/>
  <c r="L182" i="1"/>
  <c r="L181" i="1"/>
  <c r="L180" i="1"/>
  <c r="L179" i="1"/>
  <c r="L178" i="1"/>
  <c r="L177" i="1"/>
  <c r="AL307" i="8" s="1"/>
  <c r="L176" i="1"/>
  <c r="AL83" i="8" s="1"/>
  <c r="L175" i="1"/>
  <c r="L174" i="1"/>
  <c r="L173" i="1"/>
  <c r="L172" i="1"/>
  <c r="L171" i="1"/>
  <c r="L170" i="1"/>
  <c r="L169" i="1"/>
  <c r="L168" i="1"/>
  <c r="L167" i="1"/>
  <c r="L166" i="1"/>
  <c r="L165" i="1"/>
  <c r="L164" i="1"/>
  <c r="L163" i="1"/>
  <c r="L162" i="1"/>
  <c r="L161" i="1"/>
  <c r="L160" i="1"/>
  <c r="L159" i="1"/>
  <c r="L158" i="1"/>
  <c r="AL297" i="8" s="1"/>
  <c r="L157" i="1"/>
  <c r="L156" i="1"/>
  <c r="L155" i="1"/>
  <c r="L154" i="1"/>
  <c r="L153" i="1"/>
  <c r="L152" i="1"/>
  <c r="AL71" i="8" s="1"/>
  <c r="L151" i="1"/>
  <c r="L150" i="1"/>
  <c r="AL292" i="8" s="1"/>
  <c r="L149" i="1"/>
  <c r="AL291" i="8" s="1"/>
  <c r="L148" i="1"/>
  <c r="AL180" i="8" s="1"/>
  <c r="L147" i="1"/>
  <c r="AL289" i="8" s="1"/>
  <c r="L146" i="1"/>
  <c r="L145" i="1"/>
  <c r="AL287" i="8" s="1"/>
  <c r="L144" i="1"/>
  <c r="L143" i="1"/>
  <c r="L142" i="1"/>
  <c r="L141" i="1"/>
  <c r="L140" i="1"/>
  <c r="L139" i="1"/>
  <c r="L138" i="1"/>
  <c r="L137" i="1"/>
  <c r="L136" i="1"/>
  <c r="L135" i="1"/>
  <c r="L134" i="1"/>
  <c r="L133" i="1"/>
  <c r="L132" i="1"/>
  <c r="L131" i="1"/>
  <c r="L130" i="1"/>
  <c r="L129" i="1"/>
  <c r="L128" i="1"/>
  <c r="L127" i="1"/>
  <c r="L126" i="1"/>
  <c r="L125" i="1"/>
  <c r="L124" i="1"/>
  <c r="AL278" i="8" s="1"/>
  <c r="L123" i="1"/>
  <c r="L122" i="1"/>
  <c r="L121" i="1"/>
  <c r="L120" i="1"/>
  <c r="L119" i="1"/>
  <c r="L118" i="1"/>
  <c r="L117" i="1"/>
  <c r="L116" i="1"/>
  <c r="L115" i="1"/>
  <c r="AL52" i="8" s="1"/>
  <c r="L114" i="1"/>
  <c r="L113" i="1"/>
  <c r="AL273" i="8" s="1"/>
  <c r="L112" i="1"/>
  <c r="AL272" i="8" s="1"/>
  <c r="L111" i="1"/>
  <c r="AL48" i="8" s="1"/>
  <c r="L110" i="1"/>
  <c r="L109" i="1"/>
  <c r="L108" i="1"/>
  <c r="L107" i="1"/>
  <c r="L106" i="1"/>
  <c r="L105" i="1"/>
  <c r="L104" i="1"/>
  <c r="L103" i="1"/>
  <c r="L102" i="1"/>
  <c r="AL43" i="8" s="1"/>
  <c r="L101" i="1"/>
  <c r="L100" i="1"/>
  <c r="L99" i="1"/>
  <c r="AL264" i="8" s="1"/>
  <c r="L98" i="1"/>
  <c r="L97" i="1"/>
  <c r="L96" i="1"/>
  <c r="L95" i="1"/>
  <c r="L94" i="1"/>
  <c r="AL38" i="8" s="1"/>
  <c r="L93" i="1"/>
  <c r="L92" i="1"/>
  <c r="L91" i="1"/>
  <c r="L90" i="1"/>
  <c r="L89" i="1"/>
  <c r="L88" i="1"/>
  <c r="L87" i="1"/>
  <c r="L86" i="1"/>
  <c r="L85" i="1"/>
  <c r="L84" i="1"/>
  <c r="L83" i="1"/>
  <c r="L82" i="1"/>
  <c r="L81" i="1"/>
  <c r="L80" i="1"/>
  <c r="L79" i="1"/>
  <c r="L78" i="1"/>
  <c r="L77" i="1"/>
  <c r="L76" i="1"/>
  <c r="L75" i="1"/>
  <c r="L74" i="1"/>
  <c r="L73" i="1"/>
  <c r="L72" i="1"/>
  <c r="L71" i="1"/>
  <c r="L70" i="1"/>
  <c r="AL254" i="8" s="1"/>
  <c r="L69" i="1"/>
  <c r="AL253" i="8" s="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H261" i="115"/>
  <c r="AK352" i="8"/>
  <c r="AK243" i="8"/>
  <c r="AK133" i="8"/>
  <c r="AK20" i="8"/>
  <c r="K267" i="1"/>
  <c r="K266" i="1"/>
  <c r="K265" i="1"/>
  <c r="K264" i="1"/>
  <c r="K263" i="1"/>
  <c r="K262" i="1"/>
  <c r="K261" i="1"/>
  <c r="AK346" i="8" s="1"/>
  <c r="K260" i="1"/>
  <c r="K259" i="1"/>
  <c r="K258" i="1"/>
  <c r="K257" i="1"/>
  <c r="K256" i="1"/>
  <c r="K255" i="1"/>
  <c r="K254" i="1"/>
  <c r="K253" i="1"/>
  <c r="K252" i="1"/>
  <c r="K251" i="1"/>
  <c r="K250" i="1"/>
  <c r="K249" i="1"/>
  <c r="K248" i="1"/>
  <c r="K247" i="1"/>
  <c r="K246" i="1"/>
  <c r="K245" i="1"/>
  <c r="K244" i="1"/>
  <c r="K243" i="1"/>
  <c r="K242" i="1"/>
  <c r="K241" i="1"/>
  <c r="K240" i="1"/>
  <c r="K239" i="1"/>
  <c r="AK109" i="8" s="1"/>
  <c r="K238" i="1"/>
  <c r="K237" i="1"/>
  <c r="K236" i="1"/>
  <c r="K235" i="1"/>
  <c r="K234" i="1"/>
  <c r="K233" i="1"/>
  <c r="K232" i="1"/>
  <c r="K231" i="1"/>
  <c r="K230" i="1"/>
  <c r="K229" i="1"/>
  <c r="AK328" i="8" s="1"/>
  <c r="K228" i="1"/>
  <c r="AK327" i="8" s="1"/>
  <c r="K227" i="1"/>
  <c r="K226" i="1"/>
  <c r="K225" i="1"/>
  <c r="K224" i="1"/>
  <c r="K223" i="1"/>
  <c r="K222" i="1"/>
  <c r="K221" i="1"/>
  <c r="K220" i="1"/>
  <c r="K219" i="1"/>
  <c r="K218" i="1"/>
  <c r="K217" i="1"/>
  <c r="K216" i="1"/>
  <c r="K215" i="1"/>
  <c r="K214" i="1"/>
  <c r="K213" i="1"/>
  <c r="K212" i="1"/>
  <c r="K211" i="1"/>
  <c r="K210" i="1"/>
  <c r="AK97" i="8" s="1"/>
  <c r="K209" i="1"/>
  <c r="AK319" i="8" s="1"/>
  <c r="K208" i="1"/>
  <c r="K207" i="1"/>
  <c r="K206" i="1"/>
  <c r="K205" i="1"/>
  <c r="K204" i="1"/>
  <c r="K203" i="1"/>
  <c r="K202" i="1"/>
  <c r="K201" i="1"/>
  <c r="K200" i="1"/>
  <c r="K199" i="1"/>
  <c r="K198" i="1"/>
  <c r="K197" i="1"/>
  <c r="K196" i="1"/>
  <c r="K195" i="1"/>
  <c r="K194" i="1"/>
  <c r="K193" i="1"/>
  <c r="K192" i="1"/>
  <c r="K191" i="1"/>
  <c r="K190" i="1"/>
  <c r="K189" i="1"/>
  <c r="K188" i="1"/>
  <c r="AK311" i="8" s="1"/>
  <c r="K187" i="1"/>
  <c r="K186" i="1"/>
  <c r="K185" i="1"/>
  <c r="K184" i="1"/>
  <c r="K183" i="1"/>
  <c r="K182" i="1"/>
  <c r="K181" i="1"/>
  <c r="K180" i="1"/>
  <c r="K179" i="1"/>
  <c r="K178" i="1"/>
  <c r="K177" i="1"/>
  <c r="K176" i="1"/>
  <c r="AK83" i="8" s="1"/>
  <c r="K175" i="1"/>
  <c r="K174" i="1"/>
  <c r="K173" i="1"/>
  <c r="K172" i="1"/>
  <c r="K171" i="1"/>
  <c r="K170" i="1"/>
  <c r="K169" i="1"/>
  <c r="K168" i="1"/>
  <c r="AK302" i="8" s="1"/>
  <c r="K167" i="1"/>
  <c r="AK191" i="8" s="1"/>
  <c r="K166" i="1"/>
  <c r="K165" i="1"/>
  <c r="K164" i="1"/>
  <c r="K163" i="1"/>
  <c r="K162" i="1"/>
  <c r="K161" i="1"/>
  <c r="K160" i="1"/>
  <c r="K159" i="1"/>
  <c r="K158" i="1"/>
  <c r="AK297" i="8" s="1"/>
  <c r="K157" i="1"/>
  <c r="K156" i="1"/>
  <c r="K155" i="1"/>
  <c r="K154" i="1"/>
  <c r="K153" i="1"/>
  <c r="K152" i="1"/>
  <c r="AK294" i="8" s="1"/>
  <c r="K151" i="1"/>
  <c r="K150" i="1"/>
  <c r="K149" i="1"/>
  <c r="AK68" i="8" s="1"/>
  <c r="K148" i="1"/>
  <c r="AK290" i="8" s="1"/>
  <c r="K147" i="1"/>
  <c r="K146" i="1"/>
  <c r="K145" i="1"/>
  <c r="AK287" i="8" s="1"/>
  <c r="K144" i="1"/>
  <c r="K143" i="1"/>
  <c r="K142" i="1"/>
  <c r="K141" i="1"/>
  <c r="K140" i="1"/>
  <c r="K139" i="1"/>
  <c r="K138" i="1"/>
  <c r="AK61" i="8" s="1"/>
  <c r="K137" i="1"/>
  <c r="K136" i="1"/>
  <c r="K135" i="1"/>
  <c r="K134" i="1"/>
  <c r="K133" i="1"/>
  <c r="K132" i="1"/>
  <c r="K131" i="1"/>
  <c r="K130" i="1"/>
  <c r="K129" i="1"/>
  <c r="K128" i="1"/>
  <c r="K127" i="1"/>
  <c r="K126" i="1"/>
  <c r="K125" i="1"/>
  <c r="K124" i="1"/>
  <c r="AK278" i="8" s="1"/>
  <c r="K123" i="1"/>
  <c r="K122" i="1"/>
  <c r="K121" i="1"/>
  <c r="K120" i="1"/>
  <c r="K119" i="1"/>
  <c r="K118" i="1"/>
  <c r="K117" i="1"/>
  <c r="K116" i="1"/>
  <c r="K115" i="1"/>
  <c r="K114" i="1"/>
  <c r="K113" i="1"/>
  <c r="AK273" i="8" s="1"/>
  <c r="K112" i="1"/>
  <c r="AK49" i="8" s="1"/>
  <c r="K111" i="1"/>
  <c r="AK48" i="8" s="1"/>
  <c r="K110" i="1"/>
  <c r="K109" i="1"/>
  <c r="K108" i="1"/>
  <c r="K107" i="1"/>
  <c r="K106" i="1"/>
  <c r="K105" i="1"/>
  <c r="K104" i="1"/>
  <c r="K103" i="1"/>
  <c r="K102" i="1"/>
  <c r="K101" i="1"/>
  <c r="K100" i="1"/>
  <c r="K99" i="1"/>
  <c r="AK41" i="8" s="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AK253" i="8" s="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AJ352" i="8"/>
  <c r="AJ243" i="8"/>
  <c r="AJ133" i="8"/>
  <c r="AJ20" i="8"/>
  <c r="J267" i="1"/>
  <c r="J266" i="1"/>
  <c r="J265" i="1"/>
  <c r="J264" i="1"/>
  <c r="J263" i="1"/>
  <c r="J262" i="1"/>
  <c r="J261" i="1"/>
  <c r="J260" i="1"/>
  <c r="J259" i="1"/>
  <c r="J258" i="1"/>
  <c r="J257" i="1"/>
  <c r="J256" i="1"/>
  <c r="J255" i="1"/>
  <c r="AJ120" i="8" s="1"/>
  <c r="J254" i="1"/>
  <c r="J253" i="1"/>
  <c r="AJ341" i="8" s="1"/>
  <c r="J252" i="1"/>
  <c r="AJ340" i="8" s="1"/>
  <c r="J251" i="1"/>
  <c r="AJ339" i="8" s="1"/>
  <c r="J250" i="1"/>
  <c r="J249" i="1"/>
  <c r="J248" i="1"/>
  <c r="J247" i="1"/>
  <c r="J246" i="1"/>
  <c r="J245" i="1"/>
  <c r="AJ113" i="8" s="1"/>
  <c r="J244" i="1"/>
  <c r="J243" i="1"/>
  <c r="J242" i="1"/>
  <c r="J241" i="1"/>
  <c r="J240" i="1"/>
  <c r="J239" i="1"/>
  <c r="AJ109" i="8" s="1"/>
  <c r="J238" i="1"/>
  <c r="J237" i="1"/>
  <c r="J236" i="1"/>
  <c r="J235" i="1"/>
  <c r="J234" i="1"/>
  <c r="J233" i="1"/>
  <c r="J232" i="1"/>
  <c r="J231" i="1"/>
  <c r="J230" i="1"/>
  <c r="J229" i="1"/>
  <c r="AJ218" i="8" s="1"/>
  <c r="J228" i="1"/>
  <c r="AJ327" i="8" s="1"/>
  <c r="J227" i="1"/>
  <c r="AJ103" i="8" s="1"/>
  <c r="J226" i="1"/>
  <c r="J225" i="1"/>
  <c r="J224" i="1"/>
  <c r="J223" i="1"/>
  <c r="J222" i="1"/>
  <c r="J221" i="1"/>
  <c r="J220" i="1"/>
  <c r="J219" i="1"/>
  <c r="J218" i="1"/>
  <c r="J217" i="1"/>
  <c r="J216" i="1"/>
  <c r="J215" i="1"/>
  <c r="J214" i="1"/>
  <c r="J213" i="1"/>
  <c r="J212" i="1"/>
  <c r="J211" i="1"/>
  <c r="J210" i="1"/>
  <c r="AJ320" i="8" s="1"/>
  <c r="J209" i="1"/>
  <c r="AJ209" i="8" s="1"/>
  <c r="J208" i="1"/>
  <c r="J207" i="1"/>
  <c r="J206" i="1"/>
  <c r="J205" i="1"/>
  <c r="J204" i="1"/>
  <c r="J203" i="1"/>
  <c r="J202" i="1"/>
  <c r="J201" i="1"/>
  <c r="J200" i="1"/>
  <c r="J199" i="1"/>
  <c r="J198" i="1"/>
  <c r="J197" i="1"/>
  <c r="J196" i="1"/>
  <c r="J195" i="1"/>
  <c r="J194" i="1"/>
  <c r="J193" i="1"/>
  <c r="J192" i="1"/>
  <c r="J191" i="1"/>
  <c r="J190" i="1"/>
  <c r="J189" i="1"/>
  <c r="J188" i="1"/>
  <c r="AJ311" i="8" s="1"/>
  <c r="J187" i="1"/>
  <c r="J186" i="1"/>
  <c r="J185" i="1"/>
  <c r="J184" i="1"/>
  <c r="J183" i="1"/>
  <c r="J182" i="1"/>
  <c r="J181" i="1"/>
  <c r="J180" i="1"/>
  <c r="J179" i="1"/>
  <c r="J178" i="1"/>
  <c r="J177" i="1"/>
  <c r="J176" i="1"/>
  <c r="AJ83" i="8" s="1"/>
  <c r="J175" i="1"/>
  <c r="AJ195" i="8" s="1"/>
  <c r="J174" i="1"/>
  <c r="J173" i="1"/>
  <c r="J172" i="1"/>
  <c r="J171" i="1"/>
  <c r="J170" i="1"/>
  <c r="J169" i="1"/>
  <c r="J168" i="1"/>
  <c r="AJ302" i="8" s="1"/>
  <c r="J167" i="1"/>
  <c r="AJ191" i="8" s="1"/>
  <c r="J166" i="1"/>
  <c r="J165" i="1"/>
  <c r="J164" i="1"/>
  <c r="J163" i="1"/>
  <c r="J162" i="1"/>
  <c r="J161" i="1"/>
  <c r="J160" i="1"/>
  <c r="J159" i="1"/>
  <c r="J158" i="1"/>
  <c r="J157" i="1"/>
  <c r="J156" i="1"/>
  <c r="J155" i="1"/>
  <c r="J154" i="1"/>
  <c r="J153" i="1"/>
  <c r="J152" i="1"/>
  <c r="J151" i="1"/>
  <c r="AJ293" i="8" s="1"/>
  <c r="J150" i="1"/>
  <c r="J149" i="1"/>
  <c r="J148" i="1"/>
  <c r="AJ290" i="8" s="1"/>
  <c r="J147" i="1"/>
  <c r="J146" i="1"/>
  <c r="AJ178" i="8" s="1"/>
  <c r="J145" i="1"/>
  <c r="AJ287" i="8" s="1"/>
  <c r="J144" i="1"/>
  <c r="J143" i="1"/>
  <c r="J142" i="1"/>
  <c r="J141" i="1"/>
  <c r="J140" i="1"/>
  <c r="J139" i="1"/>
  <c r="J138" i="1"/>
  <c r="AJ174" i="8" s="1"/>
  <c r="J137" i="1"/>
  <c r="J136" i="1"/>
  <c r="J135" i="1"/>
  <c r="J134" i="1"/>
  <c r="J133" i="1"/>
  <c r="J132" i="1"/>
  <c r="J131" i="1"/>
  <c r="J130" i="1"/>
  <c r="AJ280" i="8" s="1"/>
  <c r="J129" i="1"/>
  <c r="J128" i="1"/>
  <c r="J127" i="1"/>
  <c r="J126" i="1"/>
  <c r="J125" i="1"/>
  <c r="J124" i="1"/>
  <c r="AJ168" i="8" s="1"/>
  <c r="J123" i="1"/>
  <c r="J122" i="1"/>
  <c r="J121" i="1"/>
  <c r="J120" i="1"/>
  <c r="J119" i="1"/>
  <c r="J118" i="1"/>
  <c r="J117" i="1"/>
  <c r="J116" i="1"/>
  <c r="J115" i="1"/>
  <c r="AJ165" i="8" s="1"/>
  <c r="J114" i="1"/>
  <c r="AJ51" i="8" s="1"/>
  <c r="J113" i="1"/>
  <c r="AJ50" i="8" s="1"/>
  <c r="J112" i="1"/>
  <c r="J111" i="1"/>
  <c r="AJ161" i="8" s="1"/>
  <c r="J110" i="1"/>
  <c r="J109" i="1"/>
  <c r="J108" i="1"/>
  <c r="J107" i="1"/>
  <c r="J106" i="1"/>
  <c r="J105" i="1"/>
  <c r="J104" i="1"/>
  <c r="J103" i="1"/>
  <c r="AJ267" i="8" s="1"/>
  <c r="J102" i="1"/>
  <c r="J101" i="1"/>
  <c r="J100" i="1"/>
  <c r="J99" i="1"/>
  <c r="AJ264" i="8" s="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AJ143" i="8" s="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H261" i="113"/>
  <c r="AI352" i="8"/>
  <c r="AI243" i="8"/>
  <c r="AI133" i="8"/>
  <c r="AI20" i="8"/>
  <c r="I267" i="1"/>
  <c r="I266" i="1"/>
  <c r="I265" i="1"/>
  <c r="I264" i="1"/>
  <c r="AI125" i="8" s="1"/>
  <c r="I263" i="1"/>
  <c r="I262" i="1"/>
  <c r="I261" i="1"/>
  <c r="I260" i="1"/>
  <c r="I259" i="1"/>
  <c r="I258" i="1"/>
  <c r="I257" i="1"/>
  <c r="I256" i="1"/>
  <c r="I255" i="1"/>
  <c r="I254" i="1"/>
  <c r="AI342" i="8" s="1"/>
  <c r="I253" i="1"/>
  <c r="AI341" i="8" s="1"/>
  <c r="I252" i="1"/>
  <c r="AI340" i="8" s="1"/>
  <c r="I251" i="1"/>
  <c r="I250" i="1"/>
  <c r="I249" i="1"/>
  <c r="I248" i="1"/>
  <c r="I247" i="1"/>
  <c r="I246" i="1"/>
  <c r="AI337" i="8" s="1"/>
  <c r="I245" i="1"/>
  <c r="AI336" i="8" s="1"/>
  <c r="I244" i="1"/>
  <c r="I243" i="1"/>
  <c r="I242" i="1"/>
  <c r="I241" i="1"/>
  <c r="I240" i="1"/>
  <c r="I239" i="1"/>
  <c r="AI332" i="8" s="1"/>
  <c r="I238" i="1"/>
  <c r="I237" i="1"/>
  <c r="I236" i="1"/>
  <c r="I235" i="1"/>
  <c r="I234" i="1"/>
  <c r="I233" i="1"/>
  <c r="I232" i="1"/>
  <c r="I231" i="1"/>
  <c r="I230" i="1"/>
  <c r="I229" i="1"/>
  <c r="AI218" i="8" s="1"/>
  <c r="I228" i="1"/>
  <c r="I227" i="1"/>
  <c r="AI103" i="8" s="1"/>
  <c r="I226" i="1"/>
  <c r="I225" i="1"/>
  <c r="I224" i="1"/>
  <c r="I223" i="1"/>
  <c r="I222" i="1"/>
  <c r="I221" i="1"/>
  <c r="I220" i="1"/>
  <c r="I219" i="1"/>
  <c r="I218" i="1"/>
  <c r="I217" i="1"/>
  <c r="I216" i="1"/>
  <c r="I215" i="1"/>
  <c r="I214" i="1"/>
  <c r="I213" i="1"/>
  <c r="I212" i="1"/>
  <c r="I211" i="1"/>
  <c r="I210" i="1"/>
  <c r="AI210" i="8" s="1"/>
  <c r="I209" i="1"/>
  <c r="I208" i="1"/>
  <c r="AI95" i="8" s="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AI306" i="8" s="1"/>
  <c r="I175" i="1"/>
  <c r="AI82" i="8" s="1"/>
  <c r="I174" i="1"/>
  <c r="I173" i="1"/>
  <c r="I172" i="1"/>
  <c r="I171" i="1"/>
  <c r="I170" i="1"/>
  <c r="I169" i="1"/>
  <c r="I168" i="1"/>
  <c r="AI192" i="8" s="1"/>
  <c r="I167" i="1"/>
  <c r="AI191" i="8" s="1"/>
  <c r="I166" i="1"/>
  <c r="I165" i="1"/>
  <c r="I164" i="1"/>
  <c r="I163" i="1"/>
  <c r="I162" i="1"/>
  <c r="I161" i="1"/>
  <c r="I160" i="1"/>
  <c r="I159" i="1"/>
  <c r="I158" i="1"/>
  <c r="AI74" i="8" s="1"/>
  <c r="I157" i="1"/>
  <c r="I156" i="1"/>
  <c r="I155" i="1"/>
  <c r="I154" i="1"/>
  <c r="I153" i="1"/>
  <c r="I152" i="1"/>
  <c r="AI184" i="8" s="1"/>
  <c r="I151" i="1"/>
  <c r="AI293" i="8" s="1"/>
  <c r="I150" i="1"/>
  <c r="AI292" i="8" s="1"/>
  <c r="I149" i="1"/>
  <c r="I148" i="1"/>
  <c r="I147" i="1"/>
  <c r="I146" i="1"/>
  <c r="I145" i="1"/>
  <c r="AI177" i="8" s="1"/>
  <c r="I144" i="1"/>
  <c r="I143" i="1"/>
  <c r="I142" i="1"/>
  <c r="I141" i="1"/>
  <c r="I140" i="1"/>
  <c r="I139" i="1"/>
  <c r="I138" i="1"/>
  <c r="I137" i="1"/>
  <c r="I136" i="1"/>
  <c r="I135" i="1"/>
  <c r="I134" i="1"/>
  <c r="I133" i="1"/>
  <c r="I132" i="1"/>
  <c r="I131" i="1"/>
  <c r="I130" i="1"/>
  <c r="AI57" i="8" s="1"/>
  <c r="I129" i="1"/>
  <c r="I128" i="1"/>
  <c r="I127" i="1"/>
  <c r="I126" i="1"/>
  <c r="I125" i="1"/>
  <c r="I124" i="1"/>
  <c r="AI55" i="8" s="1"/>
  <c r="I123" i="1"/>
  <c r="I122" i="1"/>
  <c r="I121" i="1"/>
  <c r="I120" i="1"/>
  <c r="I119" i="1"/>
  <c r="I118" i="1"/>
  <c r="I117" i="1"/>
  <c r="I116" i="1"/>
  <c r="I115" i="1"/>
  <c r="AI165" i="8" s="1"/>
  <c r="I114" i="1"/>
  <c r="AI274" i="8" s="1"/>
  <c r="I113" i="1"/>
  <c r="AI50" i="8" s="1"/>
  <c r="I112" i="1"/>
  <c r="I111" i="1"/>
  <c r="AI271" i="8" s="1"/>
  <c r="I110" i="1"/>
  <c r="I109" i="1"/>
  <c r="I108" i="1"/>
  <c r="I107" i="1"/>
  <c r="I106" i="1"/>
  <c r="I105" i="1"/>
  <c r="I104" i="1"/>
  <c r="I103" i="1"/>
  <c r="AI44" i="8" s="1"/>
  <c r="I102" i="1"/>
  <c r="AI156" i="8" s="1"/>
  <c r="I101" i="1"/>
  <c r="I100" i="1"/>
  <c r="I99" i="1"/>
  <c r="I98" i="1"/>
  <c r="I97" i="1"/>
  <c r="I96" i="1"/>
  <c r="I95" i="1"/>
  <c r="I94" i="1"/>
  <c r="AI261" i="8" s="1"/>
  <c r="I93" i="1"/>
  <c r="I92" i="1"/>
  <c r="I91" i="1"/>
  <c r="I90" i="1"/>
  <c r="I89" i="1"/>
  <c r="I88" i="1"/>
  <c r="I87" i="1"/>
  <c r="I86" i="1"/>
  <c r="I85" i="1"/>
  <c r="I84" i="1"/>
  <c r="I83" i="1"/>
  <c r="I82" i="1"/>
  <c r="I81" i="1"/>
  <c r="I80" i="1"/>
  <c r="I79" i="1"/>
  <c r="I78" i="1"/>
  <c r="I77" i="1"/>
  <c r="I76" i="1"/>
  <c r="I75" i="1"/>
  <c r="I74" i="1"/>
  <c r="I73" i="1"/>
  <c r="I72" i="1"/>
  <c r="I71" i="1"/>
  <c r="I70" i="1"/>
  <c r="AI254" i="8" s="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H261" i="112"/>
  <c r="AH352" i="8"/>
  <c r="AH243" i="8"/>
  <c r="AH133" i="8"/>
  <c r="AH20" i="8"/>
  <c r="H267" i="1"/>
  <c r="H266" i="1"/>
  <c r="H265" i="1"/>
  <c r="H264" i="1"/>
  <c r="AH348" i="8" s="1"/>
  <c r="H263" i="1"/>
  <c r="H262" i="1"/>
  <c r="H261" i="1"/>
  <c r="AH346" i="8" s="1"/>
  <c r="H260" i="1"/>
  <c r="H259" i="1"/>
  <c r="H258" i="1"/>
  <c r="H257" i="1"/>
  <c r="H256" i="1"/>
  <c r="H255" i="1"/>
  <c r="AH233" i="8" s="1"/>
  <c r="H254" i="1"/>
  <c r="AH232" i="8" s="1"/>
  <c r="H253" i="1"/>
  <c r="AH231" i="8" s="1"/>
  <c r="H252" i="1"/>
  <c r="AH340" i="8" s="1"/>
  <c r="H251" i="1"/>
  <c r="AH339" i="8" s="1"/>
  <c r="H250" i="1"/>
  <c r="H249" i="1"/>
  <c r="H248" i="1"/>
  <c r="H247" i="1"/>
  <c r="H246" i="1"/>
  <c r="H245" i="1"/>
  <c r="AH226" i="8" s="1"/>
  <c r="H244" i="1"/>
  <c r="AH225" i="8" s="1"/>
  <c r="H243" i="1"/>
  <c r="H242" i="1"/>
  <c r="H241" i="1"/>
  <c r="H240" i="1"/>
  <c r="H239" i="1"/>
  <c r="AH222" i="8" s="1"/>
  <c r="H238" i="1"/>
  <c r="H237" i="1"/>
  <c r="H236" i="1"/>
  <c r="H235" i="1"/>
  <c r="H234" i="1"/>
  <c r="H233" i="1"/>
  <c r="H232" i="1"/>
  <c r="H231" i="1"/>
  <c r="H230" i="1"/>
  <c r="H229" i="1"/>
  <c r="AH328" i="8" s="1"/>
  <c r="H228" i="1"/>
  <c r="AH327" i="8" s="1"/>
  <c r="H227" i="1"/>
  <c r="AH326" i="8" s="1"/>
  <c r="H226" i="1"/>
  <c r="H225" i="1"/>
  <c r="H224" i="1"/>
  <c r="H223" i="1"/>
  <c r="H222" i="1"/>
  <c r="H221" i="1"/>
  <c r="H220" i="1"/>
  <c r="H219" i="1"/>
  <c r="H218" i="1"/>
  <c r="H217" i="1"/>
  <c r="H216" i="1"/>
  <c r="H215" i="1"/>
  <c r="H214" i="1"/>
  <c r="H213" i="1"/>
  <c r="H212" i="1"/>
  <c r="H211" i="1"/>
  <c r="H210" i="1"/>
  <c r="AH210" i="8" s="1"/>
  <c r="H209" i="1"/>
  <c r="AH319" i="8" s="1"/>
  <c r="H208" i="1"/>
  <c r="AH95" i="8" s="1"/>
  <c r="H207" i="1"/>
  <c r="H206" i="1"/>
  <c r="H205" i="1"/>
  <c r="H204" i="1"/>
  <c r="H203" i="1"/>
  <c r="H202" i="1"/>
  <c r="H201" i="1"/>
  <c r="H200" i="1"/>
  <c r="H199" i="1"/>
  <c r="H198" i="1"/>
  <c r="H197" i="1"/>
  <c r="H196" i="1"/>
  <c r="H195" i="1"/>
  <c r="H194" i="1"/>
  <c r="H193" i="1"/>
  <c r="H192" i="1"/>
  <c r="H191" i="1"/>
  <c r="H190" i="1"/>
  <c r="H189" i="1"/>
  <c r="H188" i="1"/>
  <c r="AH311" i="8" s="1"/>
  <c r="H187" i="1"/>
  <c r="H186" i="1"/>
  <c r="H185" i="1"/>
  <c r="H184" i="1"/>
  <c r="H183" i="1"/>
  <c r="H182" i="1"/>
  <c r="H181" i="1"/>
  <c r="H180" i="1"/>
  <c r="H179" i="1"/>
  <c r="H178" i="1"/>
  <c r="H177" i="1"/>
  <c r="AH307" i="8" s="1"/>
  <c r="H176" i="1"/>
  <c r="AH306" i="8" s="1"/>
  <c r="H175" i="1"/>
  <c r="AH305" i="8" s="1"/>
  <c r="H174" i="1"/>
  <c r="H173" i="1"/>
  <c r="H172" i="1"/>
  <c r="H171" i="1"/>
  <c r="H170" i="1"/>
  <c r="H169" i="1"/>
  <c r="H168" i="1"/>
  <c r="AH302" i="8" s="1"/>
  <c r="H167" i="1"/>
  <c r="AH191" i="8" s="1"/>
  <c r="H166" i="1"/>
  <c r="H165" i="1"/>
  <c r="H164" i="1"/>
  <c r="H163" i="1"/>
  <c r="H162" i="1"/>
  <c r="H161" i="1"/>
  <c r="H160" i="1"/>
  <c r="H159" i="1"/>
  <c r="H158" i="1"/>
  <c r="AH297" i="8" s="1"/>
  <c r="H157" i="1"/>
  <c r="H156" i="1"/>
  <c r="H155" i="1"/>
  <c r="H154" i="1"/>
  <c r="H153" i="1"/>
  <c r="H152" i="1"/>
  <c r="AH71" i="8" s="1"/>
  <c r="H151" i="1"/>
  <c r="AH293" i="8" s="1"/>
  <c r="H150" i="1"/>
  <c r="AH292" i="8" s="1"/>
  <c r="H149" i="1"/>
  <c r="AH291" i="8" s="1"/>
  <c r="H148" i="1"/>
  <c r="AH290" i="8" s="1"/>
  <c r="H147" i="1"/>
  <c r="H146" i="1"/>
  <c r="H145" i="1"/>
  <c r="AH287" i="8" s="1"/>
  <c r="H144" i="1"/>
  <c r="H143" i="1"/>
  <c r="H142" i="1"/>
  <c r="H141" i="1"/>
  <c r="H140" i="1"/>
  <c r="H139" i="1"/>
  <c r="H138" i="1"/>
  <c r="AH61" i="8" s="1"/>
  <c r="H137" i="1"/>
  <c r="H136" i="1"/>
  <c r="H135" i="1"/>
  <c r="H134" i="1"/>
  <c r="H133" i="1"/>
  <c r="H132" i="1"/>
  <c r="H131" i="1"/>
  <c r="H130" i="1"/>
  <c r="AH280" i="8" s="1"/>
  <c r="H129" i="1"/>
  <c r="H128" i="1"/>
  <c r="H127" i="1"/>
  <c r="H126" i="1"/>
  <c r="H125" i="1"/>
  <c r="H124" i="1"/>
  <c r="AH278" i="8" s="1"/>
  <c r="H123" i="1"/>
  <c r="H122" i="1"/>
  <c r="H121" i="1"/>
  <c r="H120" i="1"/>
  <c r="H119" i="1"/>
  <c r="H118" i="1"/>
  <c r="H117" i="1"/>
  <c r="H116" i="1"/>
  <c r="H115" i="1"/>
  <c r="AH52" i="8" s="1"/>
  <c r="H114" i="1"/>
  <c r="AH51" i="8" s="1"/>
  <c r="H113" i="1"/>
  <c r="AH163" i="8" s="1"/>
  <c r="H112" i="1"/>
  <c r="AH272" i="8" s="1"/>
  <c r="H111" i="1"/>
  <c r="AH271" i="8" s="1"/>
  <c r="H110" i="1"/>
  <c r="H109" i="1"/>
  <c r="H108" i="1"/>
  <c r="H107" i="1"/>
  <c r="H106" i="1"/>
  <c r="H105" i="1"/>
  <c r="H104" i="1"/>
  <c r="H103" i="1"/>
  <c r="AH44" i="8" s="1"/>
  <c r="H102" i="1"/>
  <c r="AH43" i="8" s="1"/>
  <c r="H101" i="1"/>
  <c r="H100" i="1"/>
  <c r="H99" i="1"/>
  <c r="AH264" i="8" s="1"/>
  <c r="H98" i="1"/>
  <c r="H97" i="1"/>
  <c r="H96" i="1"/>
  <c r="H95" i="1"/>
  <c r="H94" i="1"/>
  <c r="AH261" i="8" s="1"/>
  <c r="H93" i="1"/>
  <c r="H92" i="1"/>
  <c r="H91" i="1"/>
  <c r="H90" i="1"/>
  <c r="H89" i="1"/>
  <c r="H88" i="1"/>
  <c r="H87" i="1"/>
  <c r="H86" i="1"/>
  <c r="H85" i="1"/>
  <c r="H84" i="1"/>
  <c r="H83" i="1"/>
  <c r="H82" i="1"/>
  <c r="H81" i="1"/>
  <c r="H80" i="1"/>
  <c r="H79" i="1"/>
  <c r="H78" i="1"/>
  <c r="H77" i="1"/>
  <c r="H76" i="1"/>
  <c r="H75" i="1"/>
  <c r="H74" i="1"/>
  <c r="H73" i="1"/>
  <c r="H72" i="1"/>
  <c r="H71" i="1"/>
  <c r="H70" i="1"/>
  <c r="AH254" i="8" s="1"/>
  <c r="H69" i="1"/>
  <c r="AH253" i="8" s="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261" i="11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H261" i="110"/>
  <c r="AR345" i="8" l="1"/>
  <c r="AR75" i="8"/>
  <c r="AN223" i="8"/>
  <c r="AS325" i="8"/>
  <c r="AS349" i="8"/>
  <c r="AR101" i="8"/>
  <c r="AR269" i="8"/>
  <c r="AP155" i="8"/>
  <c r="AS59" i="8"/>
  <c r="AS152" i="8"/>
  <c r="AS330" i="8"/>
  <c r="AM101" i="8"/>
  <c r="AR285" i="8"/>
  <c r="AS219" i="8"/>
  <c r="AI142" i="8"/>
  <c r="AI283" i="8"/>
  <c r="AI101" i="8"/>
  <c r="AS260" i="8"/>
  <c r="AS155" i="8"/>
  <c r="AS276" i="8"/>
  <c r="AS304" i="8"/>
  <c r="AS331" i="8"/>
  <c r="AS54" i="8"/>
  <c r="AS199" i="8"/>
  <c r="AS203" i="8"/>
  <c r="AS61" i="8"/>
  <c r="AS299" i="8"/>
  <c r="AS227" i="8"/>
  <c r="AJ76" i="8"/>
  <c r="AI167" i="8"/>
  <c r="AI268" i="8"/>
  <c r="AS35" i="8"/>
  <c r="AS286" i="8"/>
  <c r="AS309" i="8"/>
  <c r="AS70" i="8"/>
  <c r="AS164" i="8"/>
  <c r="AS262" i="8"/>
  <c r="AS277" i="8"/>
  <c r="AS338" i="8"/>
  <c r="AS168" i="8"/>
  <c r="AS252" i="8"/>
  <c r="AS268" i="8"/>
  <c r="AS313" i="8"/>
  <c r="AS323" i="8"/>
  <c r="AS223" i="8"/>
  <c r="AS344" i="8"/>
  <c r="AS176" i="8"/>
  <c r="AS136" i="8"/>
  <c r="AS104" i="8"/>
  <c r="AR268" i="8"/>
  <c r="AR121" i="8"/>
  <c r="AS147" i="8"/>
  <c r="AS310" i="8"/>
  <c r="AS204" i="8"/>
  <c r="AS224" i="8"/>
  <c r="AS38" i="8"/>
  <c r="AS119" i="8"/>
  <c r="AM25" i="8"/>
  <c r="AQ118" i="8"/>
  <c r="AR248" i="8"/>
  <c r="AR153" i="8"/>
  <c r="AR72" i="8"/>
  <c r="AR325" i="8"/>
  <c r="AS21" i="8"/>
  <c r="AS245" i="8"/>
  <c r="AS249" i="8"/>
  <c r="AS251" i="8"/>
  <c r="AS159" i="8"/>
  <c r="AS175" i="8"/>
  <c r="AS296" i="8"/>
  <c r="AS206" i="8"/>
  <c r="AS321" i="8"/>
  <c r="AS345" i="8"/>
  <c r="AS46" i="8"/>
  <c r="AS148" i="8"/>
  <c r="AS269" i="8"/>
  <c r="AS294" i="8"/>
  <c r="AR189" i="8"/>
  <c r="AR87" i="8"/>
  <c r="AR204" i="8"/>
  <c r="AS135" i="8"/>
  <c r="AS26" i="8"/>
  <c r="AS27" i="8"/>
  <c r="AS42" i="8"/>
  <c r="AS62" i="8"/>
  <c r="AS186" i="8"/>
  <c r="AS300" i="8"/>
  <c r="AS194" i="8"/>
  <c r="AS211" i="8"/>
  <c r="AS221" i="8"/>
  <c r="AS156" i="8"/>
  <c r="AS316" i="8"/>
  <c r="AH108" i="8"/>
  <c r="AQ150" i="8"/>
  <c r="AQ42" i="8"/>
  <c r="AS28" i="8"/>
  <c r="AS36" i="8"/>
  <c r="AS44" i="8"/>
  <c r="AS52" i="8"/>
  <c r="AS102" i="8"/>
  <c r="AS113" i="8"/>
  <c r="AS121" i="8"/>
  <c r="AS137" i="8"/>
  <c r="AS145" i="8"/>
  <c r="AS154" i="8"/>
  <c r="AS162" i="8"/>
  <c r="AS172" i="8"/>
  <c r="AS183" i="8"/>
  <c r="AS197" i="8"/>
  <c r="AS205" i="8"/>
  <c r="AS213" i="8"/>
  <c r="AS225" i="8"/>
  <c r="AS233" i="8"/>
  <c r="AS246" i="8"/>
  <c r="AS254" i="8"/>
  <c r="AS263" i="8"/>
  <c r="AS271" i="8"/>
  <c r="AS280" i="8"/>
  <c r="AS292" i="8"/>
  <c r="AS305" i="8"/>
  <c r="AS314" i="8"/>
  <c r="AS322" i="8"/>
  <c r="AS333" i="8"/>
  <c r="AS342" i="8"/>
  <c r="AS173" i="8"/>
  <c r="AS298" i="8"/>
  <c r="AS29" i="8"/>
  <c r="AS37" i="8"/>
  <c r="AS45" i="8"/>
  <c r="AS53" i="8"/>
  <c r="AS76" i="8"/>
  <c r="AS87" i="8"/>
  <c r="AS103" i="8"/>
  <c r="AS114" i="8"/>
  <c r="AS122" i="8"/>
  <c r="AS138" i="8"/>
  <c r="AS163" i="8"/>
  <c r="AS185" i="8"/>
  <c r="AS198" i="8"/>
  <c r="AS214" i="8"/>
  <c r="AS226" i="8"/>
  <c r="AS234" i="8"/>
  <c r="AS247" i="8"/>
  <c r="AS255" i="8"/>
  <c r="AS264" i="8"/>
  <c r="AS272" i="8"/>
  <c r="AS282" i="8"/>
  <c r="AS307" i="8"/>
  <c r="AS315" i="8"/>
  <c r="AS335" i="8"/>
  <c r="AS343" i="8"/>
  <c r="AS139" i="8"/>
  <c r="AS207" i="8"/>
  <c r="AS215" i="8"/>
  <c r="AS248" i="8"/>
  <c r="AS257" i="8"/>
  <c r="AS265" i="8"/>
  <c r="AS273" i="8"/>
  <c r="AS285" i="8"/>
  <c r="AS308" i="8"/>
  <c r="AS324" i="8"/>
  <c r="AS31" i="8"/>
  <c r="AS39" i="8"/>
  <c r="AS47" i="8"/>
  <c r="AS55" i="8"/>
  <c r="AS89" i="8"/>
  <c r="AS105" i="8"/>
  <c r="AS124" i="8"/>
  <c r="AS140" i="8"/>
  <c r="AS149" i="8"/>
  <c r="AS157" i="8"/>
  <c r="AS165" i="8"/>
  <c r="AS178" i="8"/>
  <c r="AS187" i="8"/>
  <c r="AS200" i="8"/>
  <c r="AS208" i="8"/>
  <c r="AS216" i="8"/>
  <c r="AS228" i="8"/>
  <c r="AS236" i="8"/>
  <c r="AS258" i="8"/>
  <c r="AS266" i="8"/>
  <c r="AS274" i="8"/>
  <c r="AS295" i="8"/>
  <c r="AR239" i="8"/>
  <c r="AS244" i="8"/>
  <c r="AS58" i="8"/>
  <c r="AS40" i="8"/>
  <c r="AS48" i="8"/>
  <c r="AS90" i="8"/>
  <c r="AS98" i="8"/>
  <c r="AS107" i="8"/>
  <c r="AS117" i="8"/>
  <c r="AS125" i="8"/>
  <c r="AS141" i="8"/>
  <c r="AS150" i="8"/>
  <c r="AS158" i="8"/>
  <c r="AS166" i="8"/>
  <c r="AS179" i="8"/>
  <c r="AS189" i="8"/>
  <c r="AS201" i="8"/>
  <c r="AS209" i="8"/>
  <c r="AS217" i="8"/>
  <c r="AS229" i="8"/>
  <c r="AS237" i="8"/>
  <c r="AS250" i="8"/>
  <c r="AS69" i="8"/>
  <c r="AS83" i="8"/>
  <c r="AS108" i="8"/>
  <c r="AS118" i="8"/>
  <c r="AS126" i="8"/>
  <c r="AS142" i="8"/>
  <c r="AS151" i="8"/>
  <c r="AS167" i="8"/>
  <c r="AS180" i="8"/>
  <c r="AS192" i="8"/>
  <c r="AS202" i="8"/>
  <c r="AS210" i="8"/>
  <c r="AS220" i="8"/>
  <c r="AS230" i="8"/>
  <c r="AS238" i="8"/>
  <c r="AS143" i="8"/>
  <c r="AS160" i="8"/>
  <c r="AS181" i="8"/>
  <c r="AS231" i="8"/>
  <c r="AS239" i="8"/>
  <c r="AI298" i="8"/>
  <c r="AI90" i="8"/>
  <c r="AL312" i="8"/>
  <c r="AL317" i="8"/>
  <c r="AP53" i="8"/>
  <c r="AP304" i="8"/>
  <c r="AP108" i="8"/>
  <c r="AL342" i="8"/>
  <c r="AI42" i="8"/>
  <c r="AI202" i="8"/>
  <c r="AP203" i="8"/>
  <c r="AP96" i="8"/>
  <c r="AL53" i="8"/>
  <c r="AM160" i="8"/>
  <c r="AP138" i="8"/>
  <c r="AP153" i="8"/>
  <c r="AP185" i="8"/>
  <c r="AP215" i="8"/>
  <c r="AH330" i="8"/>
  <c r="AJ105" i="8"/>
  <c r="AM117" i="8"/>
  <c r="AI258" i="8"/>
  <c r="AH269" i="8"/>
  <c r="AH175" i="8"/>
  <c r="AI118" i="8"/>
  <c r="AL46" i="8"/>
  <c r="AL296" i="8"/>
  <c r="AL316" i="8"/>
  <c r="AL321" i="8"/>
  <c r="AL235" i="8"/>
  <c r="AL304" i="8"/>
  <c r="AL331" i="8"/>
  <c r="AJ37" i="8"/>
  <c r="AJ265" i="8"/>
  <c r="AK150" i="8"/>
  <c r="AK93" i="8"/>
  <c r="AP197" i="8"/>
  <c r="AI176" i="8"/>
  <c r="AI31" i="8"/>
  <c r="AH203" i="8"/>
  <c r="AH223" i="8"/>
  <c r="AH209" i="8"/>
  <c r="AI48" i="8"/>
  <c r="AL290" i="8"/>
  <c r="AM104" i="8"/>
  <c r="AJ155" i="8"/>
  <c r="AI269" i="8"/>
  <c r="AI93" i="8"/>
  <c r="AO27" i="8"/>
  <c r="AO262" i="8"/>
  <c r="AO324" i="8"/>
  <c r="AP97" i="8"/>
  <c r="AR47" i="8"/>
  <c r="AP102" i="8"/>
  <c r="AR145" i="8"/>
  <c r="AR39" i="8"/>
  <c r="AR277" i="8"/>
  <c r="AR338" i="8"/>
  <c r="AM225" i="8"/>
  <c r="AN105" i="8"/>
  <c r="AO248" i="8"/>
  <c r="AO40" i="8"/>
  <c r="AO325" i="8"/>
  <c r="AH29" i="8"/>
  <c r="AH45" i="8"/>
  <c r="AH234" i="8"/>
  <c r="AH30" i="8"/>
  <c r="AI151" i="8"/>
  <c r="AJ30" i="8"/>
  <c r="AM260" i="8"/>
  <c r="AM155" i="8"/>
  <c r="AM276" i="8"/>
  <c r="AM190" i="8"/>
  <c r="AM108" i="8"/>
  <c r="AM311" i="8"/>
  <c r="AP208" i="8"/>
  <c r="AR220" i="8"/>
  <c r="AH263" i="8"/>
  <c r="AH185" i="8"/>
  <c r="AH325" i="8"/>
  <c r="AH104" i="8"/>
  <c r="AI266" i="8"/>
  <c r="AL268" i="8"/>
  <c r="AL333" i="8"/>
  <c r="AN299" i="8"/>
  <c r="AN198" i="8"/>
  <c r="AN314" i="8"/>
  <c r="AN224" i="8"/>
  <c r="AP202" i="8"/>
  <c r="AP205" i="8"/>
  <c r="AL266" i="8"/>
  <c r="AM262" i="8"/>
  <c r="AN269" i="8"/>
  <c r="AN285" i="8"/>
  <c r="AN296" i="8"/>
  <c r="AN206" i="8"/>
  <c r="AN98" i="8"/>
  <c r="AN345" i="8"/>
  <c r="AP59" i="8"/>
  <c r="AP322" i="8"/>
  <c r="AR296" i="8"/>
  <c r="AH206" i="8"/>
  <c r="AH211" i="8"/>
  <c r="AH122" i="8"/>
  <c r="AN37" i="8"/>
  <c r="AN42" i="8"/>
  <c r="AN304" i="8"/>
  <c r="AR260" i="8"/>
  <c r="AR265" i="8"/>
  <c r="AR221" i="8"/>
  <c r="AK168" i="8"/>
  <c r="AL216" i="8"/>
  <c r="AM288" i="8"/>
  <c r="AH213" i="8"/>
  <c r="AH349" i="8"/>
  <c r="AH215" i="8"/>
  <c r="AI105" i="8"/>
  <c r="AI312" i="8"/>
  <c r="AK260" i="8"/>
  <c r="AK155" i="8"/>
  <c r="AK307" i="8"/>
  <c r="AL55" i="8"/>
  <c r="AN31" i="8"/>
  <c r="AP21" i="8"/>
  <c r="AP245" i="8"/>
  <c r="AP139" i="8"/>
  <c r="AP147" i="8"/>
  <c r="AP46" i="8"/>
  <c r="AP175" i="8"/>
  <c r="AP204" i="8"/>
  <c r="AP93" i="8"/>
  <c r="AP122" i="8"/>
  <c r="AQ37" i="8"/>
  <c r="AQ217" i="8"/>
  <c r="AR252" i="8"/>
  <c r="AR100" i="8"/>
  <c r="AH36" i="8"/>
  <c r="AH147" i="8"/>
  <c r="AH69" i="8"/>
  <c r="AH227" i="8"/>
  <c r="AI59" i="8"/>
  <c r="AI124" i="8"/>
  <c r="AI348" i="8"/>
  <c r="AJ136" i="8"/>
  <c r="AJ25" i="8"/>
  <c r="AJ315" i="8"/>
  <c r="AJ121" i="8"/>
  <c r="AJ239" i="8"/>
  <c r="AJ117" i="8"/>
  <c r="AL269" i="8"/>
  <c r="AM327" i="8"/>
  <c r="AN43" i="8"/>
  <c r="AP140" i="8"/>
  <c r="AP160" i="8"/>
  <c r="AQ258" i="8"/>
  <c r="AQ166" i="8"/>
  <c r="AQ286" i="8"/>
  <c r="AQ309" i="8"/>
  <c r="AQ221" i="8"/>
  <c r="AQ230" i="8"/>
  <c r="AR118" i="8"/>
  <c r="AL103" i="8"/>
  <c r="AN247" i="8"/>
  <c r="AP124" i="8"/>
  <c r="AQ255" i="8"/>
  <c r="AQ262" i="8"/>
  <c r="AQ277" i="8"/>
  <c r="AQ324" i="8"/>
  <c r="AQ338" i="8"/>
  <c r="AH341" i="8"/>
  <c r="AI149" i="8"/>
  <c r="AI72" i="8"/>
  <c r="AI220" i="8"/>
  <c r="AI38" i="8"/>
  <c r="AI144" i="8"/>
  <c r="AJ147" i="8"/>
  <c r="AJ269" i="8"/>
  <c r="AJ285" i="8"/>
  <c r="AJ296" i="8"/>
  <c r="AJ321" i="8"/>
  <c r="AJ235" i="8"/>
  <c r="AJ170" i="8"/>
  <c r="AK223" i="8"/>
  <c r="AK50" i="8"/>
  <c r="AL194" i="8"/>
  <c r="AL159" i="8"/>
  <c r="AN245" i="8"/>
  <c r="AN28" i="8"/>
  <c r="AN227" i="8"/>
  <c r="AO214" i="8"/>
  <c r="AR316" i="8"/>
  <c r="AH117" i="8"/>
  <c r="AK96" i="8"/>
  <c r="AL24" i="8"/>
  <c r="AL186" i="8"/>
  <c r="AL211" i="8"/>
  <c r="AL179" i="8"/>
  <c r="AM180" i="8"/>
  <c r="AN53" i="8"/>
  <c r="AN331" i="8"/>
  <c r="AN342" i="8"/>
  <c r="AO259" i="8"/>
  <c r="AO303" i="8"/>
  <c r="AO220" i="8"/>
  <c r="AO349" i="8"/>
  <c r="AP268" i="8"/>
  <c r="AP50" i="8"/>
  <c r="AP216" i="8"/>
  <c r="AQ55" i="8"/>
  <c r="AH207" i="8"/>
  <c r="AH118" i="8"/>
  <c r="AI157" i="8"/>
  <c r="AK25" i="8"/>
  <c r="AK36" i="8"/>
  <c r="AK263" i="8"/>
  <c r="AK72" i="8"/>
  <c r="AK193" i="8"/>
  <c r="AK102" i="8"/>
  <c r="AK126" i="8"/>
  <c r="AK104" i="8"/>
  <c r="AL339" i="8"/>
  <c r="AM283" i="8"/>
  <c r="AM313" i="8"/>
  <c r="AO24" i="8"/>
  <c r="AO76" i="8"/>
  <c r="AO198" i="8"/>
  <c r="AO183" i="8"/>
  <c r="AP52" i="8"/>
  <c r="AQ193" i="8"/>
  <c r="AQ334" i="8"/>
  <c r="AH255" i="8"/>
  <c r="AH35" i="8"/>
  <c r="AH262" i="8"/>
  <c r="AH277" i="8"/>
  <c r="AH214" i="8"/>
  <c r="AH338" i="8"/>
  <c r="AH237" i="8"/>
  <c r="AJ47" i="8"/>
  <c r="AJ53" i="8"/>
  <c r="AJ104" i="8"/>
  <c r="AM55" i="8"/>
  <c r="AN172" i="8"/>
  <c r="AN212" i="8"/>
  <c r="AO206" i="8"/>
  <c r="AP76" i="8"/>
  <c r="AP61" i="8"/>
  <c r="AQ98" i="8"/>
  <c r="AQ117" i="8"/>
  <c r="AR108" i="8"/>
  <c r="AH246" i="8"/>
  <c r="AH138" i="8"/>
  <c r="AH248" i="8"/>
  <c r="AK267" i="8"/>
  <c r="AK44" i="8"/>
  <c r="AK293" i="8"/>
  <c r="AK70" i="8"/>
  <c r="AK305" i="8"/>
  <c r="AK82" i="8"/>
  <c r="AK195" i="8"/>
  <c r="AK343" i="8"/>
  <c r="AK120" i="8"/>
  <c r="AM343" i="8"/>
  <c r="AM120" i="8"/>
  <c r="AM233" i="8"/>
  <c r="AQ254" i="8"/>
  <c r="AQ31" i="8"/>
  <c r="AQ261" i="8"/>
  <c r="AQ151" i="8"/>
  <c r="AQ282" i="8"/>
  <c r="AQ59" i="8"/>
  <c r="AQ292" i="8"/>
  <c r="AQ69" i="8"/>
  <c r="AQ322" i="8"/>
  <c r="AQ342" i="8"/>
  <c r="AQ119" i="8"/>
  <c r="AQ347" i="8"/>
  <c r="AQ124" i="8"/>
  <c r="AH38" i="8"/>
  <c r="AJ72" i="8"/>
  <c r="AJ185" i="8"/>
  <c r="AJ325" i="8"/>
  <c r="AJ102" i="8"/>
  <c r="AH25" i="8"/>
  <c r="AH72" i="8"/>
  <c r="AH76" i="8"/>
  <c r="AH308" i="8"/>
  <c r="AH204" i="8"/>
  <c r="AH220" i="8"/>
  <c r="AH334" i="8"/>
  <c r="AH239" i="8"/>
  <c r="AH119" i="8"/>
  <c r="AH235" i="8"/>
  <c r="AI244" i="8"/>
  <c r="AI24" i="8"/>
  <c r="AI29" i="8"/>
  <c r="AI126" i="8"/>
  <c r="AI161" i="8"/>
  <c r="AJ44" i="8"/>
  <c r="AJ216" i="8"/>
  <c r="AJ326" i="8"/>
  <c r="AK152" i="8"/>
  <c r="AK45" i="8"/>
  <c r="AK268" i="8"/>
  <c r="AK158" i="8"/>
  <c r="AK161" i="8"/>
  <c r="AL37" i="8"/>
  <c r="AL68" i="8"/>
  <c r="AM268" i="8"/>
  <c r="AM45" i="8"/>
  <c r="AO273" i="8"/>
  <c r="AO50" i="8"/>
  <c r="AO295" i="8"/>
  <c r="AO72" i="8"/>
  <c r="AO307" i="8"/>
  <c r="AO197" i="8"/>
  <c r="AO319" i="8"/>
  <c r="AO96" i="8"/>
  <c r="AH139" i="8"/>
  <c r="AH54" i="8"/>
  <c r="AH298" i="8"/>
  <c r="AH309" i="8"/>
  <c r="AH70" i="8"/>
  <c r="AJ319" i="8"/>
  <c r="AH247" i="8"/>
  <c r="AH40" i="8"/>
  <c r="AH245" i="8"/>
  <c r="AH28" i="8"/>
  <c r="AJ135" i="8"/>
  <c r="AJ26" i="8"/>
  <c r="AJ251" i="8"/>
  <c r="AJ179" i="8"/>
  <c r="AJ46" i="8"/>
  <c r="AJ220" i="8"/>
  <c r="AJ343" i="8"/>
  <c r="AL270" i="8"/>
  <c r="AL47" i="8"/>
  <c r="AL341" i="8"/>
  <c r="AL231" i="8"/>
  <c r="AL346" i="8"/>
  <c r="AL236" i="8"/>
  <c r="AL98" i="8"/>
  <c r="AH46" i="8"/>
  <c r="AH257" i="8"/>
  <c r="AH37" i="8"/>
  <c r="AH155" i="8"/>
  <c r="AH265" i="8"/>
  <c r="AH53" i="8"/>
  <c r="AH304" i="8"/>
  <c r="AH221" i="8"/>
  <c r="AH48" i="8"/>
  <c r="AH151" i="8"/>
  <c r="AH273" i="8"/>
  <c r="AI276" i="8"/>
  <c r="AI89" i="8"/>
  <c r="AI315" i="8"/>
  <c r="AI317" i="8"/>
  <c r="AI346" i="8"/>
  <c r="AI69" i="8"/>
  <c r="AI236" i="8"/>
  <c r="AJ260" i="8"/>
  <c r="AJ42" i="8"/>
  <c r="AJ166" i="8"/>
  <c r="AJ108" i="8"/>
  <c r="AJ52" i="8"/>
  <c r="AJ98" i="8"/>
  <c r="AJ229" i="8"/>
  <c r="AK55" i="8"/>
  <c r="AK233" i="8"/>
  <c r="AL221" i="8"/>
  <c r="AO163" i="8"/>
  <c r="AH148" i="8"/>
  <c r="AH176" i="8"/>
  <c r="AJ259" i="8"/>
  <c r="AJ36" i="8"/>
  <c r="AJ263" i="8"/>
  <c r="AJ153" i="8"/>
  <c r="AH26" i="8"/>
  <c r="AH27" i="8"/>
  <c r="AH270" i="8"/>
  <c r="AH202" i="8"/>
  <c r="AH205" i="8"/>
  <c r="AH317" i="8"/>
  <c r="AH50" i="8"/>
  <c r="AH96" i="8"/>
  <c r="AH164" i="8"/>
  <c r="AH285" i="8"/>
  <c r="AI148" i="8"/>
  <c r="AI282" i="8"/>
  <c r="AI309" i="8"/>
  <c r="AI322" i="8"/>
  <c r="AI347" i="8"/>
  <c r="AI70" i="8"/>
  <c r="AI238" i="8"/>
  <c r="AJ250" i="8"/>
  <c r="AJ27" i="8"/>
  <c r="AJ146" i="8"/>
  <c r="AJ270" i="8"/>
  <c r="AJ181" i="8"/>
  <c r="AJ68" i="8"/>
  <c r="AJ312" i="8"/>
  <c r="AJ205" i="8"/>
  <c r="AJ317" i="8"/>
  <c r="AJ236" i="8"/>
  <c r="AJ346" i="8"/>
  <c r="AJ163" i="8"/>
  <c r="AJ231" i="8"/>
  <c r="AK271" i="8"/>
  <c r="AL277" i="8"/>
  <c r="AL167" i="8"/>
  <c r="AL89" i="8"/>
  <c r="AL108" i="8"/>
  <c r="AH258" i="8"/>
  <c r="AH266" i="8"/>
  <c r="AH156" i="8"/>
  <c r="AH282" i="8"/>
  <c r="AH286" i="8"/>
  <c r="AH212" i="8"/>
  <c r="AH124" i="8"/>
  <c r="AH59" i="8"/>
  <c r="AH295" i="8"/>
  <c r="AI262" i="8"/>
  <c r="AI39" i="8"/>
  <c r="AI75" i="8"/>
  <c r="AI305" i="8"/>
  <c r="AI195" i="8"/>
  <c r="AI324" i="8"/>
  <c r="AI343" i="8"/>
  <c r="AI120" i="8"/>
  <c r="AJ21" i="8"/>
  <c r="AJ137" i="8"/>
  <c r="AJ28" i="8"/>
  <c r="AJ286" i="8"/>
  <c r="AJ89" i="8"/>
  <c r="AJ207" i="8"/>
  <c r="AK37" i="8"/>
  <c r="AK265" i="8"/>
  <c r="AK42" i="8"/>
  <c r="AK335" i="8"/>
  <c r="AK225" i="8"/>
  <c r="AK117" i="8"/>
  <c r="AK230" i="8"/>
  <c r="AL302" i="8"/>
  <c r="AL192" i="8"/>
  <c r="AL203" i="8"/>
  <c r="AL90" i="8"/>
  <c r="AL313" i="8"/>
  <c r="AL95" i="8"/>
  <c r="AL318" i="8"/>
  <c r="AL323" i="8"/>
  <c r="AL238" i="8"/>
  <c r="AL125" i="8"/>
  <c r="AL348" i="8"/>
  <c r="AL118" i="8"/>
  <c r="AI228" i="8"/>
  <c r="AJ48" i="8"/>
  <c r="AJ271" i="8"/>
  <c r="AJ175" i="8"/>
  <c r="AJ289" i="8"/>
  <c r="AK336" i="8"/>
  <c r="AK113" i="8"/>
  <c r="AK341" i="8"/>
  <c r="AK118" i="8"/>
  <c r="AN280" i="8"/>
  <c r="AN178" i="8"/>
  <c r="AN310" i="8"/>
  <c r="AN97" i="8"/>
  <c r="AQ194" i="8"/>
  <c r="AI136" i="8"/>
  <c r="AJ197" i="8"/>
  <c r="AJ307" i="8"/>
  <c r="AK141" i="8"/>
  <c r="AK94" i="8"/>
  <c r="AK329" i="8"/>
  <c r="AP150" i="8"/>
  <c r="AP37" i="8"/>
  <c r="AQ47" i="8"/>
  <c r="AQ202" i="8"/>
  <c r="AM298" i="8"/>
  <c r="AN249" i="8"/>
  <c r="AN46" i="8"/>
  <c r="AN103" i="8"/>
  <c r="AO246" i="8"/>
  <c r="AO25" i="8"/>
  <c r="AO149" i="8"/>
  <c r="AO153" i="8"/>
  <c r="AO185" i="8"/>
  <c r="AO215" i="8"/>
  <c r="AO39" i="8"/>
  <c r="AQ89" i="8"/>
  <c r="AQ168" i="8"/>
  <c r="AR30" i="8"/>
  <c r="AR68" i="8"/>
  <c r="AR143" i="8"/>
  <c r="AK188" i="8"/>
  <c r="AK101" i="8"/>
  <c r="AL31" i="8"/>
  <c r="AM31" i="8"/>
  <c r="AM71" i="8"/>
  <c r="AN26" i="8"/>
  <c r="AN62" i="8"/>
  <c r="AN235" i="8"/>
  <c r="AO139" i="8"/>
  <c r="AO28" i="8"/>
  <c r="AO175" i="8"/>
  <c r="AO44" i="8"/>
  <c r="AO195" i="8"/>
  <c r="AP35" i="8"/>
  <c r="AP176" i="8"/>
  <c r="AP103" i="8"/>
  <c r="AP229" i="8"/>
  <c r="AQ140" i="8"/>
  <c r="AQ152" i="8"/>
  <c r="AQ167" i="8"/>
  <c r="AQ188" i="8"/>
  <c r="AQ228" i="8"/>
  <c r="AQ30" i="8"/>
  <c r="AQ180" i="8"/>
  <c r="AQ231" i="8"/>
  <c r="AR259" i="8"/>
  <c r="AR37" i="8"/>
  <c r="AR73" i="8"/>
  <c r="AR170" i="8"/>
  <c r="AI25" i="8"/>
  <c r="AI40" i="8"/>
  <c r="AI200" i="8"/>
  <c r="AI91" i="8"/>
  <c r="AI330" i="8"/>
  <c r="AI117" i="8"/>
  <c r="AJ142" i="8"/>
  <c r="AJ145" i="8"/>
  <c r="AJ262" i="8"/>
  <c r="AJ54" i="8"/>
  <c r="AJ75" i="8"/>
  <c r="AJ252" i="8"/>
  <c r="AK197" i="8"/>
  <c r="AL252" i="8"/>
  <c r="AL40" i="8"/>
  <c r="AL45" i="8"/>
  <c r="AL193" i="8"/>
  <c r="AL334" i="8"/>
  <c r="AL239" i="8"/>
  <c r="AM278" i="8"/>
  <c r="AN27" i="8"/>
  <c r="AN270" i="8"/>
  <c r="AN312" i="8"/>
  <c r="AN315" i="8"/>
  <c r="AN94" i="8"/>
  <c r="AO321" i="8"/>
  <c r="AO122" i="8"/>
  <c r="AO101" i="8"/>
  <c r="AP28" i="8"/>
  <c r="AP255" i="8"/>
  <c r="AP152" i="8"/>
  <c r="AP277" i="8"/>
  <c r="AP101" i="8"/>
  <c r="AP338" i="8"/>
  <c r="AP307" i="8"/>
  <c r="AQ68" i="8"/>
  <c r="AQ143" i="8"/>
  <c r="AQ181" i="8"/>
  <c r="AR247" i="8"/>
  <c r="AR257" i="8"/>
  <c r="AR299" i="8"/>
  <c r="AR308" i="8"/>
  <c r="AR310" i="8"/>
  <c r="AR314" i="8"/>
  <c r="AR46" i="8"/>
  <c r="AL245" i="8"/>
  <c r="AL28" i="8"/>
  <c r="AL285" i="8"/>
  <c r="AL151" i="8"/>
  <c r="AM36" i="8"/>
  <c r="AM54" i="8"/>
  <c r="AM96" i="8"/>
  <c r="AM150" i="8"/>
  <c r="AN258" i="8"/>
  <c r="AN286" i="8"/>
  <c r="AO51" i="8"/>
  <c r="AO233" i="8"/>
  <c r="AP252" i="8"/>
  <c r="AP323" i="8"/>
  <c r="AP25" i="8"/>
  <c r="AP72" i="8"/>
  <c r="AR135" i="8"/>
  <c r="AR137" i="8"/>
  <c r="AR249" i="8"/>
  <c r="AR251" i="8"/>
  <c r="AR211" i="8"/>
  <c r="AR52" i="8"/>
  <c r="AI230" i="8"/>
  <c r="AJ40" i="8"/>
  <c r="AJ299" i="8"/>
  <c r="AJ303" i="8"/>
  <c r="AJ310" i="8"/>
  <c r="AJ314" i="8"/>
  <c r="AJ334" i="8"/>
  <c r="AJ200" i="8"/>
  <c r="AL141" i="8"/>
  <c r="AL260" i="8"/>
  <c r="AL265" i="8"/>
  <c r="AL276" i="8"/>
  <c r="AL281" i="8"/>
  <c r="AL156" i="8"/>
  <c r="AL261" i="8"/>
  <c r="AM50" i="8"/>
  <c r="AM163" i="8"/>
  <c r="AN255" i="8"/>
  <c r="AN35" i="8"/>
  <c r="AN262" i="8"/>
  <c r="AN277" i="8"/>
  <c r="AN59" i="8"/>
  <c r="AN199" i="8"/>
  <c r="AN89" i="8"/>
  <c r="AN214" i="8"/>
  <c r="AN338" i="8"/>
  <c r="AN237" i="8"/>
  <c r="AN119" i="8"/>
  <c r="AO258" i="8"/>
  <c r="AO279" i="8"/>
  <c r="AO106" i="8"/>
  <c r="AO120" i="8"/>
  <c r="AO271" i="8"/>
  <c r="AP246" i="8"/>
  <c r="AP248" i="8"/>
  <c r="AP107" i="8"/>
  <c r="AP239" i="8"/>
  <c r="AP163" i="8"/>
  <c r="AQ135" i="8"/>
  <c r="AQ281" i="8"/>
  <c r="AQ70" i="8"/>
  <c r="AQ105" i="8"/>
  <c r="AQ201" i="8"/>
  <c r="AR276" i="8"/>
  <c r="AR194" i="8"/>
  <c r="AR55" i="8"/>
  <c r="AR93" i="8"/>
  <c r="AM27" i="8"/>
  <c r="AM205" i="8"/>
  <c r="AM53" i="8"/>
  <c r="AM173" i="8"/>
  <c r="AN252" i="8"/>
  <c r="AN45" i="8"/>
  <c r="AN213" i="8"/>
  <c r="AN234" i="8"/>
  <c r="AN122" i="8"/>
  <c r="AO70" i="8"/>
  <c r="AO157" i="8"/>
  <c r="AP136" i="8"/>
  <c r="AP257" i="8"/>
  <c r="AP36" i="8"/>
  <c r="AP299" i="8"/>
  <c r="AP303" i="8"/>
  <c r="AP310" i="8"/>
  <c r="AP314" i="8"/>
  <c r="AP334" i="8"/>
  <c r="AP45" i="8"/>
  <c r="AQ260" i="8"/>
  <c r="AQ265" i="8"/>
  <c r="AQ276" i="8"/>
  <c r="AQ304" i="8"/>
  <c r="AQ331" i="8"/>
  <c r="AQ108" i="8"/>
  <c r="AQ157" i="8"/>
  <c r="AR250" i="8"/>
  <c r="AR160" i="8"/>
  <c r="AR169" i="8"/>
  <c r="AR202" i="8"/>
  <c r="AR315" i="8"/>
  <c r="AR317" i="8"/>
  <c r="AR98" i="8"/>
  <c r="AL35" i="8"/>
  <c r="AL282" i="8"/>
  <c r="AM59" i="8"/>
  <c r="AM176" i="8"/>
  <c r="AN246" i="8"/>
  <c r="AN25" i="8"/>
  <c r="AN29" i="8"/>
  <c r="AN36" i="8"/>
  <c r="AN263" i="8"/>
  <c r="AN72" i="8"/>
  <c r="AN90" i="8"/>
  <c r="AN100" i="8"/>
  <c r="AN325" i="8"/>
  <c r="AN220" i="8"/>
  <c r="AN349" i="8"/>
  <c r="AN38" i="8"/>
  <c r="AN95" i="8"/>
  <c r="AO173" i="8"/>
  <c r="AO75" i="8"/>
  <c r="AO313" i="8"/>
  <c r="AO161" i="8"/>
  <c r="AP135" i="8"/>
  <c r="AP249" i="8"/>
  <c r="AP251" i="8"/>
  <c r="AP159" i="8"/>
  <c r="AP186" i="8"/>
  <c r="AP321" i="8"/>
  <c r="AQ250" i="8"/>
  <c r="AQ270" i="8"/>
  <c r="AQ53" i="8"/>
  <c r="AQ300" i="8"/>
  <c r="AQ312" i="8"/>
  <c r="AQ315" i="8"/>
  <c r="AQ317" i="8"/>
  <c r="AQ48" i="8"/>
  <c r="AQ160" i="8"/>
  <c r="AR28" i="8"/>
  <c r="AR258" i="8"/>
  <c r="AR282" i="8"/>
  <c r="AR286" i="8"/>
  <c r="AR309" i="8"/>
  <c r="AR212" i="8"/>
  <c r="AR329" i="8"/>
  <c r="AR237" i="8"/>
  <c r="AR62" i="8"/>
  <c r="AR113" i="8"/>
  <c r="AH199" i="8"/>
  <c r="AI139" i="8"/>
  <c r="AI26" i="8"/>
  <c r="AI28" i="8"/>
  <c r="AI141" i="8"/>
  <c r="AI264" i="8"/>
  <c r="AI154" i="8"/>
  <c r="AK135" i="8"/>
  <c r="AK31" i="8"/>
  <c r="AK254" i="8"/>
  <c r="AK144" i="8"/>
  <c r="AK258" i="8"/>
  <c r="AK148" i="8"/>
  <c r="AK35" i="8"/>
  <c r="AK38" i="8"/>
  <c r="AK261" i="8"/>
  <c r="AK151" i="8"/>
  <c r="AK266" i="8"/>
  <c r="AK156" i="8"/>
  <c r="AK43" i="8"/>
  <c r="AK276" i="8"/>
  <c r="AK166" i="8"/>
  <c r="AK282" i="8"/>
  <c r="AK172" i="8"/>
  <c r="AK59" i="8"/>
  <c r="AK286" i="8"/>
  <c r="AK176" i="8"/>
  <c r="AK69" i="8"/>
  <c r="AK292" i="8"/>
  <c r="AK182" i="8"/>
  <c r="AK309" i="8"/>
  <c r="AK199" i="8"/>
  <c r="AK202" i="8"/>
  <c r="AK89" i="8"/>
  <c r="AK205" i="8"/>
  <c r="AK315" i="8"/>
  <c r="AK322" i="8"/>
  <c r="AK212" i="8"/>
  <c r="AK337" i="8"/>
  <c r="AK227" i="8"/>
  <c r="AK114" i="8"/>
  <c r="AK232" i="8"/>
  <c r="AK119" i="8"/>
  <c r="AK342" i="8"/>
  <c r="AK237" i="8"/>
  <c r="AK124" i="8"/>
  <c r="AK347" i="8"/>
  <c r="AH31" i="8"/>
  <c r="AH39" i="8"/>
  <c r="AH47" i="8"/>
  <c r="AH55" i="8"/>
  <c r="AH68" i="8"/>
  <c r="AH89" i="8"/>
  <c r="AH97" i="8"/>
  <c r="AH140" i="8"/>
  <c r="AH149" i="8"/>
  <c r="AH157" i="8"/>
  <c r="AH165" i="8"/>
  <c r="AH178" i="8"/>
  <c r="AH186" i="8"/>
  <c r="AH200" i="8"/>
  <c r="AH208" i="8"/>
  <c r="AH216" i="8"/>
  <c r="AH228" i="8"/>
  <c r="AH236" i="8"/>
  <c r="AH249" i="8"/>
  <c r="AH274" i="8"/>
  <c r="AH296" i="8"/>
  <c r="AH310" i="8"/>
  <c r="AH320" i="8"/>
  <c r="AH331" i="8"/>
  <c r="AH342" i="8"/>
  <c r="AI37" i="8"/>
  <c r="AI150" i="8"/>
  <c r="AI265" i="8"/>
  <c r="AI155" i="8"/>
  <c r="AI166" i="8"/>
  <c r="AI278" i="8"/>
  <c r="AI168" i="8"/>
  <c r="AI290" i="8"/>
  <c r="AI180" i="8"/>
  <c r="AI304" i="8"/>
  <c r="AI194" i="8"/>
  <c r="AI311" i="8"/>
  <c r="AI201" i="8"/>
  <c r="AI104" i="8"/>
  <c r="AI327" i="8"/>
  <c r="AI217" i="8"/>
  <c r="AI331" i="8"/>
  <c r="AI221" i="8"/>
  <c r="AI335" i="8"/>
  <c r="AI225" i="8"/>
  <c r="AI108" i="8"/>
  <c r="AI318" i="8"/>
  <c r="AJ29" i="8"/>
  <c r="AI339" i="8"/>
  <c r="AI229" i="8"/>
  <c r="AI345" i="8"/>
  <c r="AI235" i="8"/>
  <c r="AI122" i="8"/>
  <c r="AH90" i="8"/>
  <c r="AH98" i="8"/>
  <c r="AH125" i="8"/>
  <c r="AH141" i="8"/>
  <c r="AH150" i="8"/>
  <c r="AH158" i="8"/>
  <c r="AH166" i="8"/>
  <c r="AH179" i="8"/>
  <c r="AH189" i="8"/>
  <c r="AH201" i="8"/>
  <c r="AH217" i="8"/>
  <c r="AH229" i="8"/>
  <c r="AH250" i="8"/>
  <c r="AH259" i="8"/>
  <c r="AH267" i="8"/>
  <c r="AH275" i="8"/>
  <c r="AH288" i="8"/>
  <c r="AH299" i="8"/>
  <c r="AH312" i="8"/>
  <c r="AH321" i="8"/>
  <c r="AH333" i="8"/>
  <c r="AH343" i="8"/>
  <c r="AI27" i="8"/>
  <c r="AI250" i="8"/>
  <c r="AI253" i="8"/>
  <c r="AI143" i="8"/>
  <c r="AI270" i="8"/>
  <c r="AI160" i="8"/>
  <c r="AI291" i="8"/>
  <c r="AI181" i="8"/>
  <c r="AI41" i="8"/>
  <c r="AI140" i="8"/>
  <c r="AI320" i="8"/>
  <c r="AI245" i="8"/>
  <c r="AI135" i="8"/>
  <c r="AI159" i="8"/>
  <c r="AH41" i="8"/>
  <c r="AH49" i="8"/>
  <c r="AH83" i="8"/>
  <c r="AH126" i="8"/>
  <c r="AH142" i="8"/>
  <c r="AH159" i="8"/>
  <c r="AH167" i="8"/>
  <c r="AH180" i="8"/>
  <c r="AH192" i="8"/>
  <c r="AH230" i="8"/>
  <c r="AH238" i="8"/>
  <c r="AH251" i="8"/>
  <c r="AH260" i="8"/>
  <c r="AH268" i="8"/>
  <c r="AH276" i="8"/>
  <c r="AH289" i="8"/>
  <c r="AH313" i="8"/>
  <c r="AH322" i="8"/>
  <c r="AH335" i="8"/>
  <c r="AH344" i="8"/>
  <c r="AI30" i="8"/>
  <c r="AI97" i="8"/>
  <c r="AI208" i="8"/>
  <c r="AI249" i="8"/>
  <c r="AI286" i="8"/>
  <c r="AI326" i="8"/>
  <c r="AI316" i="8"/>
  <c r="AI206" i="8"/>
  <c r="AI321" i="8"/>
  <c r="AI211" i="8"/>
  <c r="AH24" i="8"/>
  <c r="AH135" i="8"/>
  <c r="AH143" i="8"/>
  <c r="AH152" i="8"/>
  <c r="AH160" i="8"/>
  <c r="AH168" i="8"/>
  <c r="AH181" i="8"/>
  <c r="AH194" i="8"/>
  <c r="AH252" i="8"/>
  <c r="AH314" i="8"/>
  <c r="AH323" i="8"/>
  <c r="AH336" i="8"/>
  <c r="AH345" i="8"/>
  <c r="AI255" i="8"/>
  <c r="AI277" i="8"/>
  <c r="AI46" i="8"/>
  <c r="AI98" i="8"/>
  <c r="AI251" i="8"/>
  <c r="AI289" i="8"/>
  <c r="AK246" i="8"/>
  <c r="AK24" i="8"/>
  <c r="AI52" i="8"/>
  <c r="AI275" i="8"/>
  <c r="AI285" i="8"/>
  <c r="AI175" i="8"/>
  <c r="AH100" i="8"/>
  <c r="AH256" i="8"/>
  <c r="AH93" i="8"/>
  <c r="AH101" i="8"/>
  <c r="AH120" i="8"/>
  <c r="AH136" i="8"/>
  <c r="AH144" i="8"/>
  <c r="AH153" i="8"/>
  <c r="AH161" i="8"/>
  <c r="AH170" i="8"/>
  <c r="AH182" i="8"/>
  <c r="AH195" i="8"/>
  <c r="AH315" i="8"/>
  <c r="AH324" i="8"/>
  <c r="AH337" i="8"/>
  <c r="AI252" i="8"/>
  <c r="AI45" i="8"/>
  <c r="AI158" i="8"/>
  <c r="AI272" i="8"/>
  <c r="AI162" i="8"/>
  <c r="AI313" i="8"/>
  <c r="AI203" i="8"/>
  <c r="AI323" i="8"/>
  <c r="AI213" i="8"/>
  <c r="AI333" i="8"/>
  <c r="AI223" i="8"/>
  <c r="AI344" i="8"/>
  <c r="AI234" i="8"/>
  <c r="AI121" i="8"/>
  <c r="AI21" i="8"/>
  <c r="AI47" i="8"/>
  <c r="AI62" i="8"/>
  <c r="AI179" i="8"/>
  <c r="AI216" i="8"/>
  <c r="AI296" i="8"/>
  <c r="AI338" i="8"/>
  <c r="AJ245" i="8"/>
  <c r="AJ139" i="8"/>
  <c r="AJ144" i="8"/>
  <c r="AJ31" i="8"/>
  <c r="AJ254" i="8"/>
  <c r="AJ35" i="8"/>
  <c r="AJ258" i="8"/>
  <c r="AJ148" i="8"/>
  <c r="AJ261" i="8"/>
  <c r="AJ151" i="8"/>
  <c r="AJ43" i="8"/>
  <c r="AJ266" i="8"/>
  <c r="AJ156" i="8"/>
  <c r="AJ282" i="8"/>
  <c r="AJ59" i="8"/>
  <c r="AJ172" i="8"/>
  <c r="AJ176" i="8"/>
  <c r="AJ292" i="8"/>
  <c r="AJ69" i="8"/>
  <c r="AJ187" i="8"/>
  <c r="AJ74" i="8"/>
  <c r="AJ309" i="8"/>
  <c r="AJ199" i="8"/>
  <c r="AJ322" i="8"/>
  <c r="AJ212" i="8"/>
  <c r="AJ219" i="8"/>
  <c r="AJ227" i="8"/>
  <c r="AJ337" i="8"/>
  <c r="AJ114" i="8"/>
  <c r="AJ342" i="8"/>
  <c r="AJ119" i="8"/>
  <c r="AJ232" i="8"/>
  <c r="AJ347" i="8"/>
  <c r="AJ237" i="8"/>
  <c r="AJ124" i="8"/>
  <c r="AJ38" i="8"/>
  <c r="AJ182" i="8"/>
  <c r="AK28" i="8"/>
  <c r="AH42" i="8"/>
  <c r="AH62" i="8"/>
  <c r="AH300" i="8"/>
  <c r="AH279" i="8"/>
  <c r="AH347" i="8"/>
  <c r="AH94" i="8"/>
  <c r="AH102" i="8"/>
  <c r="AH113" i="8"/>
  <c r="AH121" i="8"/>
  <c r="AH137" i="8"/>
  <c r="AH145" i="8"/>
  <c r="AH154" i="8"/>
  <c r="AH162" i="8"/>
  <c r="AH172" i="8"/>
  <c r="AH183" i="8"/>
  <c r="AH197" i="8"/>
  <c r="AH316" i="8"/>
  <c r="AI246" i="8"/>
  <c r="AI248" i="8"/>
  <c r="AI138" i="8"/>
  <c r="AI36" i="8"/>
  <c r="AI259" i="8"/>
  <c r="AI263" i="8"/>
  <c r="AI153" i="8"/>
  <c r="AI273" i="8"/>
  <c r="AI163" i="8"/>
  <c r="AI295" i="8"/>
  <c r="AI185" i="8"/>
  <c r="AI307" i="8"/>
  <c r="AI197" i="8"/>
  <c r="AI96" i="8"/>
  <c r="AI319" i="8"/>
  <c r="AI209" i="8"/>
  <c r="AI325" i="8"/>
  <c r="AI215" i="8"/>
  <c r="AI102" i="8"/>
  <c r="AI349" i="8"/>
  <c r="AI239" i="8"/>
  <c r="AI186" i="8"/>
  <c r="AI260" i="8"/>
  <c r="AI302" i="8"/>
  <c r="AJ152" i="8"/>
  <c r="AJ228" i="8"/>
  <c r="AH318" i="8"/>
  <c r="AH103" i="8"/>
  <c r="AH184" i="8"/>
  <c r="AH198" i="8"/>
  <c r="AI247" i="8"/>
  <c r="AI137" i="8"/>
  <c r="AI257" i="8"/>
  <c r="AI147" i="8"/>
  <c r="AI164" i="8"/>
  <c r="AI51" i="8"/>
  <c r="AI280" i="8"/>
  <c r="AI170" i="8"/>
  <c r="AI284" i="8"/>
  <c r="AI174" i="8"/>
  <c r="AI288" i="8"/>
  <c r="AI178" i="8"/>
  <c r="AI76" i="8"/>
  <c r="AI299" i="8"/>
  <c r="AI189" i="8"/>
  <c r="AI308" i="8"/>
  <c r="AI198" i="8"/>
  <c r="AI314" i="8"/>
  <c r="AI204" i="8"/>
  <c r="AI111" i="8"/>
  <c r="AI49" i="8"/>
  <c r="AI310" i="8"/>
  <c r="AJ268" i="8"/>
  <c r="AJ158" i="8"/>
  <c r="AJ45" i="8"/>
  <c r="AJ272" i="8"/>
  <c r="AJ49" i="8"/>
  <c r="AJ162" i="8"/>
  <c r="AJ294" i="8"/>
  <c r="AJ71" i="8"/>
  <c r="AJ192" i="8"/>
  <c r="AJ313" i="8"/>
  <c r="AJ203" i="8"/>
  <c r="AJ90" i="8"/>
  <c r="AJ318" i="8"/>
  <c r="AJ208" i="8"/>
  <c r="AJ323" i="8"/>
  <c r="AJ213" i="8"/>
  <c r="AJ100" i="8"/>
  <c r="AJ223" i="8"/>
  <c r="AJ333" i="8"/>
  <c r="AJ344" i="8"/>
  <c r="AJ234" i="8"/>
  <c r="AJ125" i="8"/>
  <c r="AJ348" i="8"/>
  <c r="AJ238" i="8"/>
  <c r="AK312" i="8"/>
  <c r="AM134" i="8"/>
  <c r="AM244" i="8"/>
  <c r="AM135" i="8"/>
  <c r="AM22" i="8"/>
  <c r="AM245" i="8"/>
  <c r="AM26" i="8"/>
  <c r="AM249" i="8"/>
  <c r="AM139" i="8"/>
  <c r="AM141" i="8"/>
  <c r="AM28" i="8"/>
  <c r="AM264" i="8"/>
  <c r="AM154" i="8"/>
  <c r="AM41" i="8"/>
  <c r="AM159" i="8"/>
  <c r="AM269" i="8"/>
  <c r="AM46" i="8"/>
  <c r="AM275" i="8"/>
  <c r="AM165" i="8"/>
  <c r="AM52" i="8"/>
  <c r="AM285" i="8"/>
  <c r="AM175" i="8"/>
  <c r="AM62" i="8"/>
  <c r="AM179" i="8"/>
  <c r="AM289" i="8"/>
  <c r="AM296" i="8"/>
  <c r="AM186" i="8"/>
  <c r="AM316" i="8"/>
  <c r="AM206" i="8"/>
  <c r="AM93" i="8"/>
  <c r="AM321" i="8"/>
  <c r="AM98" i="8"/>
  <c r="AM326" i="8"/>
  <c r="AM216" i="8"/>
  <c r="AM103" i="8"/>
  <c r="AM229" i="8"/>
  <c r="AM339" i="8"/>
  <c r="AM345" i="8"/>
  <c r="AM235" i="8"/>
  <c r="AM122" i="8"/>
  <c r="AI237" i="8"/>
  <c r="AI267" i="8"/>
  <c r="AJ255" i="8"/>
  <c r="AJ277" i="8"/>
  <c r="AJ324" i="8"/>
  <c r="AJ214" i="8"/>
  <c r="AJ122" i="8"/>
  <c r="AJ138" i="8"/>
  <c r="AJ154" i="8"/>
  <c r="AJ183" i="8"/>
  <c r="AJ217" i="8"/>
  <c r="AJ230" i="8"/>
  <c r="AJ253" i="8"/>
  <c r="AJ273" i="8"/>
  <c r="AJ288" i="8"/>
  <c r="AJ305" i="8"/>
  <c r="AJ330" i="8"/>
  <c r="AJ345" i="8"/>
  <c r="AK255" i="8"/>
  <c r="AK262" i="8"/>
  <c r="AK324" i="8"/>
  <c r="AK338" i="8"/>
  <c r="AK136" i="8"/>
  <c r="AL246" i="8"/>
  <c r="AL248" i="8"/>
  <c r="AL36" i="8"/>
  <c r="AL263" i="8"/>
  <c r="AL158" i="8"/>
  <c r="AL295" i="8"/>
  <c r="AL100" i="8"/>
  <c r="AL325" i="8"/>
  <c r="AL330" i="8"/>
  <c r="AL349" i="8"/>
  <c r="AL29" i="8"/>
  <c r="AJ274" i="8"/>
  <c r="AK29" i="8"/>
  <c r="AK252" i="8"/>
  <c r="AK142" i="8"/>
  <c r="AK272" i="8"/>
  <c r="AK162" i="8"/>
  <c r="AK90" i="8"/>
  <c r="AK313" i="8"/>
  <c r="AK203" i="8"/>
  <c r="AK318" i="8"/>
  <c r="AK208" i="8"/>
  <c r="AK95" i="8"/>
  <c r="AK100" i="8"/>
  <c r="AK344" i="8"/>
  <c r="AK234" i="8"/>
  <c r="AK125" i="8"/>
  <c r="AK348" i="8"/>
  <c r="AK39" i="8"/>
  <c r="AK238" i="8"/>
  <c r="AL247" i="8"/>
  <c r="AL137" i="8"/>
  <c r="AL257" i="8"/>
  <c r="AL147" i="8"/>
  <c r="AL274" i="8"/>
  <c r="AL164" i="8"/>
  <c r="AL51" i="8"/>
  <c r="AL280" i="8"/>
  <c r="AL170" i="8"/>
  <c r="AL174" i="8"/>
  <c r="AL61" i="8"/>
  <c r="AL288" i="8"/>
  <c r="AL178" i="8"/>
  <c r="AL299" i="8"/>
  <c r="AL189" i="8"/>
  <c r="AL308" i="8"/>
  <c r="AL198" i="8"/>
  <c r="AL310" i="8"/>
  <c r="AL200" i="8"/>
  <c r="AL314" i="8"/>
  <c r="AL204" i="8"/>
  <c r="AL320" i="8"/>
  <c r="AL210" i="8"/>
  <c r="AL97" i="8"/>
  <c r="AM251" i="8"/>
  <c r="AI92" i="8"/>
  <c r="AI119" i="8"/>
  <c r="AI152" i="8"/>
  <c r="AI231" i="8"/>
  <c r="AJ349" i="8"/>
  <c r="AJ22" i="8"/>
  <c r="AJ39" i="8"/>
  <c r="AJ55" i="8"/>
  <c r="AJ140" i="8"/>
  <c r="AJ164" i="8"/>
  <c r="AJ186" i="8"/>
  <c r="AJ201" i="8"/>
  <c r="AJ210" i="8"/>
  <c r="AJ221" i="8"/>
  <c r="AJ246" i="8"/>
  <c r="AJ257" i="8"/>
  <c r="AJ275" i="8"/>
  <c r="AJ291" i="8"/>
  <c r="AJ335" i="8"/>
  <c r="AK248" i="8"/>
  <c r="AK259" i="8"/>
  <c r="AK40" i="8"/>
  <c r="AK295" i="8"/>
  <c r="AK325" i="8"/>
  <c r="AK349" i="8"/>
  <c r="AK143" i="8"/>
  <c r="AK320" i="8"/>
  <c r="AL126" i="8"/>
  <c r="AI212" i="8"/>
  <c r="AI232" i="8"/>
  <c r="AJ247" i="8"/>
  <c r="AJ308" i="8"/>
  <c r="AJ198" i="8"/>
  <c r="AJ141" i="8"/>
  <c r="AJ149" i="8"/>
  <c r="AJ157" i="8"/>
  <c r="AJ189" i="8"/>
  <c r="AJ202" i="8"/>
  <c r="AJ211" i="8"/>
  <c r="AJ233" i="8"/>
  <c r="AJ248" i="8"/>
  <c r="AJ276" i="8"/>
  <c r="AK247" i="8"/>
  <c r="AK137" i="8"/>
  <c r="AK257" i="8"/>
  <c r="AK147" i="8"/>
  <c r="AK274" i="8"/>
  <c r="AK164" i="8"/>
  <c r="AK51" i="8"/>
  <c r="AK288" i="8"/>
  <c r="AK178" i="8"/>
  <c r="AK299" i="8"/>
  <c r="AK189" i="8"/>
  <c r="AK76" i="8"/>
  <c r="AK308" i="8"/>
  <c r="AK198" i="8"/>
  <c r="AK310" i="8"/>
  <c r="AK200" i="8"/>
  <c r="AK314" i="8"/>
  <c r="AK204" i="8"/>
  <c r="AK334" i="8"/>
  <c r="AK111" i="8"/>
  <c r="AK170" i="8"/>
  <c r="AK210" i="8"/>
  <c r="AK251" i="8"/>
  <c r="AK280" i="8"/>
  <c r="AK323" i="8"/>
  <c r="AL26" i="8"/>
  <c r="AL142" i="8"/>
  <c r="AI300" i="8"/>
  <c r="AI35" i="8"/>
  <c r="AI43" i="8"/>
  <c r="AI94" i="8"/>
  <c r="AI113" i="8"/>
  <c r="AI145" i="8"/>
  <c r="AI172" i="8"/>
  <c r="AI182" i="8"/>
  <c r="AI205" i="8"/>
  <c r="AI233" i="8"/>
  <c r="AJ58" i="8"/>
  <c r="AJ316" i="8"/>
  <c r="AJ206" i="8"/>
  <c r="AJ24" i="8"/>
  <c r="AJ41" i="8"/>
  <c r="AJ70" i="8"/>
  <c r="AJ82" i="8"/>
  <c r="AJ118" i="8"/>
  <c r="AJ126" i="8"/>
  <c r="AJ150" i="8"/>
  <c r="AJ225" i="8"/>
  <c r="AJ249" i="8"/>
  <c r="AJ278" i="8"/>
  <c r="AJ295" i="8"/>
  <c r="AJ338" i="8"/>
  <c r="AK134" i="8"/>
  <c r="AK245" i="8"/>
  <c r="AK249" i="8"/>
  <c r="AK139" i="8"/>
  <c r="AK26" i="8"/>
  <c r="AK264" i="8"/>
  <c r="AK154" i="8"/>
  <c r="AK46" i="8"/>
  <c r="AK269" i="8"/>
  <c r="AK159" i="8"/>
  <c r="AK275" i="8"/>
  <c r="AK165" i="8"/>
  <c r="AK52" i="8"/>
  <c r="AK285" i="8"/>
  <c r="AK175" i="8"/>
  <c r="AK296" i="8"/>
  <c r="AK186" i="8"/>
  <c r="AK316" i="8"/>
  <c r="AK206" i="8"/>
  <c r="AK98" i="8"/>
  <c r="AK321" i="8"/>
  <c r="AK211" i="8"/>
  <c r="AK326" i="8"/>
  <c r="AK216" i="8"/>
  <c r="AK103" i="8"/>
  <c r="AK229" i="8"/>
  <c r="AK345" i="8"/>
  <c r="AK235" i="8"/>
  <c r="AK122" i="8"/>
  <c r="AK62" i="8"/>
  <c r="AK179" i="8"/>
  <c r="AK213" i="8"/>
  <c r="AK289" i="8"/>
  <c r="AK330" i="8"/>
  <c r="AL27" i="8"/>
  <c r="AL315" i="8"/>
  <c r="AM29" i="8"/>
  <c r="AM213" i="8"/>
  <c r="AI279" i="8"/>
  <c r="AI183" i="8"/>
  <c r="AI214" i="8"/>
  <c r="AI226" i="8"/>
  <c r="AJ304" i="8"/>
  <c r="AJ331" i="8"/>
  <c r="AJ62" i="8"/>
  <c r="AJ159" i="8"/>
  <c r="AJ167" i="8"/>
  <c r="AJ180" i="8"/>
  <c r="AJ194" i="8"/>
  <c r="AJ204" i="8"/>
  <c r="AK304" i="8"/>
  <c r="AK108" i="8"/>
  <c r="AK30" i="8"/>
  <c r="AK121" i="8"/>
  <c r="AK220" i="8"/>
  <c r="AK333" i="8"/>
  <c r="AL309" i="8"/>
  <c r="AL322" i="8"/>
  <c r="AL347" i="8"/>
  <c r="AI199" i="8"/>
  <c r="AI207" i="8"/>
  <c r="AI227" i="8"/>
  <c r="AJ300" i="8"/>
  <c r="AJ336" i="8"/>
  <c r="AJ226" i="8"/>
  <c r="AJ93" i="8"/>
  <c r="AJ101" i="8"/>
  <c r="AJ160" i="8"/>
  <c r="AJ215" i="8"/>
  <c r="AK250" i="8"/>
  <c r="AK140" i="8"/>
  <c r="AK27" i="8"/>
  <c r="AK256" i="8"/>
  <c r="AK270" i="8"/>
  <c r="AK160" i="8"/>
  <c r="AK291" i="8"/>
  <c r="AK181" i="8"/>
  <c r="AK300" i="8"/>
  <c r="AK317" i="8"/>
  <c r="AK207" i="8"/>
  <c r="AK47" i="8"/>
  <c r="AK153" i="8"/>
  <c r="AK192" i="8"/>
  <c r="AK339" i="8"/>
  <c r="AL249" i="8"/>
  <c r="AL139" i="8"/>
  <c r="AL255" i="8"/>
  <c r="AL145" i="8"/>
  <c r="AL258" i="8"/>
  <c r="AL148" i="8"/>
  <c r="AL262" i="8"/>
  <c r="AL152" i="8"/>
  <c r="AL39" i="8"/>
  <c r="AL44" i="8"/>
  <c r="AL267" i="8"/>
  <c r="AL157" i="8"/>
  <c r="AL271" i="8"/>
  <c r="AL161" i="8"/>
  <c r="AL54" i="8"/>
  <c r="AL286" i="8"/>
  <c r="AL176" i="8"/>
  <c r="AL293" i="8"/>
  <c r="AL183" i="8"/>
  <c r="AL70" i="8"/>
  <c r="AL191" i="8"/>
  <c r="AL78" i="8"/>
  <c r="AL305" i="8"/>
  <c r="AL195" i="8"/>
  <c r="AL82" i="8"/>
  <c r="AL92" i="8"/>
  <c r="AL324" i="8"/>
  <c r="AL214" i="8"/>
  <c r="AL101" i="8"/>
  <c r="AL228" i="8"/>
  <c r="AL338" i="8"/>
  <c r="AL233" i="8"/>
  <c r="AL120" i="8"/>
  <c r="AL343" i="8"/>
  <c r="AL76" i="8"/>
  <c r="AM211" i="8"/>
  <c r="AK167" i="8"/>
  <c r="AK180" i="8"/>
  <c r="AK194" i="8"/>
  <c r="AK221" i="8"/>
  <c r="AK231" i="8"/>
  <c r="AK239" i="8"/>
  <c r="AK277" i="8"/>
  <c r="AK331" i="8"/>
  <c r="AK340" i="8"/>
  <c r="AL188" i="8"/>
  <c r="AL344" i="8"/>
  <c r="AL30" i="8"/>
  <c r="AL104" i="8"/>
  <c r="AL124" i="8"/>
  <c r="AL140" i="8"/>
  <c r="AL149" i="8"/>
  <c r="AL165" i="8"/>
  <c r="AL201" i="8"/>
  <c r="AL209" i="8"/>
  <c r="AL217" i="8"/>
  <c r="AL237" i="8"/>
  <c r="AL250" i="8"/>
  <c r="AL259" i="8"/>
  <c r="AL275" i="8"/>
  <c r="AL340" i="8"/>
  <c r="AM246" i="8"/>
  <c r="AM248" i="8"/>
  <c r="AM259" i="8"/>
  <c r="AM149" i="8"/>
  <c r="AM263" i="8"/>
  <c r="AM72" i="8"/>
  <c r="AM295" i="8"/>
  <c r="AM185" i="8"/>
  <c r="AM307" i="8"/>
  <c r="AM325" i="8"/>
  <c r="AM215" i="8"/>
  <c r="AM102" i="8"/>
  <c r="AM220" i="8"/>
  <c r="AM330" i="8"/>
  <c r="AM126" i="8"/>
  <c r="AM349" i="8"/>
  <c r="AM42" i="8"/>
  <c r="AM144" i="8"/>
  <c r="AM166" i="8"/>
  <c r="AM203" i="8"/>
  <c r="AM239" i="8"/>
  <c r="AK332" i="8"/>
  <c r="AL107" i="8"/>
  <c r="AL117" i="8"/>
  <c r="AL150" i="8"/>
  <c r="AL166" i="8"/>
  <c r="AL202" i="8"/>
  <c r="AL220" i="8"/>
  <c r="AL251" i="8"/>
  <c r="AM247" i="8"/>
  <c r="AM137" i="8"/>
  <c r="AM257" i="8"/>
  <c r="AM51" i="8"/>
  <c r="AM274" i="8"/>
  <c r="AM164" i="8"/>
  <c r="AM280" i="8"/>
  <c r="AM61" i="8"/>
  <c r="AM284" i="8"/>
  <c r="AM174" i="8"/>
  <c r="AM189" i="8"/>
  <c r="AM303" i="8"/>
  <c r="AM308" i="8"/>
  <c r="AM198" i="8"/>
  <c r="AM310" i="8"/>
  <c r="AM200" i="8"/>
  <c r="AM314" i="8"/>
  <c r="AM204" i="8"/>
  <c r="AM210" i="8"/>
  <c r="AM97" i="8"/>
  <c r="AM320" i="8"/>
  <c r="AM224" i="8"/>
  <c r="AM24" i="8"/>
  <c r="AM147" i="8"/>
  <c r="AM170" i="8"/>
  <c r="AK171" i="8"/>
  <c r="AK145" i="8"/>
  <c r="AK183" i="8"/>
  <c r="AK214" i="8"/>
  <c r="AK226" i="8"/>
  <c r="AL58" i="8"/>
  <c r="AL25" i="8"/>
  <c r="AL41" i="8"/>
  <c r="AL49" i="8"/>
  <c r="AL59" i="8"/>
  <c r="AL69" i="8"/>
  <c r="AL119" i="8"/>
  <c r="AL135" i="8"/>
  <c r="AL143" i="8"/>
  <c r="AL160" i="8"/>
  <c r="AL168" i="8"/>
  <c r="AL181" i="8"/>
  <c r="AL212" i="8"/>
  <c r="AL223" i="8"/>
  <c r="AM265" i="8"/>
  <c r="AM331" i="8"/>
  <c r="AM37" i="8"/>
  <c r="AM90" i="8"/>
  <c r="AM153" i="8"/>
  <c r="AM253" i="8"/>
  <c r="AK138" i="8"/>
  <c r="AK163" i="8"/>
  <c r="AK185" i="8"/>
  <c r="AK215" i="8"/>
  <c r="AL42" i="8"/>
  <c r="AL50" i="8"/>
  <c r="AL136" i="8"/>
  <c r="AL144" i="8"/>
  <c r="AL153" i="8"/>
  <c r="AL182" i="8"/>
  <c r="AL197" i="8"/>
  <c r="AL205" i="8"/>
  <c r="AL213" i="8"/>
  <c r="AL225" i="8"/>
  <c r="AL345" i="8"/>
  <c r="AM250" i="8"/>
  <c r="AM140" i="8"/>
  <c r="AM291" i="8"/>
  <c r="AM181" i="8"/>
  <c r="AM304" i="8"/>
  <c r="AM202" i="8"/>
  <c r="AM89" i="8"/>
  <c r="AM312" i="8"/>
  <c r="AM315" i="8"/>
  <c r="AM317" i="8"/>
  <c r="AM207" i="8"/>
  <c r="AM94" i="8"/>
  <c r="AM218" i="8"/>
  <c r="AM105" i="8"/>
  <c r="AM336" i="8"/>
  <c r="AM226" i="8"/>
  <c r="AM113" i="8"/>
  <c r="AM118" i="8"/>
  <c r="AM341" i="8"/>
  <c r="AM346" i="8"/>
  <c r="AM236" i="8"/>
  <c r="AM47" i="8"/>
  <c r="AM76" i="8"/>
  <c r="AM221" i="8"/>
  <c r="AM299" i="8"/>
  <c r="AK228" i="8"/>
  <c r="AK236" i="8"/>
  <c r="AL256" i="8"/>
  <c r="AL62" i="8"/>
  <c r="AL72" i="8"/>
  <c r="AL93" i="8"/>
  <c r="AL113" i="8"/>
  <c r="AL121" i="8"/>
  <c r="AL154" i="8"/>
  <c r="AL162" i="8"/>
  <c r="AL172" i="8"/>
  <c r="AL206" i="8"/>
  <c r="AL226" i="8"/>
  <c r="AL234" i="8"/>
  <c r="AL337" i="8"/>
  <c r="AM35" i="8"/>
  <c r="AM258" i="8"/>
  <c r="AM148" i="8"/>
  <c r="AM151" i="8"/>
  <c r="AM261" i="8"/>
  <c r="AM43" i="8"/>
  <c r="AM266" i="8"/>
  <c r="AM156" i="8"/>
  <c r="AM282" i="8"/>
  <c r="AM172" i="8"/>
  <c r="AM286" i="8"/>
  <c r="AM292" i="8"/>
  <c r="AM69" i="8"/>
  <c r="AM309" i="8"/>
  <c r="AM199" i="8"/>
  <c r="AM322" i="8"/>
  <c r="AM212" i="8"/>
  <c r="AM329" i="8"/>
  <c r="AM337" i="8"/>
  <c r="AM227" i="8"/>
  <c r="AM119" i="8"/>
  <c r="AM342" i="8"/>
  <c r="AM232" i="8"/>
  <c r="AM237" i="8"/>
  <c r="AM124" i="8"/>
  <c r="AM347" i="8"/>
  <c r="AM39" i="8"/>
  <c r="AM48" i="8"/>
  <c r="AM136" i="8"/>
  <c r="AM158" i="8"/>
  <c r="AM182" i="8"/>
  <c r="AK149" i="8"/>
  <c r="AK157" i="8"/>
  <c r="AK201" i="8"/>
  <c r="AK209" i="8"/>
  <c r="AK217" i="8"/>
  <c r="AL329" i="8"/>
  <c r="AL102" i="8"/>
  <c r="AL114" i="8"/>
  <c r="AL122" i="8"/>
  <c r="AL138" i="8"/>
  <c r="AL155" i="8"/>
  <c r="AL163" i="8"/>
  <c r="AL175" i="8"/>
  <c r="AL185" i="8"/>
  <c r="AL199" i="8"/>
  <c r="AL207" i="8"/>
  <c r="AL215" i="8"/>
  <c r="AM255" i="8"/>
  <c r="AM145" i="8"/>
  <c r="AM152" i="8"/>
  <c r="AM267" i="8"/>
  <c r="AM157" i="8"/>
  <c r="AM167" i="8"/>
  <c r="AM277" i="8"/>
  <c r="AM293" i="8"/>
  <c r="AM183" i="8"/>
  <c r="AM305" i="8"/>
  <c r="AM195" i="8"/>
  <c r="AM324" i="8"/>
  <c r="AM214" i="8"/>
  <c r="AM338" i="8"/>
  <c r="AM228" i="8"/>
  <c r="AM30" i="8"/>
  <c r="AM40" i="8"/>
  <c r="AM82" i="8"/>
  <c r="AM138" i="8"/>
  <c r="AM161" i="8"/>
  <c r="AM194" i="8"/>
  <c r="AM231" i="8"/>
  <c r="AM319" i="8"/>
  <c r="AM142" i="8"/>
  <c r="AM252" i="8"/>
  <c r="AM272" i="8"/>
  <c r="AM162" i="8"/>
  <c r="AM192" i="8"/>
  <c r="AM302" i="8"/>
  <c r="AM318" i="8"/>
  <c r="AM208" i="8"/>
  <c r="AM100" i="8"/>
  <c r="AM323" i="8"/>
  <c r="AM333" i="8"/>
  <c r="AM223" i="8"/>
  <c r="AM344" i="8"/>
  <c r="AM234" i="8"/>
  <c r="AM121" i="8"/>
  <c r="AM238" i="8"/>
  <c r="AM348" i="8"/>
  <c r="AM83" i="8"/>
  <c r="AM270" i="8"/>
  <c r="AN54" i="8"/>
  <c r="AN138" i="8"/>
  <c r="AN147" i="8"/>
  <c r="AN155" i="8"/>
  <c r="AN163" i="8"/>
  <c r="AN175" i="8"/>
  <c r="AN185" i="8"/>
  <c r="AN207" i="8"/>
  <c r="AN215" i="8"/>
  <c r="AN248" i="8"/>
  <c r="AN257" i="8"/>
  <c r="AN265" i="8"/>
  <c r="AN274" i="8"/>
  <c r="AN288" i="8"/>
  <c r="AN305" i="8"/>
  <c r="AN316" i="8"/>
  <c r="AN326" i="8"/>
  <c r="AO260" i="8"/>
  <c r="AO150" i="8"/>
  <c r="AO155" i="8"/>
  <c r="AO265" i="8"/>
  <c r="AO276" i="8"/>
  <c r="AO166" i="8"/>
  <c r="AO278" i="8"/>
  <c r="AO168" i="8"/>
  <c r="AO55" i="8"/>
  <c r="AO290" i="8"/>
  <c r="AO180" i="8"/>
  <c r="AO311" i="8"/>
  <c r="AO201" i="8"/>
  <c r="AO327" i="8"/>
  <c r="AO217" i="8"/>
  <c r="AO104" i="8"/>
  <c r="AO221" i="8"/>
  <c r="AO108" i="8"/>
  <c r="AO331" i="8"/>
  <c r="AO230" i="8"/>
  <c r="AO117" i="8"/>
  <c r="AO340" i="8"/>
  <c r="AO156" i="8"/>
  <c r="AO225" i="8"/>
  <c r="AO304" i="8"/>
  <c r="AM340" i="8"/>
  <c r="AN173" i="8"/>
  <c r="AN298" i="8"/>
  <c r="AN313" i="8"/>
  <c r="AN30" i="8"/>
  <c r="AN39" i="8"/>
  <c r="AN47" i="8"/>
  <c r="AN55" i="8"/>
  <c r="AN76" i="8"/>
  <c r="AN96" i="8"/>
  <c r="AN104" i="8"/>
  <c r="AN139" i="8"/>
  <c r="AN148" i="8"/>
  <c r="AN156" i="8"/>
  <c r="AN164" i="8"/>
  <c r="AN176" i="8"/>
  <c r="AN186" i="8"/>
  <c r="AN200" i="8"/>
  <c r="AN208" i="8"/>
  <c r="AN228" i="8"/>
  <c r="AN236" i="8"/>
  <c r="AN275" i="8"/>
  <c r="AN290" i="8"/>
  <c r="AN307" i="8"/>
  <c r="AN317" i="8"/>
  <c r="AN330" i="8"/>
  <c r="AN343" i="8"/>
  <c r="AO250" i="8"/>
  <c r="AO140" i="8"/>
  <c r="AO253" i="8"/>
  <c r="AO143" i="8"/>
  <c r="AO270" i="8"/>
  <c r="AO160" i="8"/>
  <c r="AO47" i="8"/>
  <c r="AO300" i="8"/>
  <c r="AO312" i="8"/>
  <c r="AO202" i="8"/>
  <c r="AO89" i="8"/>
  <c r="AO205" i="8"/>
  <c r="AO315" i="8"/>
  <c r="AO317" i="8"/>
  <c r="AO207" i="8"/>
  <c r="AO105" i="8"/>
  <c r="AO328" i="8"/>
  <c r="AO336" i="8"/>
  <c r="AO226" i="8"/>
  <c r="AO231" i="8"/>
  <c r="AO118" i="8"/>
  <c r="AO341" i="8"/>
  <c r="AO346" i="8"/>
  <c r="AO236" i="8"/>
  <c r="AO102" i="8"/>
  <c r="AN40" i="8"/>
  <c r="AN48" i="8"/>
  <c r="AN124" i="8"/>
  <c r="AN140" i="8"/>
  <c r="AN149" i="8"/>
  <c r="AN157" i="8"/>
  <c r="AN165" i="8"/>
  <c r="AN189" i="8"/>
  <c r="AN201" i="8"/>
  <c r="AN209" i="8"/>
  <c r="AN217" i="8"/>
  <c r="AN229" i="8"/>
  <c r="AN250" i="8"/>
  <c r="AN259" i="8"/>
  <c r="AN267" i="8"/>
  <c r="AN276" i="8"/>
  <c r="AN292" i="8"/>
  <c r="AN308" i="8"/>
  <c r="AN333" i="8"/>
  <c r="AN344" i="8"/>
  <c r="AO261" i="8"/>
  <c r="AO151" i="8"/>
  <c r="AO38" i="8"/>
  <c r="AO172" i="8"/>
  <c r="AO282" i="8"/>
  <c r="AO286" i="8"/>
  <c r="AO176" i="8"/>
  <c r="AO182" i="8"/>
  <c r="AO292" i="8"/>
  <c r="AO309" i="8"/>
  <c r="AO199" i="8"/>
  <c r="AO212" i="8"/>
  <c r="AO322" i="8"/>
  <c r="AO337" i="8"/>
  <c r="AO227" i="8"/>
  <c r="AO232" i="8"/>
  <c r="AO119" i="8"/>
  <c r="AO342" i="8"/>
  <c r="AO237" i="8"/>
  <c r="AO124" i="8"/>
  <c r="AO42" i="8"/>
  <c r="AO53" i="8"/>
  <c r="AO136" i="8"/>
  <c r="AO194" i="8"/>
  <c r="AN24" i="8"/>
  <c r="AN41" i="8"/>
  <c r="AN49" i="8"/>
  <c r="AN68" i="8"/>
  <c r="AN117" i="8"/>
  <c r="AN125" i="8"/>
  <c r="AN141" i="8"/>
  <c r="AN150" i="8"/>
  <c r="AN158" i="8"/>
  <c r="AN166" i="8"/>
  <c r="AN179" i="8"/>
  <c r="AN192" i="8"/>
  <c r="AN202" i="8"/>
  <c r="AN210" i="8"/>
  <c r="AN230" i="8"/>
  <c r="AN238" i="8"/>
  <c r="AN251" i="8"/>
  <c r="AN260" i="8"/>
  <c r="AN268" i="8"/>
  <c r="AN278" i="8"/>
  <c r="AN293" i="8"/>
  <c r="AN309" i="8"/>
  <c r="AN335" i="8"/>
  <c r="AO255" i="8"/>
  <c r="AO277" i="8"/>
  <c r="AO338" i="8"/>
  <c r="AO43" i="8"/>
  <c r="AO59" i="8"/>
  <c r="AO93" i="8"/>
  <c r="AO138" i="8"/>
  <c r="AO254" i="8"/>
  <c r="AO329" i="8"/>
  <c r="AN244" i="8"/>
  <c r="AN321" i="8"/>
  <c r="AN50" i="8"/>
  <c r="AN61" i="8"/>
  <c r="AN69" i="8"/>
  <c r="AN82" i="8"/>
  <c r="AN108" i="8"/>
  <c r="AN118" i="8"/>
  <c r="AN126" i="8"/>
  <c r="AN142" i="8"/>
  <c r="AN151" i="8"/>
  <c r="AN159" i="8"/>
  <c r="AN167" i="8"/>
  <c r="AN194" i="8"/>
  <c r="AN203" i="8"/>
  <c r="AN211" i="8"/>
  <c r="AN221" i="8"/>
  <c r="AN231" i="8"/>
  <c r="AN239" i="8"/>
  <c r="AN282" i="8"/>
  <c r="AN294" i="8"/>
  <c r="AN322" i="8"/>
  <c r="AN336" i="8"/>
  <c r="AO252" i="8"/>
  <c r="AO142" i="8"/>
  <c r="AO29" i="8"/>
  <c r="AO145" i="8"/>
  <c r="AO268" i="8"/>
  <c r="AO158" i="8"/>
  <c r="AO162" i="8"/>
  <c r="AO272" i="8"/>
  <c r="AO302" i="8"/>
  <c r="AO192" i="8"/>
  <c r="AO203" i="8"/>
  <c r="AO90" i="8"/>
  <c r="AO318" i="8"/>
  <c r="AO208" i="8"/>
  <c r="AO213" i="8"/>
  <c r="AO323" i="8"/>
  <c r="AO223" i="8"/>
  <c r="AO333" i="8"/>
  <c r="AO121" i="8"/>
  <c r="AO344" i="8"/>
  <c r="AO234" i="8"/>
  <c r="AO238" i="8"/>
  <c r="AO125" i="8"/>
  <c r="AO348" i="8"/>
  <c r="AO94" i="8"/>
  <c r="AO113" i="8"/>
  <c r="AO164" i="8"/>
  <c r="AO263" i="8"/>
  <c r="AN70" i="8"/>
  <c r="AN135" i="8"/>
  <c r="AN143" i="8"/>
  <c r="AN152" i="8"/>
  <c r="AN160" i="8"/>
  <c r="AN181" i="8"/>
  <c r="AN204" i="8"/>
  <c r="AN295" i="8"/>
  <c r="AN323" i="8"/>
  <c r="AO35" i="8"/>
  <c r="AO45" i="8"/>
  <c r="AO62" i="8"/>
  <c r="AO95" i="8"/>
  <c r="AO144" i="8"/>
  <c r="AO170" i="8"/>
  <c r="AO347" i="8"/>
  <c r="AN300" i="8"/>
  <c r="AN71" i="8"/>
  <c r="AN93" i="8"/>
  <c r="AN101" i="8"/>
  <c r="AN120" i="8"/>
  <c r="AN136" i="8"/>
  <c r="AN144" i="8"/>
  <c r="AN153" i="8"/>
  <c r="AN161" i="8"/>
  <c r="AN170" i="8"/>
  <c r="AN205" i="8"/>
  <c r="AN272" i="8"/>
  <c r="AN324" i="8"/>
  <c r="AO137" i="8"/>
  <c r="AO247" i="8"/>
  <c r="AO147" i="8"/>
  <c r="AO257" i="8"/>
  <c r="AO284" i="8"/>
  <c r="AO174" i="8"/>
  <c r="AO288" i="8"/>
  <c r="AO178" i="8"/>
  <c r="AO299" i="8"/>
  <c r="AO189" i="8"/>
  <c r="AO308" i="8"/>
  <c r="AO310" i="8"/>
  <c r="AO200" i="8"/>
  <c r="AO204" i="8"/>
  <c r="AO314" i="8"/>
  <c r="AO320" i="8"/>
  <c r="AO210" i="8"/>
  <c r="AO97" i="8"/>
  <c r="AO334" i="8"/>
  <c r="AO224" i="8"/>
  <c r="AO239" i="8"/>
  <c r="AO126" i="8"/>
  <c r="AO36" i="8"/>
  <c r="AO49" i="8"/>
  <c r="AO148" i="8"/>
  <c r="AO280" i="8"/>
  <c r="AN219" i="8"/>
  <c r="AN347" i="8"/>
  <c r="AN64" i="8"/>
  <c r="AN102" i="8"/>
  <c r="AN113" i="8"/>
  <c r="AN121" i="8"/>
  <c r="AN137" i="8"/>
  <c r="AN145" i="8"/>
  <c r="AN154" i="8"/>
  <c r="AN287" i="8"/>
  <c r="AO245" i="8"/>
  <c r="AO135" i="8"/>
  <c r="AO249" i="8"/>
  <c r="AO251" i="8"/>
  <c r="AO141" i="8"/>
  <c r="AO154" i="8"/>
  <c r="AO264" i="8"/>
  <c r="AO269" i="8"/>
  <c r="AO159" i="8"/>
  <c r="AO46" i="8"/>
  <c r="AO275" i="8"/>
  <c r="AO165" i="8"/>
  <c r="AO285" i="8"/>
  <c r="AO289" i="8"/>
  <c r="AO179" i="8"/>
  <c r="AO296" i="8"/>
  <c r="AO186" i="8"/>
  <c r="AO316" i="8"/>
  <c r="AO211" i="8"/>
  <c r="AO98" i="8"/>
  <c r="AO326" i="8"/>
  <c r="AO216" i="8"/>
  <c r="AO229" i="8"/>
  <c r="AO345" i="8"/>
  <c r="AO235" i="8"/>
  <c r="AO26" i="8"/>
  <c r="AO37" i="8"/>
  <c r="AO100" i="8"/>
  <c r="AO181" i="8"/>
  <c r="AO291" i="8"/>
  <c r="AO305" i="8"/>
  <c r="AO330" i="8"/>
  <c r="AP75" i="8"/>
  <c r="AP344" i="8"/>
  <c r="AP234" i="8"/>
  <c r="AP29" i="8"/>
  <c r="AP38" i="8"/>
  <c r="AP54" i="8"/>
  <c r="AP89" i="8"/>
  <c r="AP105" i="8"/>
  <c r="AP148" i="8"/>
  <c r="AP156" i="8"/>
  <c r="AP164" i="8"/>
  <c r="AP200" i="8"/>
  <c r="AP209" i="8"/>
  <c r="AP220" i="8"/>
  <c r="AP231" i="8"/>
  <c r="AP258" i="8"/>
  <c r="AP269" i="8"/>
  <c r="AP289" i="8"/>
  <c r="AP312" i="8"/>
  <c r="AP330" i="8"/>
  <c r="AP348" i="8"/>
  <c r="AQ252" i="8"/>
  <c r="AQ142" i="8"/>
  <c r="AQ29" i="8"/>
  <c r="AQ268" i="8"/>
  <c r="AQ158" i="8"/>
  <c r="AQ45" i="8"/>
  <c r="AQ272" i="8"/>
  <c r="AQ162" i="8"/>
  <c r="AQ294" i="8"/>
  <c r="AQ184" i="8"/>
  <c r="AQ302" i="8"/>
  <c r="AQ192" i="8"/>
  <c r="AQ313" i="8"/>
  <c r="AQ203" i="8"/>
  <c r="AQ318" i="8"/>
  <c r="AQ208" i="8"/>
  <c r="AQ95" i="8"/>
  <c r="AQ323" i="8"/>
  <c r="AQ213" i="8"/>
  <c r="AQ333" i="8"/>
  <c r="AQ223" i="8"/>
  <c r="AQ344" i="8"/>
  <c r="AQ234" i="8"/>
  <c r="AQ121" i="8"/>
  <c r="AQ348" i="8"/>
  <c r="AQ238" i="8"/>
  <c r="AQ125" i="8"/>
  <c r="AQ39" i="8"/>
  <c r="AO54" i="8"/>
  <c r="AO107" i="8"/>
  <c r="AP259" i="8"/>
  <c r="AP295" i="8"/>
  <c r="AP325" i="8"/>
  <c r="AP30" i="8"/>
  <c r="AP39" i="8"/>
  <c r="AP47" i="8"/>
  <c r="AP55" i="8"/>
  <c r="AP90" i="8"/>
  <c r="AP98" i="8"/>
  <c r="AP117" i="8"/>
  <c r="AP125" i="8"/>
  <c r="AP141" i="8"/>
  <c r="AP149" i="8"/>
  <c r="AP157" i="8"/>
  <c r="AP165" i="8"/>
  <c r="AP178" i="8"/>
  <c r="AP189" i="8"/>
  <c r="AP201" i="8"/>
  <c r="AP210" i="8"/>
  <c r="AP221" i="8"/>
  <c r="AP232" i="8"/>
  <c r="AP260" i="8"/>
  <c r="AP270" i="8"/>
  <c r="AP290" i="8"/>
  <c r="AP313" i="8"/>
  <c r="AP331" i="8"/>
  <c r="AP349" i="8"/>
  <c r="AQ246" i="8"/>
  <c r="AQ136" i="8"/>
  <c r="AQ248" i="8"/>
  <c r="AQ138" i="8"/>
  <c r="AQ259" i="8"/>
  <c r="AQ149" i="8"/>
  <c r="AQ36" i="8"/>
  <c r="AQ263" i="8"/>
  <c r="AQ153" i="8"/>
  <c r="AQ273" i="8"/>
  <c r="AQ163" i="8"/>
  <c r="AQ295" i="8"/>
  <c r="AQ185" i="8"/>
  <c r="AQ72" i="8"/>
  <c r="AQ307" i="8"/>
  <c r="AQ197" i="8"/>
  <c r="AQ319" i="8"/>
  <c r="AQ209" i="8"/>
  <c r="AQ96" i="8"/>
  <c r="AQ325" i="8"/>
  <c r="AQ215" i="8"/>
  <c r="AQ102" i="8"/>
  <c r="AQ330" i="8"/>
  <c r="AQ220" i="8"/>
  <c r="AQ107" i="8"/>
  <c r="AQ349" i="8"/>
  <c r="AQ239" i="8"/>
  <c r="AQ126" i="8"/>
  <c r="AQ40" i="8"/>
  <c r="AO167" i="8"/>
  <c r="AO209" i="8"/>
  <c r="AO228" i="8"/>
  <c r="AP247" i="8"/>
  <c r="AP308" i="8"/>
  <c r="AP31" i="8"/>
  <c r="AP40" i="8"/>
  <c r="AP48" i="8"/>
  <c r="AP68" i="8"/>
  <c r="AP82" i="8"/>
  <c r="AP118" i="8"/>
  <c r="AP126" i="8"/>
  <c r="AP142" i="8"/>
  <c r="AP158" i="8"/>
  <c r="AP166" i="8"/>
  <c r="AP192" i="8"/>
  <c r="AP211" i="8"/>
  <c r="AP223" i="8"/>
  <c r="AP233" i="8"/>
  <c r="AP261" i="8"/>
  <c r="AP271" i="8"/>
  <c r="AP291" i="8"/>
  <c r="AP333" i="8"/>
  <c r="AQ247" i="8"/>
  <c r="AQ137" i="8"/>
  <c r="AQ257" i="8"/>
  <c r="AQ147" i="8"/>
  <c r="AQ274" i="8"/>
  <c r="AQ164" i="8"/>
  <c r="AQ51" i="8"/>
  <c r="AQ280" i="8"/>
  <c r="AQ170" i="8"/>
  <c r="AQ288" i="8"/>
  <c r="AQ178" i="8"/>
  <c r="AQ299" i="8"/>
  <c r="AQ189" i="8"/>
  <c r="AQ76" i="8"/>
  <c r="AQ308" i="8"/>
  <c r="AQ198" i="8"/>
  <c r="AQ310" i="8"/>
  <c r="AQ200" i="8"/>
  <c r="AQ314" i="8"/>
  <c r="AQ204" i="8"/>
  <c r="AQ320" i="8"/>
  <c r="AQ210" i="8"/>
  <c r="AQ97" i="8"/>
  <c r="AQ24" i="8"/>
  <c r="AQ100" i="8"/>
  <c r="AO152" i="8"/>
  <c r="AO193" i="8"/>
  <c r="AO287" i="8"/>
  <c r="AP171" i="8"/>
  <c r="AP285" i="8"/>
  <c r="AP296" i="8"/>
  <c r="AP316" i="8"/>
  <c r="AP206" i="8"/>
  <c r="AP345" i="8"/>
  <c r="AP24" i="8"/>
  <c r="AP41" i="8"/>
  <c r="AP49" i="8"/>
  <c r="AP69" i="8"/>
  <c r="AP100" i="8"/>
  <c r="AP119" i="8"/>
  <c r="AP143" i="8"/>
  <c r="AP167" i="8"/>
  <c r="AP194" i="8"/>
  <c r="AP212" i="8"/>
  <c r="AP225" i="8"/>
  <c r="AP235" i="8"/>
  <c r="AP262" i="8"/>
  <c r="AP292" i="8"/>
  <c r="AP315" i="8"/>
  <c r="AP335" i="8"/>
  <c r="AQ21" i="8"/>
  <c r="AQ245" i="8"/>
  <c r="AQ249" i="8"/>
  <c r="AQ139" i="8"/>
  <c r="AQ26" i="8"/>
  <c r="AQ251" i="8"/>
  <c r="AQ141" i="8"/>
  <c r="AQ28" i="8"/>
  <c r="AQ264" i="8"/>
  <c r="AQ154" i="8"/>
  <c r="AQ269" i="8"/>
  <c r="AQ159" i="8"/>
  <c r="AQ46" i="8"/>
  <c r="AQ275" i="8"/>
  <c r="AQ165" i="8"/>
  <c r="AQ52" i="8"/>
  <c r="AQ285" i="8"/>
  <c r="AQ175" i="8"/>
  <c r="AQ289" i="8"/>
  <c r="AQ179" i="8"/>
  <c r="AQ296" i="8"/>
  <c r="AQ186" i="8"/>
  <c r="AQ316" i="8"/>
  <c r="AQ206" i="8"/>
  <c r="AQ93" i="8"/>
  <c r="AQ321" i="8"/>
  <c r="AQ211" i="8"/>
  <c r="AQ326" i="8"/>
  <c r="AQ216" i="8"/>
  <c r="AQ103" i="8"/>
  <c r="AQ339" i="8"/>
  <c r="AQ229" i="8"/>
  <c r="AQ345" i="8"/>
  <c r="AQ235" i="8"/>
  <c r="AQ122" i="8"/>
  <c r="AQ25" i="8"/>
  <c r="AQ62" i="8"/>
  <c r="AP42" i="8"/>
  <c r="AP70" i="8"/>
  <c r="AP120" i="8"/>
  <c r="AP144" i="8"/>
  <c r="AP168" i="8"/>
  <c r="AP195" i="8"/>
  <c r="AP213" i="8"/>
  <c r="AP227" i="8"/>
  <c r="AP236" i="8"/>
  <c r="AP263" i="8"/>
  <c r="AP276" i="8"/>
  <c r="AP340" i="8"/>
  <c r="AP250" i="8"/>
  <c r="AP300" i="8"/>
  <c r="AP317" i="8"/>
  <c r="AP336" i="8"/>
  <c r="AP226" i="8"/>
  <c r="AP26" i="8"/>
  <c r="AP43" i="8"/>
  <c r="AP51" i="8"/>
  <c r="AP62" i="8"/>
  <c r="AP94" i="8"/>
  <c r="AP113" i="8"/>
  <c r="AP121" i="8"/>
  <c r="AP137" i="8"/>
  <c r="AP145" i="8"/>
  <c r="AP170" i="8"/>
  <c r="AP228" i="8"/>
  <c r="AP265" i="8"/>
  <c r="AQ90" i="8"/>
  <c r="AP282" i="8"/>
  <c r="AP286" i="8"/>
  <c r="AP309" i="8"/>
  <c r="AP219" i="8"/>
  <c r="AP347" i="8"/>
  <c r="AP237" i="8"/>
  <c r="AP27" i="8"/>
  <c r="AP44" i="8"/>
  <c r="AP95" i="8"/>
  <c r="AP114" i="8"/>
  <c r="AP146" i="8"/>
  <c r="AP154" i="8"/>
  <c r="AP162" i="8"/>
  <c r="AP172" i="8"/>
  <c r="AP183" i="8"/>
  <c r="AP198" i="8"/>
  <c r="AP207" i="8"/>
  <c r="AQ49" i="8"/>
  <c r="AP324" i="8"/>
  <c r="AP214" i="8"/>
  <c r="AP104" i="8"/>
  <c r="AP199" i="8"/>
  <c r="AP217" i="8"/>
  <c r="AQ35" i="8"/>
  <c r="AQ43" i="8"/>
  <c r="AQ101" i="8"/>
  <c r="AQ120" i="8"/>
  <c r="AQ144" i="8"/>
  <c r="AQ161" i="8"/>
  <c r="AQ182" i="8"/>
  <c r="AQ195" i="8"/>
  <c r="AQ212" i="8"/>
  <c r="AQ232" i="8"/>
  <c r="AR303" i="8"/>
  <c r="AR224" i="8"/>
  <c r="AR24" i="8"/>
  <c r="AR40" i="8"/>
  <c r="AR48" i="8"/>
  <c r="AR56" i="8"/>
  <c r="AR74" i="8"/>
  <c r="AR94" i="8"/>
  <c r="AR102" i="8"/>
  <c r="AR114" i="8"/>
  <c r="AR122" i="8"/>
  <c r="AR138" i="8"/>
  <c r="AR147" i="8"/>
  <c r="AR155" i="8"/>
  <c r="AR163" i="8"/>
  <c r="AR172" i="8"/>
  <c r="AR183" i="8"/>
  <c r="AR197" i="8"/>
  <c r="AR205" i="8"/>
  <c r="AR213" i="8"/>
  <c r="AR223" i="8"/>
  <c r="AR232" i="8"/>
  <c r="AR245" i="8"/>
  <c r="AR262" i="8"/>
  <c r="AR270" i="8"/>
  <c r="AR278" i="8"/>
  <c r="AR290" i="8"/>
  <c r="AR302" i="8"/>
  <c r="AR312" i="8"/>
  <c r="AR320" i="8"/>
  <c r="AR330" i="8"/>
  <c r="AR339" i="8"/>
  <c r="AR347" i="8"/>
  <c r="AQ256" i="8"/>
  <c r="AQ27" i="8"/>
  <c r="AQ44" i="8"/>
  <c r="AQ94" i="8"/>
  <c r="AQ113" i="8"/>
  <c r="AQ145" i="8"/>
  <c r="AQ172" i="8"/>
  <c r="AQ183" i="8"/>
  <c r="AQ205" i="8"/>
  <c r="AQ225" i="8"/>
  <c r="AQ233" i="8"/>
  <c r="AR244" i="8"/>
  <c r="AR25" i="8"/>
  <c r="AR41" i="8"/>
  <c r="AR49" i="8"/>
  <c r="AR95" i="8"/>
  <c r="AR103" i="8"/>
  <c r="AR139" i="8"/>
  <c r="AR148" i="8"/>
  <c r="AR156" i="8"/>
  <c r="AR164" i="8"/>
  <c r="AR175" i="8"/>
  <c r="AR185" i="8"/>
  <c r="AR198" i="8"/>
  <c r="AR206" i="8"/>
  <c r="AR214" i="8"/>
  <c r="AR225" i="8"/>
  <c r="AR233" i="8"/>
  <c r="AR246" i="8"/>
  <c r="AR254" i="8"/>
  <c r="AR263" i="8"/>
  <c r="AR271" i="8"/>
  <c r="AR279" i="8"/>
  <c r="AR291" i="8"/>
  <c r="AR304" i="8"/>
  <c r="AR313" i="8"/>
  <c r="AR321" i="8"/>
  <c r="AR331" i="8"/>
  <c r="AR340" i="8"/>
  <c r="AR348" i="8"/>
  <c r="AQ329" i="8"/>
  <c r="AQ114" i="8"/>
  <c r="AQ155" i="8"/>
  <c r="AQ214" i="8"/>
  <c r="AQ226" i="8"/>
  <c r="AR26" i="8"/>
  <c r="AR42" i="8"/>
  <c r="AR50" i="8"/>
  <c r="AR59" i="8"/>
  <c r="AR76" i="8"/>
  <c r="AR96" i="8"/>
  <c r="AR104" i="8"/>
  <c r="AR124" i="8"/>
  <c r="AR140" i="8"/>
  <c r="AR149" i="8"/>
  <c r="AR157" i="8"/>
  <c r="AR165" i="8"/>
  <c r="AR176" i="8"/>
  <c r="AR186" i="8"/>
  <c r="AR199" i="8"/>
  <c r="AR207" i="8"/>
  <c r="AR215" i="8"/>
  <c r="AR226" i="8"/>
  <c r="AR234" i="8"/>
  <c r="AR255" i="8"/>
  <c r="AR264" i="8"/>
  <c r="AR272" i="8"/>
  <c r="AR292" i="8"/>
  <c r="AR305" i="8"/>
  <c r="AR322" i="8"/>
  <c r="AR333" i="8"/>
  <c r="AR341" i="8"/>
  <c r="AR349" i="8"/>
  <c r="AQ38" i="8"/>
  <c r="AQ54" i="8"/>
  <c r="AQ104" i="8"/>
  <c r="AQ148" i="8"/>
  <c r="AQ156" i="8"/>
  <c r="AQ176" i="8"/>
  <c r="AQ199" i="8"/>
  <c r="AQ207" i="8"/>
  <c r="AQ227" i="8"/>
  <c r="AR300" i="8"/>
  <c r="AR27" i="8"/>
  <c r="AR35" i="8"/>
  <c r="AR43" i="8"/>
  <c r="AR51" i="8"/>
  <c r="AR69" i="8"/>
  <c r="AR89" i="8"/>
  <c r="AR97" i="8"/>
  <c r="AR107" i="8"/>
  <c r="AR117" i="8"/>
  <c r="AR125" i="8"/>
  <c r="AR141" i="8"/>
  <c r="AR150" i="8"/>
  <c r="AR158" i="8"/>
  <c r="AR166" i="8"/>
  <c r="AR178" i="8"/>
  <c r="AR187" i="8"/>
  <c r="AR200" i="8"/>
  <c r="AR208" i="8"/>
  <c r="AR216" i="8"/>
  <c r="AR227" i="8"/>
  <c r="AR235" i="8"/>
  <c r="AR293" i="8"/>
  <c r="AR307" i="8"/>
  <c r="AR323" i="8"/>
  <c r="AR334" i="8"/>
  <c r="AR342" i="8"/>
  <c r="AQ236" i="8"/>
  <c r="AR36" i="8"/>
  <c r="AR44" i="8"/>
  <c r="AR90" i="8"/>
  <c r="AR126" i="8"/>
  <c r="AR142" i="8"/>
  <c r="AR151" i="8"/>
  <c r="AR159" i="8"/>
  <c r="AR167" i="8"/>
  <c r="AR179" i="8"/>
  <c r="AR201" i="8"/>
  <c r="AR209" i="8"/>
  <c r="AR217" i="8"/>
  <c r="AR228" i="8"/>
  <c r="AR236" i="8"/>
  <c r="AR294" i="8"/>
  <c r="AR324" i="8"/>
  <c r="AR335" i="8"/>
  <c r="AR343" i="8"/>
  <c r="AQ237" i="8"/>
  <c r="AR29" i="8"/>
  <c r="AR45" i="8"/>
  <c r="AR71" i="8"/>
  <c r="AR152" i="8"/>
  <c r="AR219" i="8"/>
  <c r="AR295" i="8"/>
  <c r="AR344" i="8"/>
  <c r="AR173" i="8"/>
  <c r="AR298" i="8"/>
  <c r="AR38" i="8"/>
  <c r="AR64" i="8"/>
  <c r="AR136" i="8"/>
  <c r="AR144" i="8"/>
  <c r="AS334" i="8"/>
  <c r="AS111" i="8"/>
  <c r="AS109" i="8"/>
  <c r="AS222" i="8"/>
  <c r="AS106" i="8"/>
  <c r="AS329" i="8"/>
  <c r="AS328" i="8"/>
  <c r="AS306" i="8"/>
  <c r="AS303" i="8"/>
  <c r="AS193" i="8"/>
  <c r="AS78" i="8"/>
  <c r="AS191" i="8"/>
  <c r="AS190" i="8"/>
  <c r="AS75" i="8"/>
  <c r="AS188" i="8"/>
  <c r="AS297" i="8"/>
  <c r="AS71" i="8"/>
  <c r="AS64" i="8"/>
  <c r="AS287" i="8"/>
  <c r="AS174" i="8"/>
  <c r="AS6" i="8"/>
  <c r="S7" i="1" s="1"/>
  <c r="AS283" i="8"/>
  <c r="AS281" i="8"/>
  <c r="AS171" i="8"/>
  <c r="AS8" i="8"/>
  <c r="AS279" i="8"/>
  <c r="AS169" i="8"/>
  <c r="AS146" i="8"/>
  <c r="AS256" i="8"/>
  <c r="AS3" i="8"/>
  <c r="AS4" i="8"/>
  <c r="AS5" i="8"/>
  <c r="AS7" i="8"/>
  <c r="AS9" i="8"/>
  <c r="AS2" i="8"/>
  <c r="AS134" i="8"/>
  <c r="AR111" i="8"/>
  <c r="AR222" i="8"/>
  <c r="AR109" i="8"/>
  <c r="AR106" i="8"/>
  <c r="AR328" i="8"/>
  <c r="AR218" i="8"/>
  <c r="AR306" i="8"/>
  <c r="AR196" i="8"/>
  <c r="AR193" i="8"/>
  <c r="AR301" i="8"/>
  <c r="AR78" i="8"/>
  <c r="AR190" i="8"/>
  <c r="AR188" i="8"/>
  <c r="AR287" i="8"/>
  <c r="AR174" i="8"/>
  <c r="AR61" i="8"/>
  <c r="AR283" i="8"/>
  <c r="AR281" i="8"/>
  <c r="AR6" i="8"/>
  <c r="R7" i="1" s="1"/>
  <c r="AR4" i="8"/>
  <c r="AR58" i="8"/>
  <c r="AR171" i="8"/>
  <c r="AR3" i="8"/>
  <c r="AR146" i="8"/>
  <c r="AR256" i="8"/>
  <c r="AR2" i="8"/>
  <c r="AR5" i="8"/>
  <c r="AR7" i="8"/>
  <c r="AR21" i="8"/>
  <c r="AR8" i="8"/>
  <c r="AR9" i="8"/>
  <c r="AR134" i="8"/>
  <c r="AQ111" i="8"/>
  <c r="AQ224" i="8"/>
  <c r="AQ222" i="8"/>
  <c r="AQ332" i="8"/>
  <c r="AQ106" i="8"/>
  <c r="AQ219" i="8"/>
  <c r="AQ218" i="8"/>
  <c r="AQ306" i="8"/>
  <c r="AQ196" i="8"/>
  <c r="AQ303" i="8"/>
  <c r="AQ301" i="8"/>
  <c r="AQ78" i="8"/>
  <c r="AQ190" i="8"/>
  <c r="AQ298" i="8"/>
  <c r="AQ74" i="8"/>
  <c r="AQ187" i="8"/>
  <c r="AQ177" i="8"/>
  <c r="AQ64" i="8"/>
  <c r="AQ61" i="8"/>
  <c r="AQ284" i="8"/>
  <c r="AQ283" i="8"/>
  <c r="AQ173" i="8"/>
  <c r="AQ171" i="8"/>
  <c r="AQ58" i="8"/>
  <c r="AQ279" i="8"/>
  <c r="AQ169" i="8"/>
  <c r="AQ146" i="8"/>
  <c r="AQ3" i="8"/>
  <c r="AQ9" i="8"/>
  <c r="AQ4" i="8"/>
  <c r="AQ244" i="8"/>
  <c r="AQ5" i="8"/>
  <c r="AQ6" i="8"/>
  <c r="Q7" i="1" s="1"/>
  <c r="AQ2" i="8"/>
  <c r="AQ7" i="8"/>
  <c r="AQ134" i="8"/>
  <c r="AQ8" i="8"/>
  <c r="AP111" i="8"/>
  <c r="AP224" i="8"/>
  <c r="AP222" i="8"/>
  <c r="AP332" i="8"/>
  <c r="AP329" i="8"/>
  <c r="AP106" i="8"/>
  <c r="AP328" i="8"/>
  <c r="AP306" i="8"/>
  <c r="AP196" i="8"/>
  <c r="AP193" i="8"/>
  <c r="AP301" i="8"/>
  <c r="AP78" i="8"/>
  <c r="AP190" i="8"/>
  <c r="AP188" i="8"/>
  <c r="AP298" i="8"/>
  <c r="AP297" i="8"/>
  <c r="AP74" i="8"/>
  <c r="AP184" i="8"/>
  <c r="AP294" i="8"/>
  <c r="AP177" i="8"/>
  <c r="AP64" i="8"/>
  <c r="AP284" i="8"/>
  <c r="AP283" i="8"/>
  <c r="AP173" i="8"/>
  <c r="AP3" i="8"/>
  <c r="AP281" i="8"/>
  <c r="AP58" i="8"/>
  <c r="AP279" i="8"/>
  <c r="AP7" i="8"/>
  <c r="AP169" i="8"/>
  <c r="P268" i="1"/>
  <c r="AP256" i="8"/>
  <c r="AP8" i="8"/>
  <c r="AP9" i="8"/>
  <c r="AP2" i="8"/>
  <c r="AP134" i="8"/>
  <c r="AP4" i="8"/>
  <c r="AP244" i="8"/>
  <c r="AP5" i="8"/>
  <c r="AP6" i="8"/>
  <c r="P7" i="1" s="1"/>
  <c r="AO109" i="8"/>
  <c r="AO332" i="8"/>
  <c r="AO219" i="8"/>
  <c r="AO218" i="8"/>
  <c r="AO306" i="8"/>
  <c r="AO196" i="8"/>
  <c r="AO78" i="8"/>
  <c r="AO191" i="8"/>
  <c r="AO190" i="8"/>
  <c r="AO188" i="8"/>
  <c r="AO298" i="8"/>
  <c r="AO297" i="8"/>
  <c r="AO74" i="8"/>
  <c r="AO71" i="8"/>
  <c r="AO184" i="8"/>
  <c r="AO177" i="8"/>
  <c r="AO61" i="8"/>
  <c r="AO283" i="8"/>
  <c r="AO281" i="8"/>
  <c r="AO58" i="8"/>
  <c r="AO171" i="8"/>
  <c r="AO169" i="8"/>
  <c r="AO256" i="8"/>
  <c r="AO146" i="8"/>
  <c r="AO6" i="8"/>
  <c r="O7" i="1" s="1"/>
  <c r="AO7" i="8"/>
  <c r="AO8" i="8"/>
  <c r="AO21" i="8"/>
  <c r="AO134" i="8"/>
  <c r="AO3" i="8"/>
  <c r="AO4" i="8"/>
  <c r="AO244" i="8"/>
  <c r="AO5" i="8"/>
  <c r="AO9" i="8"/>
  <c r="AO2" i="8"/>
  <c r="AN334" i="8"/>
  <c r="AN109" i="8"/>
  <c r="AN222" i="8"/>
  <c r="AN329" i="8"/>
  <c r="AN328" i="8"/>
  <c r="AN83" i="8"/>
  <c r="AN306" i="8"/>
  <c r="AN193" i="8"/>
  <c r="AN303" i="8"/>
  <c r="AN191" i="8"/>
  <c r="AN78" i="8"/>
  <c r="AN190" i="8"/>
  <c r="AN75" i="8"/>
  <c r="AN188" i="8"/>
  <c r="AN297" i="8"/>
  <c r="AN74" i="8"/>
  <c r="AN174" i="8"/>
  <c r="AN283" i="8"/>
  <c r="AN58" i="8"/>
  <c r="AN281" i="8"/>
  <c r="AN171" i="8"/>
  <c r="AN279" i="8"/>
  <c r="AN169" i="8"/>
  <c r="AN4" i="8"/>
  <c r="AN146" i="8"/>
  <c r="AN256" i="8"/>
  <c r="AN5" i="8"/>
  <c r="AN6" i="8"/>
  <c r="N7" i="1" s="1"/>
  <c r="AN7" i="8"/>
  <c r="AN21" i="8"/>
  <c r="AN8" i="8"/>
  <c r="AN9" i="8"/>
  <c r="AN134" i="8"/>
  <c r="AN2" i="8"/>
  <c r="AN3" i="8"/>
  <c r="AM334" i="8"/>
  <c r="AM111" i="8"/>
  <c r="AM109" i="8"/>
  <c r="AM332" i="8"/>
  <c r="AM219" i="8"/>
  <c r="AM328" i="8"/>
  <c r="AM306" i="8"/>
  <c r="AM193" i="8"/>
  <c r="AM191" i="8"/>
  <c r="AM301" i="8"/>
  <c r="AM300" i="8"/>
  <c r="AM188" i="8"/>
  <c r="AM187" i="8"/>
  <c r="AM74" i="8"/>
  <c r="AM294" i="8"/>
  <c r="AM287" i="8"/>
  <c r="AM177" i="8"/>
  <c r="AM58" i="8"/>
  <c r="AM3" i="8"/>
  <c r="AM5" i="8"/>
  <c r="AM171" i="8"/>
  <c r="AM281" i="8"/>
  <c r="AM169" i="8"/>
  <c r="AM279" i="8"/>
  <c r="AM8" i="8"/>
  <c r="AM146" i="8"/>
  <c r="AM256" i="8"/>
  <c r="AM2" i="8"/>
  <c r="AM4" i="8"/>
  <c r="AM6" i="8"/>
  <c r="M7" i="1" s="1"/>
  <c r="AM7" i="8"/>
  <c r="AM21" i="8"/>
  <c r="AM9" i="8"/>
  <c r="AL111" i="8"/>
  <c r="AL224" i="8"/>
  <c r="AL222" i="8"/>
  <c r="AL332" i="8"/>
  <c r="AL106" i="8"/>
  <c r="AL219" i="8"/>
  <c r="AL218" i="8"/>
  <c r="AL105" i="8"/>
  <c r="AL306" i="8"/>
  <c r="AL196" i="8"/>
  <c r="AL303" i="8"/>
  <c r="AL301" i="8"/>
  <c r="AL190" i="8"/>
  <c r="AL300" i="8"/>
  <c r="AL298" i="8"/>
  <c r="AL75" i="8"/>
  <c r="AL74" i="8"/>
  <c r="AL187" i="8"/>
  <c r="AL184" i="8"/>
  <c r="AL294" i="8"/>
  <c r="AL177" i="8"/>
  <c r="AL64" i="8"/>
  <c r="AL284" i="8"/>
  <c r="AL283" i="8"/>
  <c r="AL173" i="8"/>
  <c r="AL171" i="8"/>
  <c r="AL279" i="8"/>
  <c r="AL169" i="8"/>
  <c r="AL2" i="8"/>
  <c r="AL146" i="8"/>
  <c r="AL4" i="8"/>
  <c r="AL9" i="8"/>
  <c r="AL21" i="8"/>
  <c r="AL5" i="8"/>
  <c r="AL244" i="8"/>
  <c r="AL6" i="8"/>
  <c r="L7" i="1" s="1"/>
  <c r="AL3" i="8"/>
  <c r="AL134" i="8"/>
  <c r="AL7" i="8"/>
  <c r="AL8" i="8"/>
  <c r="AK224" i="8"/>
  <c r="AK222" i="8"/>
  <c r="AK219" i="8"/>
  <c r="AK218" i="8"/>
  <c r="AK105" i="8"/>
  <c r="AK306" i="8"/>
  <c r="AK196" i="8"/>
  <c r="AK303" i="8"/>
  <c r="AK301" i="8"/>
  <c r="AK78" i="8"/>
  <c r="AK190" i="8"/>
  <c r="AK298" i="8"/>
  <c r="AK74" i="8"/>
  <c r="AK187" i="8"/>
  <c r="AK71" i="8"/>
  <c r="AK184" i="8"/>
  <c r="AK177" i="8"/>
  <c r="AK64" i="8"/>
  <c r="AK284" i="8"/>
  <c r="AK174" i="8"/>
  <c r="AK283" i="8"/>
  <c r="AK173" i="8"/>
  <c r="AK9" i="8"/>
  <c r="AK281" i="8"/>
  <c r="AK58" i="8"/>
  <c r="AK3" i="8"/>
  <c r="AK56" i="8"/>
  <c r="AK2" i="8"/>
  <c r="AK169" i="8"/>
  <c r="AK279" i="8"/>
  <c r="AK146" i="8"/>
  <c r="AK4" i="8"/>
  <c r="AK244" i="8"/>
  <c r="AK5" i="8"/>
  <c r="AK6" i="8"/>
  <c r="K7" i="1" s="1"/>
  <c r="AK7" i="8"/>
  <c r="AK8" i="8"/>
  <c r="AK21" i="8"/>
  <c r="AJ224" i="8"/>
  <c r="AJ111" i="8"/>
  <c r="AJ332" i="8"/>
  <c r="AJ222" i="8"/>
  <c r="AJ329" i="8"/>
  <c r="AJ328" i="8"/>
  <c r="AJ306" i="8"/>
  <c r="AJ196" i="8"/>
  <c r="AJ193" i="8"/>
  <c r="AJ301" i="8"/>
  <c r="AJ78" i="8"/>
  <c r="AJ190" i="8"/>
  <c r="AJ188" i="8"/>
  <c r="AJ298" i="8"/>
  <c r="AJ297" i="8"/>
  <c r="AJ184" i="8"/>
  <c r="AJ177" i="8"/>
  <c r="AJ64" i="8"/>
  <c r="AJ61" i="8"/>
  <c r="AJ284" i="8"/>
  <c r="AJ283" i="8"/>
  <c r="AJ173" i="8"/>
  <c r="AJ281" i="8"/>
  <c r="AJ171" i="8"/>
  <c r="AJ6" i="8"/>
  <c r="J7" i="1" s="1"/>
  <c r="AJ279" i="8"/>
  <c r="AJ56" i="8"/>
  <c r="AJ169" i="8"/>
  <c r="AJ256" i="8"/>
  <c r="AJ7" i="8"/>
  <c r="AJ8" i="8"/>
  <c r="AJ134" i="8"/>
  <c r="AJ2" i="8"/>
  <c r="AJ3" i="8"/>
  <c r="AJ244" i="8"/>
  <c r="AJ9" i="8"/>
  <c r="AJ4" i="8"/>
  <c r="AJ5" i="8"/>
  <c r="AI224" i="8"/>
  <c r="AI334" i="8"/>
  <c r="AI109" i="8"/>
  <c r="AI222" i="8"/>
  <c r="AI219" i="8"/>
  <c r="AI329" i="8"/>
  <c r="AI328" i="8"/>
  <c r="AI196" i="8"/>
  <c r="AI83" i="8"/>
  <c r="AI303" i="8"/>
  <c r="AI193" i="8"/>
  <c r="AI301" i="8"/>
  <c r="AI78" i="8"/>
  <c r="AI190" i="8"/>
  <c r="AI188" i="8"/>
  <c r="AI187" i="8"/>
  <c r="AI297" i="8"/>
  <c r="AI294" i="8"/>
  <c r="AI71" i="8"/>
  <c r="AI64" i="8"/>
  <c r="AI287" i="8"/>
  <c r="AI61" i="8"/>
  <c r="AI173" i="8"/>
  <c r="AI60" i="8"/>
  <c r="AI58" i="8"/>
  <c r="AI5" i="8"/>
  <c r="AI281" i="8"/>
  <c r="AI171" i="8"/>
  <c r="AI8" i="8"/>
  <c r="AI169" i="8"/>
  <c r="AI146" i="8"/>
  <c r="AI256" i="8"/>
  <c r="AI3" i="8"/>
  <c r="AI4" i="8"/>
  <c r="AI6" i="8"/>
  <c r="I7" i="1" s="1"/>
  <c r="AI7" i="8"/>
  <c r="AI9" i="8"/>
  <c r="AI2" i="8"/>
  <c r="AI134" i="8"/>
  <c r="AH224" i="8"/>
  <c r="AH332" i="8"/>
  <c r="AH109" i="8"/>
  <c r="AH219" i="8"/>
  <c r="AH329" i="8"/>
  <c r="AH218" i="8"/>
  <c r="AH105" i="8"/>
  <c r="AH196" i="8"/>
  <c r="AH303" i="8"/>
  <c r="AH193" i="8"/>
  <c r="AH301" i="8"/>
  <c r="AH78" i="8"/>
  <c r="AH190" i="8"/>
  <c r="AH75" i="8"/>
  <c r="AH188" i="8"/>
  <c r="AH74" i="8"/>
  <c r="AH187" i="8"/>
  <c r="AH294" i="8"/>
  <c r="AH177" i="8"/>
  <c r="AH64" i="8"/>
  <c r="AH284" i="8"/>
  <c r="AH174" i="8"/>
  <c r="AH173" i="8"/>
  <c r="AH283" i="8"/>
  <c r="AH171" i="8"/>
  <c r="AH281" i="8"/>
  <c r="AH58" i="8"/>
  <c r="AH56" i="8"/>
  <c r="AH169" i="8"/>
  <c r="AH8" i="8"/>
  <c r="AH146" i="8"/>
  <c r="AH2" i="8"/>
  <c r="AH3" i="8"/>
  <c r="AH244" i="8"/>
  <c r="AH4" i="8"/>
  <c r="AH9" i="8"/>
  <c r="AH6" i="8"/>
  <c r="H7" i="1" s="1"/>
  <c r="AH134" i="8"/>
  <c r="AH5" i="8"/>
  <c r="AH7" i="8"/>
  <c r="AH21" i="8"/>
  <c r="R268" i="1"/>
  <c r="Q268" i="1"/>
  <c r="O268" i="1"/>
  <c r="N268" i="1"/>
  <c r="M268" i="1"/>
  <c r="L268" i="1"/>
  <c r="K268" i="1"/>
  <c r="J268" i="1"/>
  <c r="I268" i="1"/>
  <c r="H268" i="1"/>
  <c r="A1" i="1"/>
  <c r="AS16" i="8" l="1"/>
  <c r="AS356" i="8"/>
  <c r="AS355" i="8"/>
  <c r="AS10" i="8"/>
  <c r="AS15" i="8" s="1"/>
  <c r="AS11" i="8"/>
  <c r="AR355" i="8"/>
  <c r="AR356" i="8"/>
  <c r="AR16" i="8"/>
  <c r="AR11" i="8"/>
  <c r="AR10" i="8"/>
  <c r="AR15" i="8" s="1"/>
  <c r="AQ356" i="8"/>
  <c r="AQ355" i="8"/>
  <c r="AQ11" i="8"/>
  <c r="AQ10" i="8"/>
  <c r="AQ14" i="8" s="1"/>
  <c r="AQ16" i="8"/>
  <c r="AP16" i="8"/>
  <c r="AP355" i="8"/>
  <c r="AP356" i="8"/>
  <c r="AP10" i="8"/>
  <c r="AP13" i="8" s="1"/>
  <c r="AP11" i="8"/>
  <c r="AO356" i="8"/>
  <c r="AO355" i="8"/>
  <c r="AO16" i="8"/>
  <c r="AO10" i="8"/>
  <c r="AO15" i="8" s="1"/>
  <c r="AO11" i="8"/>
  <c r="AN355" i="8"/>
  <c r="AN356" i="8"/>
  <c r="AN11" i="8"/>
  <c r="AN10" i="8"/>
  <c r="AN16" i="8"/>
  <c r="AM16" i="8"/>
  <c r="AM356" i="8"/>
  <c r="AM355" i="8"/>
  <c r="AM10" i="8"/>
  <c r="AM15" i="8" s="1"/>
  <c r="AM11" i="8"/>
  <c r="AL356" i="8"/>
  <c r="AL355" i="8"/>
  <c r="AL11" i="8"/>
  <c r="AL10" i="8"/>
  <c r="AL14" i="8" s="1"/>
  <c r="AL16" i="8"/>
  <c r="AK16" i="8"/>
  <c r="AK356" i="8"/>
  <c r="AK355" i="8"/>
  <c r="AK11" i="8"/>
  <c r="AK10" i="8"/>
  <c r="AK15" i="8" s="1"/>
  <c r="AJ356" i="8"/>
  <c r="AJ355" i="8"/>
  <c r="AJ16" i="8"/>
  <c r="AJ10" i="8"/>
  <c r="AJ14" i="8" s="1"/>
  <c r="AJ11" i="8"/>
  <c r="AI355" i="8"/>
  <c r="AI356" i="8"/>
  <c r="AI10" i="8"/>
  <c r="AI14" i="8" s="1"/>
  <c r="AI16" i="8"/>
  <c r="AI11" i="8"/>
  <c r="AH356" i="8"/>
  <c r="AH355" i="8"/>
  <c r="AH16" i="8"/>
  <c r="AH11" i="8"/>
  <c r="AH10" i="8"/>
  <c r="AF353" i="8"/>
  <c r="AG135" i="8"/>
  <c r="AG136" i="8"/>
  <c r="AG137" i="8"/>
  <c r="AG138" i="8"/>
  <c r="AG139" i="8"/>
  <c r="AG140" i="8"/>
  <c r="AG141" i="8"/>
  <c r="AG142" i="8"/>
  <c r="AG143" i="8"/>
  <c r="AG144" i="8"/>
  <c r="AG145" i="8"/>
  <c r="AG146" i="8"/>
  <c r="AG147" i="8"/>
  <c r="AG148" i="8"/>
  <c r="AG149" i="8"/>
  <c r="AG150" i="8"/>
  <c r="AG151" i="8"/>
  <c r="AG152" i="8"/>
  <c r="AG153" i="8"/>
  <c r="AG154" i="8"/>
  <c r="AG155" i="8"/>
  <c r="AG156" i="8"/>
  <c r="AG157" i="8"/>
  <c r="AG158" i="8"/>
  <c r="AG159" i="8"/>
  <c r="AG160" i="8"/>
  <c r="AG161" i="8"/>
  <c r="AG162" i="8"/>
  <c r="AG163" i="8"/>
  <c r="AG164" i="8"/>
  <c r="AG165" i="8"/>
  <c r="AG166" i="8"/>
  <c r="AG167" i="8"/>
  <c r="AG168" i="8"/>
  <c r="AG169" i="8"/>
  <c r="AG170" i="8"/>
  <c r="AG171" i="8"/>
  <c r="AG172" i="8"/>
  <c r="AG173" i="8"/>
  <c r="AG174" i="8"/>
  <c r="AG175" i="8"/>
  <c r="AG176" i="8"/>
  <c r="AG177" i="8"/>
  <c r="AG178" i="8"/>
  <c r="AG179" i="8"/>
  <c r="AG180" i="8"/>
  <c r="AG181" i="8"/>
  <c r="AG182" i="8"/>
  <c r="AG183" i="8"/>
  <c r="AG184" i="8"/>
  <c r="AG185" i="8"/>
  <c r="AG186" i="8"/>
  <c r="AG187" i="8"/>
  <c r="AG188" i="8"/>
  <c r="AG189" i="8"/>
  <c r="AG190" i="8"/>
  <c r="AG191" i="8"/>
  <c r="AG192" i="8"/>
  <c r="AG193" i="8"/>
  <c r="AG194" i="8"/>
  <c r="AG195" i="8"/>
  <c r="AG196" i="8"/>
  <c r="AG197" i="8"/>
  <c r="AG198" i="8"/>
  <c r="AG199" i="8"/>
  <c r="AG200" i="8"/>
  <c r="AG201" i="8"/>
  <c r="AG202" i="8"/>
  <c r="AG203" i="8"/>
  <c r="AG204" i="8"/>
  <c r="AG205" i="8"/>
  <c r="AG206" i="8"/>
  <c r="AG207" i="8"/>
  <c r="AG208" i="8"/>
  <c r="AG209" i="8"/>
  <c r="AG210" i="8"/>
  <c r="AG211" i="8"/>
  <c r="AG212" i="8"/>
  <c r="AG213" i="8"/>
  <c r="AG214" i="8"/>
  <c r="AG215" i="8"/>
  <c r="AG216" i="8"/>
  <c r="AG217" i="8"/>
  <c r="AG218" i="8"/>
  <c r="AG219" i="8"/>
  <c r="AG220" i="8"/>
  <c r="AG221" i="8"/>
  <c r="AG222" i="8"/>
  <c r="AG223" i="8"/>
  <c r="AG224" i="8"/>
  <c r="AG225" i="8"/>
  <c r="AG226" i="8"/>
  <c r="AG227" i="8"/>
  <c r="AG228" i="8"/>
  <c r="AG229" i="8"/>
  <c r="AG230" i="8"/>
  <c r="AG231" i="8"/>
  <c r="AG232" i="8"/>
  <c r="AG233" i="8"/>
  <c r="AG234" i="8"/>
  <c r="AG235" i="8"/>
  <c r="AG236" i="8"/>
  <c r="AG237" i="8"/>
  <c r="AG238" i="8"/>
  <c r="AG239" i="8"/>
  <c r="AG134" i="8"/>
  <c r="AS14" i="8" l="1"/>
  <c r="AH363" i="8"/>
  <c r="H4" i="1" s="1"/>
  <c r="AP15" i="8"/>
  <c r="AJ363" i="8"/>
  <c r="J4" i="1" s="1"/>
  <c r="AO364" i="8"/>
  <c r="O5" i="1" s="1"/>
  <c r="AJ364" i="8"/>
  <c r="J5" i="1" s="1"/>
  <c r="AM363" i="8"/>
  <c r="M4" i="1" s="1"/>
  <c r="AN364" i="8"/>
  <c r="N5" i="1" s="1"/>
  <c r="AM364" i="8"/>
  <c r="M5" i="1" s="1"/>
  <c r="AN363" i="8"/>
  <c r="N4" i="1" s="1"/>
  <c r="AQ363" i="8"/>
  <c r="Q4" i="1" s="1"/>
  <c r="AR363" i="8"/>
  <c r="R4" i="1" s="1"/>
  <c r="AI364" i="8"/>
  <c r="I5" i="1" s="1"/>
  <c r="AP364" i="8"/>
  <c r="P5" i="1" s="1"/>
  <c r="AQ364" i="8"/>
  <c r="Q5" i="1" s="1"/>
  <c r="AI363" i="8"/>
  <c r="I4" i="1" s="1"/>
  <c r="AP363" i="8"/>
  <c r="P4" i="1" s="1"/>
  <c r="AL363" i="8"/>
  <c r="L4" i="1" s="1"/>
  <c r="AH364" i="8"/>
  <c r="H5" i="1" s="1"/>
  <c r="AK363" i="8"/>
  <c r="K4" i="1" s="1"/>
  <c r="AL364" i="8"/>
  <c r="L5" i="1" s="1"/>
  <c r="AS364" i="8"/>
  <c r="S5" i="1" s="1"/>
  <c r="AK364" i="8"/>
  <c r="K5" i="1" s="1"/>
  <c r="AO363" i="8"/>
  <c r="O4" i="1" s="1"/>
  <c r="AR364" i="8"/>
  <c r="R5" i="1" s="1"/>
  <c r="AK14" i="8"/>
  <c r="AQ15" i="8"/>
  <c r="AS13" i="8"/>
  <c r="AS363" i="8"/>
  <c r="S4" i="1" s="1"/>
  <c r="AR13" i="8"/>
  <c r="AR14" i="8"/>
  <c r="AQ13" i="8"/>
  <c r="AP14" i="8"/>
  <c r="AO13" i="8"/>
  <c r="AO14" i="8"/>
  <c r="AN15" i="8"/>
  <c r="AN14" i="8"/>
  <c r="AN13" i="8"/>
  <c r="AM14" i="8"/>
  <c r="AM13" i="8"/>
  <c r="AL13" i="8"/>
  <c r="AL15" i="8"/>
  <c r="AK13" i="8"/>
  <c r="AJ13" i="8"/>
  <c r="AJ15" i="8"/>
  <c r="AI13" i="8"/>
  <c r="AI15" i="8"/>
  <c r="AH14" i="8"/>
  <c r="AH13" i="8"/>
  <c r="AH15" i="8"/>
  <c r="M150" i="8"/>
  <c r="M149" i="8"/>
  <c r="M148" i="8"/>
  <c r="AG312" i="8"/>
  <c r="AG313" i="8"/>
  <c r="AG314" i="8"/>
  <c r="AG315" i="8"/>
  <c r="AG316" i="8"/>
  <c r="AG317" i="8"/>
  <c r="AG318" i="8"/>
  <c r="AG319" i="8"/>
  <c r="AG320" i="8"/>
  <c r="AG321" i="8"/>
  <c r="AG322" i="8"/>
  <c r="AG323" i="8"/>
  <c r="AG324" i="8"/>
  <c r="AG325" i="8"/>
  <c r="AG326" i="8"/>
  <c r="AG327" i="8"/>
  <c r="AG328" i="8"/>
  <c r="AG329" i="8"/>
  <c r="AG330" i="8"/>
  <c r="AG331" i="8"/>
  <c r="AG332" i="8"/>
  <c r="AG333" i="8"/>
  <c r="AG334" i="8"/>
  <c r="AG335" i="8"/>
  <c r="AG336" i="8"/>
  <c r="AG337" i="8"/>
  <c r="AG338" i="8"/>
  <c r="AG339" i="8"/>
  <c r="AG340" i="8"/>
  <c r="AG341" i="8"/>
  <c r="AG342" i="8"/>
  <c r="AG343" i="8"/>
  <c r="AG344" i="8"/>
  <c r="AG345" i="8"/>
  <c r="AG346" i="8"/>
  <c r="AG347" i="8"/>
  <c r="AG348" i="8"/>
  <c r="AG349" i="8"/>
  <c r="AG245" i="8"/>
  <c r="AG246" i="8"/>
  <c r="AG247" i="8"/>
  <c r="AG248" i="8"/>
  <c r="AG249" i="8"/>
  <c r="AG250" i="8"/>
  <c r="AG251" i="8"/>
  <c r="AG252" i="8"/>
  <c r="AG253" i="8"/>
  <c r="AG254" i="8"/>
  <c r="AG255" i="8"/>
  <c r="AG256" i="8"/>
  <c r="AG257" i="8"/>
  <c r="AG258" i="8"/>
  <c r="AG259" i="8"/>
  <c r="AG260" i="8"/>
  <c r="AG261" i="8"/>
  <c r="AG262" i="8"/>
  <c r="AG263" i="8"/>
  <c r="AG264" i="8"/>
  <c r="AG265" i="8"/>
  <c r="AG266" i="8"/>
  <c r="AG267" i="8"/>
  <c r="AG268" i="8"/>
  <c r="AG269" i="8"/>
  <c r="AG270" i="8"/>
  <c r="AG271" i="8"/>
  <c r="AG272" i="8"/>
  <c r="AG273" i="8"/>
  <c r="AG274" i="8"/>
  <c r="AG275" i="8"/>
  <c r="AG276" i="8"/>
  <c r="AG277" i="8"/>
  <c r="AG278" i="8"/>
  <c r="AG279" i="8"/>
  <c r="AG280" i="8"/>
  <c r="AG281" i="8"/>
  <c r="AG282" i="8"/>
  <c r="AG283" i="8"/>
  <c r="AG284" i="8"/>
  <c r="AG285" i="8"/>
  <c r="AG286" i="8"/>
  <c r="AG287" i="8"/>
  <c r="AG288" i="8"/>
  <c r="AG289" i="8"/>
  <c r="AG290" i="8"/>
  <c r="AG291" i="8"/>
  <c r="AG292" i="8"/>
  <c r="AG293" i="8"/>
  <c r="AG294" i="8"/>
  <c r="AG295" i="8"/>
  <c r="AG296" i="8"/>
  <c r="AG297" i="8"/>
  <c r="AG298" i="8"/>
  <c r="AG299" i="8"/>
  <c r="AG300" i="8"/>
  <c r="AG301" i="8"/>
  <c r="AG302" i="8"/>
  <c r="AG303" i="8"/>
  <c r="AG304" i="8"/>
  <c r="AG305" i="8"/>
  <c r="AG306" i="8"/>
  <c r="AG307" i="8"/>
  <c r="AG308" i="8"/>
  <c r="AG309" i="8"/>
  <c r="AG310" i="8"/>
  <c r="AG311" i="8"/>
  <c r="AG244" i="8"/>
  <c r="AE313" i="8"/>
  <c r="AE314" i="8"/>
  <c r="AE315" i="8"/>
  <c r="AE316" i="8"/>
  <c r="AE317" i="8"/>
  <c r="AE318" i="8"/>
  <c r="AE319" i="8"/>
  <c r="AE320" i="8"/>
  <c r="AE321" i="8"/>
  <c r="AE322" i="8"/>
  <c r="AE323" i="8"/>
  <c r="AE324" i="8"/>
  <c r="AE325" i="8"/>
  <c r="AE326" i="8"/>
  <c r="AE327" i="8"/>
  <c r="AE328" i="8"/>
  <c r="AE329" i="8"/>
  <c r="AE330" i="8"/>
  <c r="AE331" i="8"/>
  <c r="AE332" i="8"/>
  <c r="AE333" i="8"/>
  <c r="AE334" i="8"/>
  <c r="AE335" i="8"/>
  <c r="AE336" i="8"/>
  <c r="AE337" i="8"/>
  <c r="AE338" i="8"/>
  <c r="AE339" i="8"/>
  <c r="AE340" i="8"/>
  <c r="AE341" i="8"/>
  <c r="AE342" i="8"/>
  <c r="AE343" i="8"/>
  <c r="AE344" i="8"/>
  <c r="AE345" i="8"/>
  <c r="AE346" i="8"/>
  <c r="AE347" i="8"/>
  <c r="AE348" i="8"/>
  <c r="AE349" i="8"/>
  <c r="AE282" i="8"/>
  <c r="AE283" i="8"/>
  <c r="AE284" i="8"/>
  <c r="AE285" i="8"/>
  <c r="AE286" i="8"/>
  <c r="AE287" i="8"/>
  <c r="AE288" i="8"/>
  <c r="AE289" i="8"/>
  <c r="AE290" i="8"/>
  <c r="AE291" i="8"/>
  <c r="AE292" i="8"/>
  <c r="AE293" i="8"/>
  <c r="AE294" i="8"/>
  <c r="AE295" i="8"/>
  <c r="AE296" i="8"/>
  <c r="AE297" i="8"/>
  <c r="AE298" i="8"/>
  <c r="AE299" i="8"/>
  <c r="AE300" i="8"/>
  <c r="AE301" i="8"/>
  <c r="AE302" i="8"/>
  <c r="AE303" i="8"/>
  <c r="AE304" i="8"/>
  <c r="AE305" i="8"/>
  <c r="AE306" i="8"/>
  <c r="AE307" i="8"/>
  <c r="AE308" i="8"/>
  <c r="AE309" i="8"/>
  <c r="AE310" i="8"/>
  <c r="AE311" i="8"/>
  <c r="AE312" i="8"/>
  <c r="AE245" i="8"/>
  <c r="AE246" i="8"/>
  <c r="AE247" i="8"/>
  <c r="AE248" i="8"/>
  <c r="AE249" i="8"/>
  <c r="AE250" i="8"/>
  <c r="AE251" i="8"/>
  <c r="AE252" i="8"/>
  <c r="AE253" i="8"/>
  <c r="AE254" i="8"/>
  <c r="AE255" i="8"/>
  <c r="AE256" i="8"/>
  <c r="AE257" i="8"/>
  <c r="AE258" i="8"/>
  <c r="AE259" i="8"/>
  <c r="AE260" i="8"/>
  <c r="AE261" i="8"/>
  <c r="AE262" i="8"/>
  <c r="AE263" i="8"/>
  <c r="AE264" i="8"/>
  <c r="AE265" i="8"/>
  <c r="AE266" i="8"/>
  <c r="AE267" i="8"/>
  <c r="AE268" i="8"/>
  <c r="AE269" i="8"/>
  <c r="AE270" i="8"/>
  <c r="AE271" i="8"/>
  <c r="AE272" i="8"/>
  <c r="AE273" i="8"/>
  <c r="AE274" i="8"/>
  <c r="AE275" i="8"/>
  <c r="AE276" i="8"/>
  <c r="AE277" i="8"/>
  <c r="AE278" i="8"/>
  <c r="AE279" i="8"/>
  <c r="AE280" i="8"/>
  <c r="AE281" i="8"/>
  <c r="AE244" i="8"/>
  <c r="AG243" i="8"/>
  <c r="M151" i="8" l="1"/>
  <c r="AG356" i="8"/>
  <c r="H248" i="8"/>
  <c r="H249" i="8"/>
  <c r="H250" i="8"/>
  <c r="H251" i="8"/>
  <c r="H252" i="8"/>
  <c r="H253" i="8"/>
  <c r="H254" i="8"/>
  <c r="H255" i="8"/>
  <c r="H256" i="8"/>
  <c r="H257" i="8"/>
  <c r="H258" i="8"/>
  <c r="G248" i="8"/>
  <c r="G249" i="8"/>
  <c r="G250" i="8"/>
  <c r="G251" i="8"/>
  <c r="G252" i="8"/>
  <c r="G253" i="8"/>
  <c r="G254" i="8"/>
  <c r="G255" i="8"/>
  <c r="G256" i="8"/>
  <c r="G257" i="8"/>
  <c r="G258" i="8"/>
  <c r="F248" i="8"/>
  <c r="F249" i="8"/>
  <c r="F250" i="8"/>
  <c r="F251" i="8"/>
  <c r="F252" i="8"/>
  <c r="F253" i="8"/>
  <c r="F254" i="8"/>
  <c r="F255" i="8"/>
  <c r="F256" i="8"/>
  <c r="F257" i="8"/>
  <c r="F258" i="8"/>
  <c r="E250" i="8"/>
  <c r="E251" i="8"/>
  <c r="E252" i="8"/>
  <c r="E253" i="8"/>
  <c r="E254" i="8"/>
  <c r="E255" i="8"/>
  <c r="E256" i="8"/>
  <c r="E257" i="8"/>
  <c r="E258" i="8"/>
  <c r="E248" i="8"/>
  <c r="E249" i="8"/>
  <c r="D256" i="8"/>
  <c r="D257" i="8"/>
  <c r="D258" i="8"/>
  <c r="D255" i="8"/>
  <c r="D254" i="8"/>
  <c r="D253" i="8"/>
  <c r="D252" i="8"/>
  <c r="D251" i="8"/>
  <c r="D250" i="8"/>
  <c r="D249" i="8"/>
  <c r="D248" i="8"/>
  <c r="C258" i="8"/>
  <c r="C257" i="8"/>
  <c r="C256" i="8"/>
  <c r="C255" i="8"/>
  <c r="C254" i="8"/>
  <c r="C253" i="8"/>
  <c r="C252" i="8"/>
  <c r="C251" i="8"/>
  <c r="C250" i="8"/>
  <c r="C249" i="8"/>
  <c r="C248" i="8"/>
  <c r="B258" i="8"/>
  <c r="B257" i="8"/>
  <c r="B256" i="8"/>
  <c r="B255" i="8"/>
  <c r="B254" i="8"/>
  <c r="B253" i="8"/>
  <c r="B252" i="8"/>
  <c r="B251" i="8"/>
  <c r="B250" i="8"/>
  <c r="B249" i="8"/>
  <c r="B248" i="8"/>
  <c r="B247" i="8"/>
  <c r="C247" i="8"/>
  <c r="D247" i="8"/>
  <c r="E247" i="8"/>
  <c r="F247" i="8"/>
  <c r="G247" i="8"/>
  <c r="H247" i="8"/>
  <c r="H246" i="8"/>
  <c r="G246" i="8"/>
  <c r="F246" i="8"/>
  <c r="E246" i="8"/>
  <c r="D246" i="8"/>
  <c r="C246" i="8"/>
  <c r="B246" i="8"/>
  <c r="B245" i="8"/>
  <c r="C245" i="8"/>
  <c r="D245" i="8"/>
  <c r="E245" i="8"/>
  <c r="F245" i="8"/>
  <c r="G245" i="8"/>
  <c r="H245" i="8"/>
  <c r="H244" i="8"/>
  <c r="G244" i="8"/>
  <c r="F244" i="8"/>
  <c r="E244" i="8"/>
  <c r="D244" i="8"/>
  <c r="C244" i="8"/>
  <c r="B244" i="8"/>
  <c r="B243" i="8"/>
  <c r="C243" i="8"/>
  <c r="D243" i="8"/>
  <c r="E243" i="8"/>
  <c r="F243" i="8"/>
  <c r="G243" i="8"/>
  <c r="H243" i="8"/>
  <c r="B242" i="8"/>
  <c r="C242" i="8"/>
  <c r="D242" i="8"/>
  <c r="E242" i="8"/>
  <c r="F242" i="8"/>
  <c r="G242" i="8"/>
  <c r="H242" i="8"/>
  <c r="H241" i="8"/>
  <c r="G241" i="8"/>
  <c r="F241" i="8"/>
  <c r="E241" i="8"/>
  <c r="D241" i="8"/>
  <c r="C241" i="8"/>
  <c r="B241" i="8"/>
  <c r="H240" i="8"/>
  <c r="G240" i="8"/>
  <c r="F240" i="8"/>
  <c r="E240" i="8"/>
  <c r="D240" i="8"/>
  <c r="C240" i="8"/>
  <c r="B240" i="8"/>
  <c r="AG364" i="8" l="1"/>
  <c r="G5" i="1" s="1"/>
  <c r="I244" i="8"/>
  <c r="I248" i="8"/>
  <c r="I252" i="8"/>
  <c r="I256" i="8"/>
  <c r="I243" i="8"/>
  <c r="I247" i="8"/>
  <c r="I251" i="8"/>
  <c r="I255" i="8"/>
  <c r="I242" i="8"/>
  <c r="I246" i="8"/>
  <c r="I250" i="8"/>
  <c r="I254" i="8"/>
  <c r="I258" i="8"/>
  <c r="I245" i="8"/>
  <c r="I249" i="8"/>
  <c r="I253" i="8"/>
  <c r="I257" i="8"/>
  <c r="I241" i="8"/>
  <c r="I240" i="8"/>
  <c r="R139" i="8"/>
  <c r="R137" i="8"/>
  <c r="R135" i="8"/>
  <c r="R134" i="8"/>
  <c r="R133" i="8"/>
  <c r="R132" i="8"/>
  <c r="R131" i="8"/>
  <c r="R130" i="8"/>
  <c r="R136" i="8"/>
  <c r="R138" i="8"/>
  <c r="R129" i="8"/>
  <c r="Q139" i="8"/>
  <c r="Q138" i="8"/>
  <c r="Q137" i="8"/>
  <c r="Q136" i="8"/>
  <c r="Q135" i="8"/>
  <c r="Q134" i="8"/>
  <c r="Q133" i="8"/>
  <c r="Q132" i="8"/>
  <c r="Q131" i="8"/>
  <c r="Q130" i="8"/>
  <c r="Q129" i="8"/>
  <c r="P139" i="8"/>
  <c r="P137" i="8"/>
  <c r="P138" i="8"/>
  <c r="P136" i="8"/>
  <c r="P135" i="8"/>
  <c r="P134" i="8"/>
  <c r="P133" i="8"/>
  <c r="P132" i="8"/>
  <c r="P131" i="8"/>
  <c r="P130" i="8"/>
  <c r="P129" i="8"/>
  <c r="O139" i="8"/>
  <c r="O138" i="8"/>
  <c r="O137" i="8"/>
  <c r="O136" i="8"/>
  <c r="O135" i="8"/>
  <c r="O134" i="8"/>
  <c r="O133" i="8"/>
  <c r="O132" i="8"/>
  <c r="O131" i="8"/>
  <c r="O130" i="8"/>
  <c r="O129" i="8"/>
  <c r="AG126" i="8" l="1"/>
  <c r="AG125" i="8"/>
  <c r="AG124" i="8"/>
  <c r="AG122" i="8"/>
  <c r="AG121" i="8"/>
  <c r="AG120" i="8"/>
  <c r="AG119" i="8"/>
  <c r="AG118" i="8"/>
  <c r="AG117" i="8"/>
  <c r="AG113" i="8"/>
  <c r="AG109" i="8"/>
  <c r="AG108" i="8"/>
  <c r="AG105" i="8"/>
  <c r="AG103" i="8"/>
  <c r="AG102" i="8"/>
  <c r="AG101" i="8"/>
  <c r="AG100" i="8"/>
  <c r="AG98" i="8"/>
  <c r="AG97" i="8"/>
  <c r="AG96" i="8"/>
  <c r="AG95" i="8"/>
  <c r="AG93" i="8"/>
  <c r="AG92" i="8"/>
  <c r="AG90" i="8"/>
  <c r="AG89" i="8"/>
  <c r="AG87" i="8"/>
  <c r="AG83" i="8"/>
  <c r="AG78" i="8"/>
  <c r="AG76" i="8"/>
  <c r="AG74" i="8"/>
  <c r="AG72" i="8"/>
  <c r="AG71" i="8"/>
  <c r="AG70" i="8"/>
  <c r="AG69" i="8"/>
  <c r="AG68" i="8"/>
  <c r="AG67" i="8"/>
  <c r="AG64" i="8"/>
  <c r="AG61" i="8"/>
  <c r="AG60" i="8"/>
  <c r="AG59" i="8"/>
  <c r="AG58" i="8"/>
  <c r="AG55" i="8"/>
  <c r="AG54" i="8"/>
  <c r="AG53" i="8"/>
  <c r="AG52" i="8"/>
  <c r="AG51" i="8"/>
  <c r="AG50" i="8"/>
  <c r="AG49" i="8"/>
  <c r="AG48" i="8"/>
  <c r="AG47" i="8"/>
  <c r="AG46" i="8"/>
  <c r="AG45" i="8"/>
  <c r="AG44" i="8"/>
  <c r="AG43" i="8"/>
  <c r="AG42" i="8"/>
  <c r="AG41" i="8"/>
  <c r="AG40" i="8"/>
  <c r="AG39" i="8"/>
  <c r="AG38" i="8"/>
  <c r="AG37" i="8"/>
  <c r="AG36" i="8"/>
  <c r="AG35" i="8"/>
  <c r="AG31" i="8"/>
  <c r="AG30" i="8"/>
  <c r="AG29" i="8"/>
  <c r="AG28" i="8"/>
  <c r="AG27" i="8"/>
  <c r="AG26" i="8"/>
  <c r="AG25" i="8"/>
  <c r="AG24" i="8"/>
  <c r="AG21" i="8"/>
  <c r="AG355" i="8"/>
  <c r="AE135" i="8"/>
  <c r="AE136" i="8"/>
  <c r="AE137" i="8"/>
  <c r="AE138" i="8"/>
  <c r="AE139" i="8"/>
  <c r="AE140" i="8"/>
  <c r="AE141" i="8"/>
  <c r="AE142" i="8"/>
  <c r="AE143" i="8"/>
  <c r="AE144" i="8"/>
  <c r="AE145" i="8"/>
  <c r="AE146" i="8"/>
  <c r="AE147" i="8"/>
  <c r="AE148" i="8"/>
  <c r="AE149" i="8"/>
  <c r="AE150" i="8"/>
  <c r="AE151" i="8"/>
  <c r="AE152" i="8"/>
  <c r="AE153" i="8"/>
  <c r="AE154" i="8"/>
  <c r="AE155" i="8"/>
  <c r="AE156" i="8"/>
  <c r="AE157" i="8"/>
  <c r="AE158" i="8"/>
  <c r="AE159" i="8"/>
  <c r="AE160" i="8"/>
  <c r="AE161" i="8"/>
  <c r="AE162" i="8"/>
  <c r="AE163" i="8"/>
  <c r="AE164" i="8"/>
  <c r="AE165" i="8"/>
  <c r="AE166" i="8"/>
  <c r="AE167" i="8"/>
  <c r="AE168" i="8"/>
  <c r="AE169" i="8"/>
  <c r="AE170" i="8"/>
  <c r="AE171" i="8"/>
  <c r="AE172" i="8"/>
  <c r="AE173" i="8"/>
  <c r="AE174" i="8"/>
  <c r="AE175" i="8"/>
  <c r="AE176" i="8"/>
  <c r="AE177" i="8"/>
  <c r="AE178" i="8"/>
  <c r="AE179" i="8"/>
  <c r="AE180" i="8"/>
  <c r="AE181" i="8"/>
  <c r="AE182" i="8"/>
  <c r="AE183" i="8"/>
  <c r="AE184" i="8"/>
  <c r="AE185" i="8"/>
  <c r="AE186" i="8"/>
  <c r="AE187" i="8"/>
  <c r="AE188" i="8"/>
  <c r="AE189" i="8"/>
  <c r="AE190" i="8"/>
  <c r="AE191" i="8"/>
  <c r="AE192" i="8"/>
  <c r="AE193" i="8"/>
  <c r="AE194" i="8"/>
  <c r="AE195" i="8"/>
  <c r="AE196" i="8"/>
  <c r="AE197" i="8"/>
  <c r="AE198" i="8"/>
  <c r="AE199" i="8"/>
  <c r="AE200" i="8"/>
  <c r="AE201" i="8"/>
  <c r="AE202" i="8"/>
  <c r="AE203" i="8"/>
  <c r="AE204" i="8"/>
  <c r="AE205" i="8"/>
  <c r="AE206" i="8"/>
  <c r="AE207" i="8"/>
  <c r="AE208" i="8"/>
  <c r="AE209" i="8"/>
  <c r="AE210" i="8"/>
  <c r="AE211" i="8"/>
  <c r="AE212" i="8"/>
  <c r="AE213" i="8"/>
  <c r="AE214" i="8"/>
  <c r="AE215" i="8"/>
  <c r="AE216" i="8"/>
  <c r="AE217" i="8"/>
  <c r="AE218" i="8"/>
  <c r="AE219" i="8"/>
  <c r="AE220" i="8"/>
  <c r="AE221" i="8"/>
  <c r="AE222" i="8"/>
  <c r="AE223" i="8"/>
  <c r="AE224" i="8"/>
  <c r="AE225" i="8"/>
  <c r="AE226" i="8"/>
  <c r="AE227" i="8"/>
  <c r="AE228" i="8"/>
  <c r="AE229" i="8"/>
  <c r="AE230" i="8"/>
  <c r="AE231" i="8"/>
  <c r="AE232" i="8"/>
  <c r="AE233" i="8"/>
  <c r="AE234" i="8"/>
  <c r="AE235" i="8"/>
  <c r="AE236" i="8"/>
  <c r="AE237" i="8"/>
  <c r="AE238" i="8"/>
  <c r="AE239" i="8"/>
  <c r="AE134" i="8"/>
  <c r="AG20" i="8"/>
  <c r="AG133" i="8"/>
  <c r="AF113" i="8"/>
  <c r="AF114" i="8"/>
  <c r="AO114" i="8" s="1"/>
  <c r="AF115" i="8"/>
  <c r="AF116" i="8"/>
  <c r="AF117" i="8"/>
  <c r="AF118" i="8"/>
  <c r="AF119" i="8"/>
  <c r="AF120" i="8"/>
  <c r="AF121" i="8"/>
  <c r="AF122" i="8"/>
  <c r="AF123" i="8"/>
  <c r="AF124" i="8"/>
  <c r="AF125" i="8"/>
  <c r="AF126" i="8"/>
  <c r="AG352" i="8"/>
  <c r="AF352" i="8"/>
  <c r="AF22" i="8"/>
  <c r="AF23" i="8"/>
  <c r="AF24" i="8"/>
  <c r="AS24" i="8" s="1"/>
  <c r="AF25" i="8"/>
  <c r="AS25" i="8" s="1"/>
  <c r="AF26" i="8"/>
  <c r="AF27" i="8"/>
  <c r="AF28" i="8"/>
  <c r="AF29" i="8"/>
  <c r="AF30" i="8"/>
  <c r="AS30" i="8" s="1"/>
  <c r="AF31" i="8"/>
  <c r="AF32" i="8"/>
  <c r="AF33" i="8"/>
  <c r="AF34" i="8"/>
  <c r="AF35" i="8"/>
  <c r="AF36" i="8"/>
  <c r="AF37" i="8"/>
  <c r="AF38" i="8"/>
  <c r="AF39" i="8"/>
  <c r="AF40" i="8"/>
  <c r="AF41" i="8"/>
  <c r="AF42" i="8"/>
  <c r="AF43" i="8"/>
  <c r="AF44" i="8"/>
  <c r="AF45" i="8"/>
  <c r="AF46" i="8"/>
  <c r="AF47" i="8"/>
  <c r="AF48" i="8"/>
  <c r="AF49" i="8"/>
  <c r="AF50" i="8"/>
  <c r="AF51" i="8"/>
  <c r="AF52" i="8"/>
  <c r="AF53" i="8"/>
  <c r="AR53" i="8" s="1"/>
  <c r="AF54" i="8"/>
  <c r="AR54" i="8" s="1"/>
  <c r="AF55" i="8"/>
  <c r="AF56" i="8"/>
  <c r="AF57" i="8"/>
  <c r="AF58" i="8"/>
  <c r="AF59" i="8"/>
  <c r="AF60" i="8"/>
  <c r="AF61" i="8"/>
  <c r="AF62" i="8"/>
  <c r="AG62" i="8" s="1"/>
  <c r="AF63" i="8"/>
  <c r="AF64" i="8"/>
  <c r="AF65" i="8"/>
  <c r="AF66" i="8"/>
  <c r="AF67" i="8"/>
  <c r="AF68" i="8"/>
  <c r="AS68" i="8" s="1"/>
  <c r="AF69" i="8"/>
  <c r="AF70" i="8"/>
  <c r="AF71" i="8"/>
  <c r="AF72" i="8"/>
  <c r="AF73" i="8"/>
  <c r="AF74" i="8"/>
  <c r="AF75" i="8"/>
  <c r="AQ75" i="8" s="1"/>
  <c r="AF76" i="8"/>
  <c r="AF77" i="8"/>
  <c r="AF78" i="8"/>
  <c r="AF79" i="8"/>
  <c r="AF80" i="8"/>
  <c r="AF81" i="8"/>
  <c r="AF82" i="8"/>
  <c r="AF83" i="8"/>
  <c r="AF84" i="8"/>
  <c r="AF85" i="8"/>
  <c r="AF86" i="8"/>
  <c r="AF87" i="8"/>
  <c r="AF88" i="8"/>
  <c r="AF89" i="8"/>
  <c r="AF90" i="8"/>
  <c r="AF91" i="8"/>
  <c r="AF92" i="8"/>
  <c r="AF93" i="8"/>
  <c r="AF94" i="8"/>
  <c r="AF95" i="8"/>
  <c r="AF96" i="8"/>
  <c r="AS96" i="8" s="1"/>
  <c r="AF97" i="8"/>
  <c r="AF98" i="8"/>
  <c r="AF99" i="8"/>
  <c r="AF100" i="8"/>
  <c r="AF101" i="8"/>
  <c r="AF102" i="8"/>
  <c r="AF103" i="8"/>
  <c r="AF104" i="8"/>
  <c r="AG104" i="8" s="1"/>
  <c r="AF105" i="8"/>
  <c r="AF106" i="8"/>
  <c r="AF107" i="8"/>
  <c r="AF108" i="8"/>
  <c r="AF109" i="8"/>
  <c r="AF110" i="8"/>
  <c r="AF111" i="8"/>
  <c r="AF112" i="8"/>
  <c r="AF21" i="8"/>
  <c r="AR81" i="8" l="1"/>
  <c r="AP81" i="8"/>
  <c r="AS81" i="8"/>
  <c r="AQ81" i="8"/>
  <c r="AS73" i="8"/>
  <c r="AP73" i="8"/>
  <c r="AQ73" i="8"/>
  <c r="AQ65" i="8"/>
  <c r="AS65" i="8"/>
  <c r="AR65" i="8"/>
  <c r="AL57" i="8"/>
  <c r="AR57" i="8"/>
  <c r="AQ57" i="8"/>
  <c r="AS57" i="8"/>
  <c r="AP57" i="8"/>
  <c r="AL33" i="8"/>
  <c r="AR33" i="8"/>
  <c r="AQ33" i="8"/>
  <c r="AS33" i="8"/>
  <c r="AP33" i="8"/>
  <c r="AS116" i="8"/>
  <c r="AR116" i="8"/>
  <c r="AQ116" i="8"/>
  <c r="AS88" i="8"/>
  <c r="AQ88" i="8"/>
  <c r="AP88" i="8"/>
  <c r="AR88" i="8"/>
  <c r="AP80" i="8"/>
  <c r="AR80" i="8"/>
  <c r="AS80" i="8"/>
  <c r="AQ80" i="8"/>
  <c r="AL56" i="8"/>
  <c r="AQ56" i="8"/>
  <c r="AP56" i="8"/>
  <c r="AS56" i="8"/>
  <c r="AL32" i="8"/>
  <c r="AS32" i="8"/>
  <c r="AQ32" i="8"/>
  <c r="AP32" i="8"/>
  <c r="AR32" i="8"/>
  <c r="AS123" i="8"/>
  <c r="AR123" i="8"/>
  <c r="AQ123" i="8"/>
  <c r="AS115" i="8"/>
  <c r="AR115" i="8"/>
  <c r="AQ115" i="8"/>
  <c r="AS63" i="8"/>
  <c r="AQ63" i="8"/>
  <c r="AR63" i="8"/>
  <c r="AL22" i="8"/>
  <c r="AS22" i="8"/>
  <c r="AQ22" i="8"/>
  <c r="AP22" i="8"/>
  <c r="AR22" i="8"/>
  <c r="AQ85" i="8"/>
  <c r="AS85" i="8"/>
  <c r="AP85" i="8"/>
  <c r="AR85" i="8"/>
  <c r="AR77" i="8"/>
  <c r="AS77" i="8"/>
  <c r="AQ77" i="8"/>
  <c r="AP77" i="8"/>
  <c r="AJ97" i="8"/>
  <c r="AS97" i="8"/>
  <c r="AP87" i="8"/>
  <c r="AQ87" i="8"/>
  <c r="AL23" i="8"/>
  <c r="AP23" i="8"/>
  <c r="AQ23" i="8"/>
  <c r="AR23" i="8"/>
  <c r="AS23" i="8"/>
  <c r="AQ110" i="8"/>
  <c r="AR110" i="8"/>
  <c r="AS110" i="8"/>
  <c r="AP86" i="8"/>
  <c r="AS86" i="8"/>
  <c r="AQ86" i="8"/>
  <c r="AR86" i="8"/>
  <c r="AP92" i="8"/>
  <c r="AQ92" i="8"/>
  <c r="AS92" i="8"/>
  <c r="AR92" i="8"/>
  <c r="AR84" i="8"/>
  <c r="AP84" i="8"/>
  <c r="AQ84" i="8"/>
  <c r="AL60" i="8"/>
  <c r="AR60" i="8"/>
  <c r="AQ60" i="8"/>
  <c r="AS60" i="8"/>
  <c r="AP60" i="8"/>
  <c r="AJ95" i="8"/>
  <c r="AS95" i="8"/>
  <c r="AI100" i="8"/>
  <c r="AS100" i="8"/>
  <c r="AR99" i="8"/>
  <c r="AQ99" i="8"/>
  <c r="AS99" i="8"/>
  <c r="AR67" i="8"/>
  <c r="AQ67" i="8"/>
  <c r="AS67" i="8"/>
  <c r="AS112" i="8"/>
  <c r="AR112" i="8"/>
  <c r="AQ112" i="8"/>
  <c r="AS79" i="8"/>
  <c r="AP79" i="8"/>
  <c r="AR79" i="8"/>
  <c r="AQ79" i="8"/>
  <c r="AL94" i="8"/>
  <c r="AS94" i="8"/>
  <c r="AQ91" i="8"/>
  <c r="AS91" i="8"/>
  <c r="AR91" i="8"/>
  <c r="AR82" i="8"/>
  <c r="AS82" i="8"/>
  <c r="AQ82" i="8"/>
  <c r="AQ66" i="8"/>
  <c r="AR66" i="8"/>
  <c r="AS66" i="8"/>
  <c r="AL34" i="8"/>
  <c r="AQ34" i="8"/>
  <c r="AP34" i="8"/>
  <c r="AR34" i="8"/>
  <c r="AS34" i="8"/>
  <c r="AJ96" i="8"/>
  <c r="AL96" i="8"/>
  <c r="AL88" i="8"/>
  <c r="AO88" i="8"/>
  <c r="AL80" i="8"/>
  <c r="AO80" i="8"/>
  <c r="AO123" i="8"/>
  <c r="AP123" i="8"/>
  <c r="AL123" i="8"/>
  <c r="AO115" i="8"/>
  <c r="AL115" i="8"/>
  <c r="AP115" i="8"/>
  <c r="AG111" i="8"/>
  <c r="AO111" i="8"/>
  <c r="AO87" i="8"/>
  <c r="AL87" i="8"/>
  <c r="AO79" i="8"/>
  <c r="AL79" i="8"/>
  <c r="AL63" i="8"/>
  <c r="AO63" i="8"/>
  <c r="AP63" i="8"/>
  <c r="AG22" i="8"/>
  <c r="AP112" i="8"/>
  <c r="AL112" i="8"/>
  <c r="AO112" i="8"/>
  <c r="AP110" i="8"/>
  <c r="AO110" i="8"/>
  <c r="AL110" i="8"/>
  <c r="AO85" i="8"/>
  <c r="AL85" i="8"/>
  <c r="AL77" i="8"/>
  <c r="AO77" i="8"/>
  <c r="AL84" i="8"/>
  <c r="AO84" i="8"/>
  <c r="AI68" i="8"/>
  <c r="AO68" i="8"/>
  <c r="AL86" i="8"/>
  <c r="AO86" i="8"/>
  <c r="AL99" i="8"/>
  <c r="AP99" i="8"/>
  <c r="AL91" i="8"/>
  <c r="AP91" i="8"/>
  <c r="AP67" i="8"/>
  <c r="AO67" i="8"/>
  <c r="AL67" i="8"/>
  <c r="AL66" i="8"/>
  <c r="AP66" i="8"/>
  <c r="AO66" i="8"/>
  <c r="AO81" i="8"/>
  <c r="AL81" i="8"/>
  <c r="AO73" i="8"/>
  <c r="AL73" i="8"/>
  <c r="AL65" i="8"/>
  <c r="AO65" i="8"/>
  <c r="AP65" i="8"/>
  <c r="AO116" i="8"/>
  <c r="AL116" i="8"/>
  <c r="AP116" i="8"/>
  <c r="AG99" i="8"/>
  <c r="AH99" i="8"/>
  <c r="AK99" i="8"/>
  <c r="AO99" i="8"/>
  <c r="AN99" i="8"/>
  <c r="AM99" i="8"/>
  <c r="AI99" i="8"/>
  <c r="AJ99" i="8"/>
  <c r="AH92" i="8"/>
  <c r="AK92" i="8"/>
  <c r="AM92" i="8"/>
  <c r="AJ92" i="8"/>
  <c r="AO92" i="8"/>
  <c r="AN92" i="8"/>
  <c r="AG84" i="8"/>
  <c r="AJ84" i="8"/>
  <c r="AK84" i="8"/>
  <c r="AH84" i="8"/>
  <c r="AN84" i="8"/>
  <c r="AI84" i="8"/>
  <c r="AM84" i="8"/>
  <c r="AH60" i="8"/>
  <c r="AK60" i="8"/>
  <c r="AJ60" i="8"/>
  <c r="AN60" i="8"/>
  <c r="AM60" i="8"/>
  <c r="AO60" i="8"/>
  <c r="AG91" i="8"/>
  <c r="AJ91" i="8"/>
  <c r="AN91" i="8"/>
  <c r="AM91" i="8"/>
  <c r="AO91" i="8"/>
  <c r="AH91" i="8"/>
  <c r="AK91" i="8"/>
  <c r="AG106" i="8"/>
  <c r="AJ106" i="8"/>
  <c r="AH106" i="8"/>
  <c r="AI106" i="8"/>
  <c r="AK106" i="8"/>
  <c r="AN106" i="8"/>
  <c r="AM106" i="8"/>
  <c r="AH67" i="8"/>
  <c r="AM67" i="8"/>
  <c r="AN67" i="8"/>
  <c r="AK67" i="8"/>
  <c r="AI67" i="8"/>
  <c r="AJ67" i="8"/>
  <c r="AG82" i="8"/>
  <c r="AH82" i="8"/>
  <c r="AG81" i="8"/>
  <c r="AH81" i="8"/>
  <c r="AK81" i="8"/>
  <c r="AI81" i="8"/>
  <c r="AN81" i="8"/>
  <c r="AJ81" i="8"/>
  <c r="AM81" i="8"/>
  <c r="AI73" i="8"/>
  <c r="AM73" i="8"/>
  <c r="AN73" i="8"/>
  <c r="AK73" i="8"/>
  <c r="AJ73" i="8"/>
  <c r="AJ65" i="8"/>
  <c r="AI65" i="8"/>
  <c r="AM65" i="8"/>
  <c r="AN65" i="8"/>
  <c r="AK65" i="8"/>
  <c r="AJ57" i="8"/>
  <c r="AK57" i="8"/>
  <c r="AN57" i="8"/>
  <c r="AM57" i="8"/>
  <c r="AO57" i="8"/>
  <c r="AH33" i="8"/>
  <c r="AN33" i="8"/>
  <c r="AK33" i="8"/>
  <c r="AI33" i="8"/>
  <c r="AJ33" i="8"/>
  <c r="AO33" i="8"/>
  <c r="AM33" i="8"/>
  <c r="AG116" i="8"/>
  <c r="AI116" i="8"/>
  <c r="AN116" i="8"/>
  <c r="AH116" i="8"/>
  <c r="AM116" i="8"/>
  <c r="AK116" i="8"/>
  <c r="AJ116" i="8"/>
  <c r="AG88" i="8"/>
  <c r="AI88" i="8"/>
  <c r="AJ88" i="8"/>
  <c r="AK88" i="8"/>
  <c r="AH88" i="8"/>
  <c r="AM88" i="8"/>
  <c r="AN88" i="8"/>
  <c r="AG80" i="8"/>
  <c r="AI80" i="8"/>
  <c r="AH80" i="8"/>
  <c r="AM80" i="8"/>
  <c r="AK80" i="8"/>
  <c r="AJ80" i="8"/>
  <c r="AN80" i="8"/>
  <c r="AG56" i="8"/>
  <c r="AO56" i="8"/>
  <c r="AN56" i="8"/>
  <c r="AM56" i="8"/>
  <c r="AI56" i="8"/>
  <c r="AI32" i="8"/>
  <c r="AK32" i="8"/>
  <c r="AO32" i="8"/>
  <c r="AM32" i="8"/>
  <c r="AJ32" i="8"/>
  <c r="AN32" i="8"/>
  <c r="AG123" i="8"/>
  <c r="AM123" i="8"/>
  <c r="AH123" i="8"/>
  <c r="AN123" i="8"/>
  <c r="AI123" i="8"/>
  <c r="AJ123" i="8"/>
  <c r="AK123" i="8"/>
  <c r="AN115" i="8"/>
  <c r="AM115" i="8"/>
  <c r="AH115" i="8"/>
  <c r="AI115" i="8"/>
  <c r="AJ115" i="8"/>
  <c r="AK115" i="8"/>
  <c r="AG75" i="8"/>
  <c r="AK75" i="8"/>
  <c r="AM75" i="8"/>
  <c r="AN111" i="8"/>
  <c r="AH111" i="8"/>
  <c r="AN87" i="8"/>
  <c r="AM87" i="8"/>
  <c r="AH87" i="8"/>
  <c r="AI87" i="8"/>
  <c r="AJ87" i="8"/>
  <c r="AK87" i="8"/>
  <c r="AM63" i="8"/>
  <c r="AN63" i="8"/>
  <c r="AK63" i="8"/>
  <c r="AJ63" i="8"/>
  <c r="AI63" i="8"/>
  <c r="AM23" i="8"/>
  <c r="AH23" i="8"/>
  <c r="AK23" i="8"/>
  <c r="AJ23" i="8"/>
  <c r="AI23" i="8"/>
  <c r="AO23" i="8"/>
  <c r="AN23" i="8"/>
  <c r="AM114" i="8"/>
  <c r="AH114" i="8"/>
  <c r="AN114" i="8"/>
  <c r="AI114" i="8"/>
  <c r="AG114" i="8"/>
  <c r="AG110" i="8"/>
  <c r="AN110" i="8"/>
  <c r="AK110" i="8"/>
  <c r="AI110" i="8"/>
  <c r="AH110" i="8"/>
  <c r="AJ110" i="8"/>
  <c r="AM110" i="8"/>
  <c r="AG94" i="8"/>
  <c r="AJ94" i="8"/>
  <c r="AI54" i="8"/>
  <c r="AK54" i="8"/>
  <c r="AO22" i="8"/>
  <c r="AH22" i="8"/>
  <c r="AK22" i="8"/>
  <c r="AI22" i="8"/>
  <c r="AN22" i="8"/>
  <c r="AG23" i="8"/>
  <c r="AG115" i="8"/>
  <c r="AG107" i="8"/>
  <c r="AJ107" i="8"/>
  <c r="AI107" i="8"/>
  <c r="AK107" i="8"/>
  <c r="AN107" i="8"/>
  <c r="AM107" i="8"/>
  <c r="AH107" i="8"/>
  <c r="AI66" i="8"/>
  <c r="AN66" i="8"/>
  <c r="AK66" i="8"/>
  <c r="AJ66" i="8"/>
  <c r="AM66" i="8"/>
  <c r="AH34" i="8"/>
  <c r="AO34" i="8"/>
  <c r="AN34" i="8"/>
  <c r="AJ34" i="8"/>
  <c r="AK34" i="8"/>
  <c r="AI34" i="8"/>
  <c r="AM34" i="8"/>
  <c r="AG112" i="8"/>
  <c r="AK112" i="8"/>
  <c r="AI112" i="8"/>
  <c r="AH112" i="8"/>
  <c r="AJ112" i="8"/>
  <c r="AN112" i="8"/>
  <c r="AM112" i="8"/>
  <c r="AN79" i="8"/>
  <c r="AK79" i="8"/>
  <c r="AM79" i="8"/>
  <c r="AJ79" i="8"/>
  <c r="AI79" i="8"/>
  <c r="AG86" i="8"/>
  <c r="AI86" i="8"/>
  <c r="AN86" i="8"/>
  <c r="AK86" i="8"/>
  <c r="AH86" i="8"/>
  <c r="AM86" i="8"/>
  <c r="AJ86" i="8"/>
  <c r="AG85" i="8"/>
  <c r="AI85" i="8"/>
  <c r="AN85" i="8"/>
  <c r="AK85" i="8"/>
  <c r="AJ85" i="8"/>
  <c r="AM85" i="8"/>
  <c r="AH85" i="8"/>
  <c r="AJ77" i="8"/>
  <c r="AI77" i="8"/>
  <c r="AK77" i="8"/>
  <c r="AM77" i="8"/>
  <c r="AN77" i="8"/>
  <c r="AI53" i="8"/>
  <c r="AK53" i="8"/>
  <c r="AG79" i="8"/>
  <c r="AH79" i="8"/>
  <c r="AG63" i="8"/>
  <c r="AH63" i="8"/>
  <c r="AG32" i="8"/>
  <c r="AH32" i="8"/>
  <c r="AG33" i="8"/>
  <c r="AG73" i="8"/>
  <c r="AH73" i="8"/>
  <c r="AG34" i="8"/>
  <c r="AG57" i="8"/>
  <c r="AH57" i="8"/>
  <c r="AG77" i="8"/>
  <c r="AH77" i="8"/>
  <c r="AG65" i="8"/>
  <c r="AH65" i="8"/>
  <c r="AG66" i="8"/>
  <c r="AH66" i="8"/>
  <c r="AG363" i="8"/>
  <c r="G4" i="1" s="1"/>
  <c r="C2" i="8"/>
  <c r="B2" i="8"/>
  <c r="AR354" i="8" l="1"/>
  <c r="AQ354" i="8"/>
  <c r="AS354" i="8"/>
  <c r="AL354" i="8"/>
  <c r="AL362" i="8" s="1"/>
  <c r="L3" i="1" s="1"/>
  <c r="AP354" i="8"/>
  <c r="AN354" i="8"/>
  <c r="AN362" i="8" s="1"/>
  <c r="N3" i="1" s="1"/>
  <c r="AI354" i="8"/>
  <c r="AK354" i="8"/>
  <c r="AJ354" i="8"/>
  <c r="AM354" i="8"/>
  <c r="AO354" i="8"/>
  <c r="AG354" i="8"/>
  <c r="AG362" i="8" s="1"/>
  <c r="G3" i="1" s="1"/>
  <c r="AH354" i="8"/>
  <c r="AS358" i="8" l="1"/>
  <c r="AS359" i="8" s="1"/>
  <c r="S6" i="1" s="1"/>
  <c r="AS357" i="8"/>
  <c r="AS365" i="8" s="1"/>
  <c r="AS362" i="8"/>
  <c r="S3" i="1" s="1"/>
  <c r="AQ357" i="8"/>
  <c r="AQ365" i="8" s="1"/>
  <c r="AQ362" i="8"/>
  <c r="Q3" i="1" s="1"/>
  <c r="AQ358" i="8"/>
  <c r="AQ359" i="8" s="1"/>
  <c r="Q6" i="1" s="1"/>
  <c r="AR362" i="8"/>
  <c r="R3" i="1" s="1"/>
  <c r="AR357" i="8"/>
  <c r="AR365" i="8" s="1"/>
  <c r="AR358" i="8"/>
  <c r="AR359" i="8" s="1"/>
  <c r="R6" i="1" s="1"/>
  <c r="AL358" i="8"/>
  <c r="AL359" i="8" s="1"/>
  <c r="L6" i="1" s="1"/>
  <c r="AL357" i="8"/>
  <c r="AL365" i="8" s="1"/>
  <c r="AP358" i="8"/>
  <c r="AP359" i="8" s="1"/>
  <c r="P6" i="1" s="1"/>
  <c r="AP362" i="8"/>
  <c r="P3" i="1" s="1"/>
  <c r="AP357" i="8"/>
  <c r="AP365" i="8" s="1"/>
  <c r="AN358" i="8"/>
  <c r="AN359" i="8" s="1"/>
  <c r="N6" i="1" s="1"/>
  <c r="AN357" i="8"/>
  <c r="AN365" i="8" s="1"/>
  <c r="AM362" i="8"/>
  <c r="M3" i="1" s="1"/>
  <c r="AM357" i="8"/>
  <c r="AM365" i="8" s="1"/>
  <c r="AM358" i="8"/>
  <c r="AM359" i="8" s="1"/>
  <c r="M6" i="1" s="1"/>
  <c r="AJ358" i="8"/>
  <c r="AJ359" i="8" s="1"/>
  <c r="J6" i="1" s="1"/>
  <c r="AJ362" i="8"/>
  <c r="J3" i="1" s="1"/>
  <c r="AJ357" i="8"/>
  <c r="AJ365" i="8" s="1"/>
  <c r="AO357" i="8"/>
  <c r="AO365" i="8" s="1"/>
  <c r="AO358" i="8"/>
  <c r="AO359" i="8" s="1"/>
  <c r="O6" i="1" s="1"/>
  <c r="AO362" i="8"/>
  <c r="O3" i="1" s="1"/>
  <c r="AK358" i="8"/>
  <c r="AK359" i="8" s="1"/>
  <c r="K6" i="1" s="1"/>
  <c r="AK357" i="8"/>
  <c r="AK365" i="8" s="1"/>
  <c r="AK362" i="8"/>
  <c r="K3" i="1" s="1"/>
  <c r="AI358" i="8"/>
  <c r="AI359" i="8" s="1"/>
  <c r="I6" i="1" s="1"/>
  <c r="AI362" i="8"/>
  <c r="I3" i="1" s="1"/>
  <c r="AI357" i="8"/>
  <c r="AI365" i="8" s="1"/>
  <c r="AG358" i="8"/>
  <c r="AG359" i="8" s="1"/>
  <c r="G6" i="1" s="1"/>
  <c r="AG357" i="8"/>
  <c r="AG365" i="8" s="1"/>
  <c r="AH362" i="8"/>
  <c r="H3" i="1" s="1"/>
  <c r="AH357" i="8"/>
  <c r="AH365" i="8" s="1"/>
  <c r="AH358" i="8"/>
  <c r="AH359" i="8" s="1"/>
  <c r="H6" i="1" s="1"/>
  <c r="H239" i="8"/>
  <c r="G239" i="8"/>
  <c r="F239" i="8"/>
  <c r="E239" i="8"/>
  <c r="D239" i="8"/>
  <c r="C239" i="8"/>
  <c r="B239" i="8"/>
  <c r="H238" i="8"/>
  <c r="G238" i="8"/>
  <c r="F238" i="8"/>
  <c r="E238" i="8"/>
  <c r="D238" i="8"/>
  <c r="C238" i="8"/>
  <c r="B238" i="8"/>
  <c r="H237" i="8"/>
  <c r="G237" i="8"/>
  <c r="F237" i="8"/>
  <c r="E237" i="8"/>
  <c r="D237" i="8"/>
  <c r="C237" i="8"/>
  <c r="B237" i="8"/>
  <c r="H236" i="8"/>
  <c r="G236" i="8"/>
  <c r="F236" i="8"/>
  <c r="E236" i="8"/>
  <c r="D236" i="8"/>
  <c r="C236" i="8"/>
  <c r="B236" i="8"/>
  <c r="H235" i="8"/>
  <c r="G235" i="8"/>
  <c r="F235" i="8"/>
  <c r="E235" i="8"/>
  <c r="D235" i="8"/>
  <c r="C235" i="8"/>
  <c r="B235" i="8"/>
  <c r="H234" i="8"/>
  <c r="G234" i="8"/>
  <c r="F234" i="8"/>
  <c r="E234" i="8"/>
  <c r="D234" i="8"/>
  <c r="C234" i="8"/>
  <c r="B234" i="8"/>
  <c r="H233" i="8"/>
  <c r="G233" i="8"/>
  <c r="F233" i="8"/>
  <c r="E233" i="8"/>
  <c r="D233" i="8"/>
  <c r="C233" i="8"/>
  <c r="B233" i="8"/>
  <c r="H232" i="8"/>
  <c r="G232" i="8"/>
  <c r="F232" i="8"/>
  <c r="E232" i="8"/>
  <c r="D232" i="8"/>
  <c r="C232" i="8"/>
  <c r="B232" i="8"/>
  <c r="H231" i="8"/>
  <c r="G231" i="8"/>
  <c r="F231" i="8"/>
  <c r="E231" i="8"/>
  <c r="D231" i="8"/>
  <c r="C231" i="8"/>
  <c r="B231" i="8"/>
  <c r="H230" i="8"/>
  <c r="G230" i="8"/>
  <c r="F230" i="8"/>
  <c r="E230" i="8"/>
  <c r="D230" i="8"/>
  <c r="C230" i="8"/>
  <c r="B230" i="8"/>
  <c r="H229" i="8"/>
  <c r="G229" i="8"/>
  <c r="F229" i="8"/>
  <c r="E229" i="8"/>
  <c r="D229" i="8"/>
  <c r="C229" i="8"/>
  <c r="B229" i="8"/>
  <c r="H228" i="8"/>
  <c r="G228" i="8"/>
  <c r="F228" i="8"/>
  <c r="E228" i="8"/>
  <c r="D228" i="8"/>
  <c r="C228" i="8"/>
  <c r="B228" i="8"/>
  <c r="H227" i="8"/>
  <c r="G227" i="8"/>
  <c r="F227" i="8"/>
  <c r="E227" i="8"/>
  <c r="D227" i="8"/>
  <c r="C227" i="8"/>
  <c r="B227" i="8"/>
  <c r="H226" i="8"/>
  <c r="G226" i="8"/>
  <c r="F226" i="8"/>
  <c r="E226" i="8"/>
  <c r="D226" i="8"/>
  <c r="C226" i="8"/>
  <c r="B226" i="8"/>
  <c r="H225" i="8"/>
  <c r="G225" i="8"/>
  <c r="F225" i="8"/>
  <c r="E225" i="8"/>
  <c r="D225" i="8"/>
  <c r="C225" i="8"/>
  <c r="B225" i="8"/>
  <c r="H224" i="8"/>
  <c r="G224" i="8"/>
  <c r="F224" i="8"/>
  <c r="E224" i="8"/>
  <c r="D224" i="8"/>
  <c r="C224" i="8"/>
  <c r="B224" i="8"/>
  <c r="H223" i="8"/>
  <c r="G223" i="8"/>
  <c r="F223" i="8"/>
  <c r="E223" i="8"/>
  <c r="D223" i="8"/>
  <c r="C223" i="8"/>
  <c r="B223" i="8"/>
  <c r="H222" i="8"/>
  <c r="G222" i="8"/>
  <c r="F222" i="8"/>
  <c r="E222" i="8"/>
  <c r="D222" i="8"/>
  <c r="C222" i="8"/>
  <c r="B222" i="8"/>
  <c r="H221" i="8"/>
  <c r="G221" i="8"/>
  <c r="F221" i="8"/>
  <c r="E221" i="8"/>
  <c r="D221" i="8"/>
  <c r="C221" i="8"/>
  <c r="B221" i="8"/>
  <c r="H220" i="8"/>
  <c r="G220" i="8"/>
  <c r="F220" i="8"/>
  <c r="E220" i="8"/>
  <c r="D220" i="8"/>
  <c r="C220" i="8"/>
  <c r="B220" i="8"/>
  <c r="H219" i="8"/>
  <c r="G219" i="8"/>
  <c r="F219" i="8"/>
  <c r="E219" i="8"/>
  <c r="D219" i="8"/>
  <c r="C219" i="8"/>
  <c r="B219" i="8"/>
  <c r="H218" i="8"/>
  <c r="G218" i="8"/>
  <c r="F218" i="8"/>
  <c r="E218" i="8"/>
  <c r="D218" i="8"/>
  <c r="C218" i="8"/>
  <c r="B218" i="8"/>
  <c r="H217" i="8"/>
  <c r="G217" i="8"/>
  <c r="F217" i="8"/>
  <c r="E217" i="8"/>
  <c r="D217" i="8"/>
  <c r="C217" i="8"/>
  <c r="B217" i="8"/>
  <c r="H216" i="8"/>
  <c r="G216" i="8"/>
  <c r="F216" i="8"/>
  <c r="E216" i="8"/>
  <c r="D216" i="8"/>
  <c r="C216" i="8"/>
  <c r="B216" i="8"/>
  <c r="H215" i="8"/>
  <c r="G215" i="8"/>
  <c r="F215" i="8"/>
  <c r="E215" i="8"/>
  <c r="D215" i="8"/>
  <c r="C215" i="8"/>
  <c r="B215" i="8"/>
  <c r="H214" i="8"/>
  <c r="G214" i="8"/>
  <c r="F214" i="8"/>
  <c r="E214" i="8"/>
  <c r="D214" i="8"/>
  <c r="C214" i="8"/>
  <c r="B214" i="8"/>
  <c r="H213" i="8"/>
  <c r="G213" i="8"/>
  <c r="F213" i="8"/>
  <c r="E213" i="8"/>
  <c r="D213" i="8"/>
  <c r="C213" i="8"/>
  <c r="B213" i="8"/>
  <c r="H212" i="8"/>
  <c r="G212" i="8"/>
  <c r="F212" i="8"/>
  <c r="E212" i="8"/>
  <c r="D212" i="8"/>
  <c r="C212" i="8"/>
  <c r="B212" i="8"/>
  <c r="H211" i="8"/>
  <c r="G211" i="8"/>
  <c r="F211" i="8"/>
  <c r="E211" i="8"/>
  <c r="D211" i="8"/>
  <c r="C211" i="8"/>
  <c r="B211" i="8"/>
  <c r="H210" i="8"/>
  <c r="G210" i="8"/>
  <c r="F210" i="8"/>
  <c r="E210" i="8"/>
  <c r="D210" i="8"/>
  <c r="C210" i="8"/>
  <c r="B210" i="8"/>
  <c r="H209" i="8"/>
  <c r="G209" i="8"/>
  <c r="F209" i="8"/>
  <c r="E209" i="8"/>
  <c r="D209" i="8"/>
  <c r="C209" i="8"/>
  <c r="B209" i="8"/>
  <c r="H208" i="8"/>
  <c r="G208" i="8"/>
  <c r="F208" i="8"/>
  <c r="E208" i="8"/>
  <c r="D208" i="8"/>
  <c r="C208" i="8"/>
  <c r="B208" i="8"/>
  <c r="H207" i="8"/>
  <c r="G207" i="8"/>
  <c r="F207" i="8"/>
  <c r="E207" i="8"/>
  <c r="D207" i="8"/>
  <c r="C207" i="8"/>
  <c r="B207" i="8"/>
  <c r="H206" i="8"/>
  <c r="G206" i="8"/>
  <c r="F206" i="8"/>
  <c r="E206" i="8"/>
  <c r="D206" i="8"/>
  <c r="C206" i="8"/>
  <c r="B206" i="8"/>
  <c r="H205" i="8"/>
  <c r="G205" i="8"/>
  <c r="F205" i="8"/>
  <c r="E205" i="8"/>
  <c r="D205" i="8"/>
  <c r="C205" i="8"/>
  <c r="B205" i="8"/>
  <c r="H204" i="8"/>
  <c r="G204" i="8"/>
  <c r="F204" i="8"/>
  <c r="E204" i="8"/>
  <c r="D204" i="8"/>
  <c r="C204" i="8"/>
  <c r="B204" i="8"/>
  <c r="H203" i="8"/>
  <c r="G203" i="8"/>
  <c r="F203" i="8"/>
  <c r="E203" i="8"/>
  <c r="D203" i="8"/>
  <c r="C203" i="8"/>
  <c r="B203" i="8"/>
  <c r="H202" i="8"/>
  <c r="G202" i="8"/>
  <c r="F202" i="8"/>
  <c r="E202" i="8"/>
  <c r="D202" i="8"/>
  <c r="C202" i="8"/>
  <c r="B202" i="8"/>
  <c r="H201" i="8"/>
  <c r="G201" i="8"/>
  <c r="F201" i="8"/>
  <c r="E201" i="8"/>
  <c r="D201" i="8"/>
  <c r="C201" i="8"/>
  <c r="B201" i="8"/>
  <c r="H200" i="8"/>
  <c r="G200" i="8"/>
  <c r="F200" i="8"/>
  <c r="E200" i="8"/>
  <c r="D200" i="8"/>
  <c r="C200" i="8"/>
  <c r="B200" i="8"/>
  <c r="H199" i="8"/>
  <c r="G199" i="8"/>
  <c r="F199" i="8"/>
  <c r="E199" i="8"/>
  <c r="D199" i="8"/>
  <c r="C199" i="8"/>
  <c r="B199" i="8"/>
  <c r="H198" i="8"/>
  <c r="G198" i="8"/>
  <c r="F198" i="8"/>
  <c r="E198" i="8"/>
  <c r="D198" i="8"/>
  <c r="C198" i="8"/>
  <c r="B198" i="8"/>
  <c r="H197" i="8"/>
  <c r="G197" i="8"/>
  <c r="F197" i="8"/>
  <c r="E197" i="8"/>
  <c r="D197" i="8"/>
  <c r="C197" i="8"/>
  <c r="B197" i="8"/>
  <c r="H196" i="8"/>
  <c r="G196" i="8"/>
  <c r="F196" i="8"/>
  <c r="E196" i="8"/>
  <c r="D196" i="8"/>
  <c r="C196" i="8"/>
  <c r="B196" i="8"/>
  <c r="H195" i="8"/>
  <c r="G195" i="8"/>
  <c r="F195" i="8"/>
  <c r="E195" i="8"/>
  <c r="D195" i="8"/>
  <c r="C195" i="8"/>
  <c r="B195" i="8"/>
  <c r="H194" i="8"/>
  <c r="G194" i="8"/>
  <c r="F194" i="8"/>
  <c r="E194" i="8"/>
  <c r="D194" i="8"/>
  <c r="C194" i="8"/>
  <c r="B194" i="8"/>
  <c r="H193" i="8"/>
  <c r="G193" i="8"/>
  <c r="F193" i="8"/>
  <c r="E193" i="8"/>
  <c r="D193" i="8"/>
  <c r="C193" i="8"/>
  <c r="B193" i="8"/>
  <c r="H192" i="8"/>
  <c r="G192" i="8"/>
  <c r="F192" i="8"/>
  <c r="E192" i="8"/>
  <c r="D192" i="8"/>
  <c r="C192" i="8"/>
  <c r="B192" i="8"/>
  <c r="H191" i="8"/>
  <c r="G191" i="8"/>
  <c r="F191" i="8"/>
  <c r="E191" i="8"/>
  <c r="D191" i="8"/>
  <c r="C191" i="8"/>
  <c r="B191" i="8"/>
  <c r="H190" i="8"/>
  <c r="G190" i="8"/>
  <c r="F190" i="8"/>
  <c r="E190" i="8"/>
  <c r="D190" i="8"/>
  <c r="C190" i="8"/>
  <c r="B190" i="8"/>
  <c r="H189" i="8"/>
  <c r="G189" i="8"/>
  <c r="F189" i="8"/>
  <c r="E189" i="8"/>
  <c r="D189" i="8"/>
  <c r="C189" i="8"/>
  <c r="B189" i="8"/>
  <c r="H188" i="8"/>
  <c r="G188" i="8"/>
  <c r="F188" i="8"/>
  <c r="E188" i="8"/>
  <c r="D188" i="8"/>
  <c r="C188" i="8"/>
  <c r="B188" i="8"/>
  <c r="H187" i="8"/>
  <c r="G187" i="8"/>
  <c r="F187" i="8"/>
  <c r="E187" i="8"/>
  <c r="D187" i="8"/>
  <c r="C187" i="8"/>
  <c r="B187" i="8"/>
  <c r="H186" i="8"/>
  <c r="G186" i="8"/>
  <c r="F186" i="8"/>
  <c r="E186" i="8"/>
  <c r="D186" i="8"/>
  <c r="C186" i="8"/>
  <c r="B186" i="8"/>
  <c r="H185" i="8"/>
  <c r="G185" i="8"/>
  <c r="F185" i="8"/>
  <c r="E185" i="8"/>
  <c r="D185" i="8"/>
  <c r="C185" i="8"/>
  <c r="B185" i="8"/>
  <c r="H184" i="8"/>
  <c r="G184" i="8"/>
  <c r="F184" i="8"/>
  <c r="E184" i="8"/>
  <c r="D184" i="8"/>
  <c r="C184" i="8"/>
  <c r="B184" i="8"/>
  <c r="H183" i="8"/>
  <c r="G183" i="8"/>
  <c r="F183" i="8"/>
  <c r="E183" i="8"/>
  <c r="D183" i="8"/>
  <c r="C183" i="8"/>
  <c r="B183" i="8"/>
  <c r="H182" i="8"/>
  <c r="G182" i="8"/>
  <c r="F182" i="8"/>
  <c r="E182" i="8"/>
  <c r="D182" i="8"/>
  <c r="C182" i="8"/>
  <c r="B182" i="8"/>
  <c r="H181" i="8"/>
  <c r="G181" i="8"/>
  <c r="F181" i="8"/>
  <c r="E181" i="8"/>
  <c r="D181" i="8"/>
  <c r="C181" i="8"/>
  <c r="B181" i="8"/>
  <c r="H180" i="8"/>
  <c r="G180" i="8"/>
  <c r="F180" i="8"/>
  <c r="E180" i="8"/>
  <c r="D180" i="8"/>
  <c r="C180" i="8"/>
  <c r="B180" i="8"/>
  <c r="H179" i="8"/>
  <c r="G179" i="8"/>
  <c r="F179" i="8"/>
  <c r="E179" i="8"/>
  <c r="D179" i="8"/>
  <c r="C179" i="8"/>
  <c r="B179" i="8"/>
  <c r="H178" i="8"/>
  <c r="G178" i="8"/>
  <c r="F178" i="8"/>
  <c r="E178" i="8"/>
  <c r="D178" i="8"/>
  <c r="C178" i="8"/>
  <c r="B178" i="8"/>
  <c r="H177" i="8"/>
  <c r="G177" i="8"/>
  <c r="F177" i="8"/>
  <c r="E177" i="8"/>
  <c r="D177" i="8"/>
  <c r="C177" i="8"/>
  <c r="B177" i="8"/>
  <c r="H176" i="8"/>
  <c r="G176" i="8"/>
  <c r="F176" i="8"/>
  <c r="E176" i="8"/>
  <c r="D176" i="8"/>
  <c r="C176" i="8"/>
  <c r="B176" i="8"/>
  <c r="H175" i="8"/>
  <c r="G175" i="8"/>
  <c r="F175" i="8"/>
  <c r="E175" i="8"/>
  <c r="D175" i="8"/>
  <c r="C175" i="8"/>
  <c r="B175" i="8"/>
  <c r="H174" i="8"/>
  <c r="G174" i="8"/>
  <c r="F174" i="8"/>
  <c r="E174" i="8"/>
  <c r="D174" i="8"/>
  <c r="C174" i="8"/>
  <c r="B174" i="8"/>
  <c r="H173" i="8"/>
  <c r="G173" i="8"/>
  <c r="F173" i="8"/>
  <c r="E173" i="8"/>
  <c r="D173" i="8"/>
  <c r="C173" i="8"/>
  <c r="B173" i="8"/>
  <c r="H172" i="8"/>
  <c r="G172" i="8"/>
  <c r="F172" i="8"/>
  <c r="E172" i="8"/>
  <c r="D172" i="8"/>
  <c r="C172" i="8"/>
  <c r="B172" i="8"/>
  <c r="H171" i="8"/>
  <c r="G171" i="8"/>
  <c r="F171" i="8"/>
  <c r="E171" i="8"/>
  <c r="D171" i="8"/>
  <c r="C171" i="8"/>
  <c r="B171" i="8"/>
  <c r="H170" i="8"/>
  <c r="G170" i="8"/>
  <c r="F170" i="8"/>
  <c r="E170" i="8"/>
  <c r="D170" i="8"/>
  <c r="C170" i="8"/>
  <c r="B170" i="8"/>
  <c r="H169" i="8"/>
  <c r="G169" i="8"/>
  <c r="F169" i="8"/>
  <c r="E169" i="8"/>
  <c r="D169" i="8"/>
  <c r="C169" i="8"/>
  <c r="B169" i="8"/>
  <c r="H168" i="8"/>
  <c r="G168" i="8"/>
  <c r="F168" i="8"/>
  <c r="E168" i="8"/>
  <c r="D168" i="8"/>
  <c r="C168" i="8"/>
  <c r="B168" i="8"/>
  <c r="H167" i="8"/>
  <c r="G167" i="8"/>
  <c r="F167" i="8"/>
  <c r="E167" i="8"/>
  <c r="D167" i="8"/>
  <c r="C167" i="8"/>
  <c r="B167" i="8"/>
  <c r="H166" i="8"/>
  <c r="G166" i="8"/>
  <c r="F166" i="8"/>
  <c r="E166" i="8"/>
  <c r="D166" i="8"/>
  <c r="C166" i="8"/>
  <c r="B166" i="8"/>
  <c r="H165" i="8"/>
  <c r="G165" i="8"/>
  <c r="F165" i="8"/>
  <c r="E165" i="8"/>
  <c r="D165" i="8"/>
  <c r="C165" i="8"/>
  <c r="B165" i="8"/>
  <c r="H164" i="8"/>
  <c r="G164" i="8"/>
  <c r="F164" i="8"/>
  <c r="E164" i="8"/>
  <c r="D164" i="8"/>
  <c r="C164" i="8"/>
  <c r="B164" i="8"/>
  <c r="H163" i="8"/>
  <c r="G163" i="8"/>
  <c r="F163" i="8"/>
  <c r="E163" i="8"/>
  <c r="D163" i="8"/>
  <c r="C163" i="8"/>
  <c r="B163" i="8"/>
  <c r="H162" i="8"/>
  <c r="G162" i="8"/>
  <c r="F162" i="8"/>
  <c r="E162" i="8"/>
  <c r="D162" i="8"/>
  <c r="C162" i="8"/>
  <c r="B162" i="8"/>
  <c r="H161" i="8"/>
  <c r="G161" i="8"/>
  <c r="F161" i="8"/>
  <c r="E161" i="8"/>
  <c r="D161" i="8"/>
  <c r="C161" i="8"/>
  <c r="B161" i="8"/>
  <c r="H160" i="8"/>
  <c r="G160" i="8"/>
  <c r="F160" i="8"/>
  <c r="E160" i="8"/>
  <c r="D160" i="8"/>
  <c r="C160" i="8"/>
  <c r="B160" i="8"/>
  <c r="H159" i="8"/>
  <c r="G159" i="8"/>
  <c r="F159" i="8"/>
  <c r="E159" i="8"/>
  <c r="D159" i="8"/>
  <c r="C159" i="8"/>
  <c r="B159" i="8"/>
  <c r="H158" i="8"/>
  <c r="G158" i="8"/>
  <c r="F158" i="8"/>
  <c r="E158" i="8"/>
  <c r="D158" i="8"/>
  <c r="C158" i="8"/>
  <c r="B158" i="8"/>
  <c r="H157" i="8"/>
  <c r="G157" i="8"/>
  <c r="F157" i="8"/>
  <c r="E157" i="8"/>
  <c r="D157" i="8"/>
  <c r="C157" i="8"/>
  <c r="B157" i="8"/>
  <c r="H156" i="8"/>
  <c r="G156" i="8"/>
  <c r="F156" i="8"/>
  <c r="E156" i="8"/>
  <c r="D156" i="8"/>
  <c r="C156" i="8"/>
  <c r="B156" i="8"/>
  <c r="H155" i="8"/>
  <c r="G155" i="8"/>
  <c r="F155" i="8"/>
  <c r="E155" i="8"/>
  <c r="D155" i="8"/>
  <c r="C155" i="8"/>
  <c r="B155" i="8"/>
  <c r="H154" i="8"/>
  <c r="G154" i="8"/>
  <c r="F154" i="8"/>
  <c r="E154" i="8"/>
  <c r="D154" i="8"/>
  <c r="C154" i="8"/>
  <c r="B154" i="8"/>
  <c r="H153" i="8"/>
  <c r="G153" i="8"/>
  <c r="F153" i="8"/>
  <c r="E153" i="8"/>
  <c r="D153" i="8"/>
  <c r="C153" i="8"/>
  <c r="B153" i="8"/>
  <c r="H152" i="8"/>
  <c r="G152" i="8"/>
  <c r="F152" i="8"/>
  <c r="E152" i="8"/>
  <c r="D152" i="8"/>
  <c r="C152" i="8"/>
  <c r="B152" i="8"/>
  <c r="H151" i="8"/>
  <c r="G151" i="8"/>
  <c r="F151" i="8"/>
  <c r="E151" i="8"/>
  <c r="D151" i="8"/>
  <c r="C151" i="8"/>
  <c r="B151" i="8"/>
  <c r="H150" i="8"/>
  <c r="G150" i="8"/>
  <c r="F150" i="8"/>
  <c r="E150" i="8"/>
  <c r="D150" i="8"/>
  <c r="C150" i="8"/>
  <c r="B150" i="8"/>
  <c r="H149" i="8"/>
  <c r="G149" i="8"/>
  <c r="F149" i="8"/>
  <c r="E149" i="8"/>
  <c r="D149" i="8"/>
  <c r="C149" i="8"/>
  <c r="B149" i="8"/>
  <c r="H148" i="8"/>
  <c r="G148" i="8"/>
  <c r="F148" i="8"/>
  <c r="E148" i="8"/>
  <c r="D148" i="8"/>
  <c r="C148" i="8"/>
  <c r="B148" i="8"/>
  <c r="H147" i="8"/>
  <c r="G147" i="8"/>
  <c r="F147" i="8"/>
  <c r="E147" i="8"/>
  <c r="D147" i="8"/>
  <c r="C147" i="8"/>
  <c r="B147" i="8"/>
  <c r="H146" i="8"/>
  <c r="G146" i="8"/>
  <c r="F146" i="8"/>
  <c r="E146" i="8"/>
  <c r="D146" i="8"/>
  <c r="C146" i="8"/>
  <c r="B146" i="8"/>
  <c r="H145" i="8"/>
  <c r="G145" i="8"/>
  <c r="F145" i="8"/>
  <c r="E145" i="8"/>
  <c r="D145" i="8"/>
  <c r="C145" i="8"/>
  <c r="B145" i="8"/>
  <c r="H144" i="8"/>
  <c r="G144" i="8"/>
  <c r="F144" i="8"/>
  <c r="E144" i="8"/>
  <c r="D144" i="8"/>
  <c r="C144" i="8"/>
  <c r="B144" i="8"/>
  <c r="H143" i="8"/>
  <c r="G143" i="8"/>
  <c r="F143" i="8"/>
  <c r="E143" i="8"/>
  <c r="D143" i="8"/>
  <c r="C143" i="8"/>
  <c r="B143" i="8"/>
  <c r="H142" i="8"/>
  <c r="G142" i="8"/>
  <c r="F142" i="8"/>
  <c r="E142" i="8"/>
  <c r="D142" i="8"/>
  <c r="C142" i="8"/>
  <c r="B142" i="8"/>
  <c r="H141" i="8"/>
  <c r="G141" i="8"/>
  <c r="F141" i="8"/>
  <c r="E141" i="8"/>
  <c r="D141" i="8"/>
  <c r="C141" i="8"/>
  <c r="B141" i="8"/>
  <c r="H140" i="8"/>
  <c r="G140" i="8"/>
  <c r="F140" i="8"/>
  <c r="E140" i="8"/>
  <c r="D140" i="8"/>
  <c r="C140" i="8"/>
  <c r="B140" i="8"/>
  <c r="H139" i="8"/>
  <c r="G139" i="8"/>
  <c r="F139" i="8"/>
  <c r="E139" i="8"/>
  <c r="D139" i="8"/>
  <c r="C139" i="8"/>
  <c r="B139" i="8"/>
  <c r="H138" i="8"/>
  <c r="G138" i="8"/>
  <c r="F138" i="8"/>
  <c r="E138" i="8"/>
  <c r="D138" i="8"/>
  <c r="C138" i="8"/>
  <c r="B138" i="8"/>
  <c r="H137" i="8"/>
  <c r="G137" i="8"/>
  <c r="F137" i="8"/>
  <c r="E137" i="8"/>
  <c r="D137" i="8"/>
  <c r="C137" i="8"/>
  <c r="B137" i="8"/>
  <c r="H136" i="8"/>
  <c r="G136" i="8"/>
  <c r="F136" i="8"/>
  <c r="E136" i="8"/>
  <c r="D136" i="8"/>
  <c r="C136" i="8"/>
  <c r="B136" i="8"/>
  <c r="H135" i="8"/>
  <c r="G135" i="8"/>
  <c r="F135" i="8"/>
  <c r="E135" i="8"/>
  <c r="D135" i="8"/>
  <c r="C135" i="8"/>
  <c r="B135" i="8"/>
  <c r="H134" i="8"/>
  <c r="G134" i="8"/>
  <c r="F134" i="8"/>
  <c r="E134" i="8"/>
  <c r="D134" i="8"/>
  <c r="C134" i="8"/>
  <c r="B134" i="8"/>
  <c r="H133" i="8"/>
  <c r="G133" i="8"/>
  <c r="F133" i="8"/>
  <c r="E133" i="8"/>
  <c r="D133" i="8"/>
  <c r="C133" i="8"/>
  <c r="B133" i="8"/>
  <c r="H132" i="8"/>
  <c r="G132" i="8"/>
  <c r="F132" i="8"/>
  <c r="E132" i="8"/>
  <c r="D132" i="8"/>
  <c r="C132" i="8"/>
  <c r="B132" i="8"/>
  <c r="H131" i="8"/>
  <c r="G131" i="8"/>
  <c r="F131" i="8"/>
  <c r="E131" i="8"/>
  <c r="D131" i="8"/>
  <c r="C131" i="8"/>
  <c r="B131" i="8"/>
  <c r="H130" i="8"/>
  <c r="G130" i="8"/>
  <c r="F130" i="8"/>
  <c r="E130" i="8"/>
  <c r="D130" i="8"/>
  <c r="C130" i="8"/>
  <c r="B130" i="8"/>
  <c r="H129" i="8"/>
  <c r="G129" i="8"/>
  <c r="F129" i="8"/>
  <c r="E129" i="8"/>
  <c r="D129" i="8"/>
  <c r="C129" i="8"/>
  <c r="B129" i="8"/>
  <c r="H128" i="8"/>
  <c r="G128" i="8"/>
  <c r="F128" i="8"/>
  <c r="E128" i="8"/>
  <c r="D128" i="8"/>
  <c r="C128" i="8"/>
  <c r="B128" i="8"/>
  <c r="H127" i="8"/>
  <c r="G127" i="8"/>
  <c r="F127" i="8"/>
  <c r="E127" i="8"/>
  <c r="D127" i="8"/>
  <c r="C127" i="8"/>
  <c r="B127" i="8"/>
  <c r="H126" i="8"/>
  <c r="G126" i="8"/>
  <c r="F126" i="8"/>
  <c r="E126" i="8"/>
  <c r="D126" i="8"/>
  <c r="C126" i="8"/>
  <c r="B126" i="8"/>
  <c r="H125" i="8"/>
  <c r="G125" i="8"/>
  <c r="F125" i="8"/>
  <c r="E125" i="8"/>
  <c r="D125" i="8"/>
  <c r="C125" i="8"/>
  <c r="B125" i="8"/>
  <c r="H124" i="8"/>
  <c r="G124" i="8"/>
  <c r="F124" i="8"/>
  <c r="E124" i="8"/>
  <c r="D124" i="8"/>
  <c r="C124" i="8"/>
  <c r="B124" i="8"/>
  <c r="H123" i="8"/>
  <c r="G123" i="8"/>
  <c r="F123" i="8"/>
  <c r="E123" i="8"/>
  <c r="D123" i="8"/>
  <c r="C123" i="8"/>
  <c r="B123" i="8"/>
  <c r="H122" i="8"/>
  <c r="G122" i="8"/>
  <c r="F122" i="8"/>
  <c r="E122" i="8"/>
  <c r="D122" i="8"/>
  <c r="C122" i="8"/>
  <c r="B122" i="8"/>
  <c r="H121" i="8"/>
  <c r="G121" i="8"/>
  <c r="F121" i="8"/>
  <c r="E121" i="8"/>
  <c r="D121" i="8"/>
  <c r="C121" i="8"/>
  <c r="B121" i="8"/>
  <c r="H120" i="8"/>
  <c r="G120" i="8"/>
  <c r="F120" i="8"/>
  <c r="E120" i="8"/>
  <c r="D120" i="8"/>
  <c r="C120" i="8"/>
  <c r="B120" i="8"/>
  <c r="H119" i="8"/>
  <c r="G119" i="8"/>
  <c r="F119" i="8"/>
  <c r="E119" i="8"/>
  <c r="D119" i="8"/>
  <c r="C119" i="8"/>
  <c r="B119" i="8"/>
  <c r="H118" i="8"/>
  <c r="G118" i="8"/>
  <c r="F118" i="8"/>
  <c r="E118" i="8"/>
  <c r="D118" i="8"/>
  <c r="C118" i="8"/>
  <c r="B118" i="8"/>
  <c r="H117" i="8"/>
  <c r="G117" i="8"/>
  <c r="F117" i="8"/>
  <c r="E117" i="8"/>
  <c r="D117" i="8"/>
  <c r="C117" i="8"/>
  <c r="B117" i="8"/>
  <c r="H116" i="8"/>
  <c r="G116" i="8"/>
  <c r="F116" i="8"/>
  <c r="E116" i="8"/>
  <c r="D116" i="8"/>
  <c r="C116" i="8"/>
  <c r="B116" i="8"/>
  <c r="H115" i="8"/>
  <c r="G115" i="8"/>
  <c r="F115" i="8"/>
  <c r="E115" i="8"/>
  <c r="D115" i="8"/>
  <c r="C115" i="8"/>
  <c r="B115" i="8"/>
  <c r="H114" i="8"/>
  <c r="G114" i="8"/>
  <c r="F114" i="8"/>
  <c r="E114" i="8"/>
  <c r="D114" i="8"/>
  <c r="C114" i="8"/>
  <c r="B114" i="8"/>
  <c r="H113" i="8"/>
  <c r="G113" i="8"/>
  <c r="F113" i="8"/>
  <c r="E113" i="8"/>
  <c r="D113" i="8"/>
  <c r="C113" i="8"/>
  <c r="B113" i="8"/>
  <c r="H112" i="8"/>
  <c r="G112" i="8"/>
  <c r="F112" i="8"/>
  <c r="E112" i="8"/>
  <c r="D112" i="8"/>
  <c r="C112" i="8"/>
  <c r="B112" i="8"/>
  <c r="H111" i="8"/>
  <c r="G111" i="8"/>
  <c r="F111" i="8"/>
  <c r="E111" i="8"/>
  <c r="D111" i="8"/>
  <c r="C111" i="8"/>
  <c r="B111" i="8"/>
  <c r="H110" i="8"/>
  <c r="G110" i="8"/>
  <c r="F110" i="8"/>
  <c r="E110" i="8"/>
  <c r="D110" i="8"/>
  <c r="C110" i="8"/>
  <c r="B110" i="8"/>
  <c r="H109" i="8"/>
  <c r="G109" i="8"/>
  <c r="F109" i="8"/>
  <c r="E109" i="8"/>
  <c r="D109" i="8"/>
  <c r="C109" i="8"/>
  <c r="B109" i="8"/>
  <c r="H108" i="8"/>
  <c r="G108" i="8"/>
  <c r="F108" i="8"/>
  <c r="E108" i="8"/>
  <c r="D108" i="8"/>
  <c r="C108" i="8"/>
  <c r="B108" i="8"/>
  <c r="H107" i="8"/>
  <c r="G107" i="8"/>
  <c r="F107" i="8"/>
  <c r="E107" i="8"/>
  <c r="D107" i="8"/>
  <c r="C107" i="8"/>
  <c r="B107" i="8"/>
  <c r="H106" i="8"/>
  <c r="G106" i="8"/>
  <c r="F106" i="8"/>
  <c r="E106" i="8"/>
  <c r="D106" i="8"/>
  <c r="C106" i="8"/>
  <c r="B106" i="8"/>
  <c r="H105" i="8"/>
  <c r="G105" i="8"/>
  <c r="F105" i="8"/>
  <c r="E105" i="8"/>
  <c r="D105" i="8"/>
  <c r="C105" i="8"/>
  <c r="B105" i="8"/>
  <c r="H104" i="8"/>
  <c r="G104" i="8"/>
  <c r="F104" i="8"/>
  <c r="E104" i="8"/>
  <c r="D104" i="8"/>
  <c r="C104" i="8"/>
  <c r="B104" i="8"/>
  <c r="H103" i="8"/>
  <c r="G103" i="8"/>
  <c r="F103" i="8"/>
  <c r="E103" i="8"/>
  <c r="D103" i="8"/>
  <c r="C103" i="8"/>
  <c r="B103" i="8"/>
  <c r="H102" i="8"/>
  <c r="G102" i="8"/>
  <c r="F102" i="8"/>
  <c r="E102" i="8"/>
  <c r="D102" i="8"/>
  <c r="C102" i="8"/>
  <c r="B102" i="8"/>
  <c r="H101" i="8"/>
  <c r="G101" i="8"/>
  <c r="F101" i="8"/>
  <c r="E101" i="8"/>
  <c r="D101" i="8"/>
  <c r="C101" i="8"/>
  <c r="B101" i="8"/>
  <c r="H100" i="8"/>
  <c r="G100" i="8"/>
  <c r="F100" i="8"/>
  <c r="E100" i="8"/>
  <c r="D100" i="8"/>
  <c r="C100" i="8"/>
  <c r="B100" i="8"/>
  <c r="H99" i="8"/>
  <c r="G99" i="8"/>
  <c r="F99" i="8"/>
  <c r="E99" i="8"/>
  <c r="D99" i="8"/>
  <c r="C99" i="8"/>
  <c r="B99" i="8"/>
  <c r="H98" i="8"/>
  <c r="G98" i="8"/>
  <c r="F98" i="8"/>
  <c r="E98" i="8"/>
  <c r="D98" i="8"/>
  <c r="C98" i="8"/>
  <c r="B98" i="8"/>
  <c r="H97" i="8"/>
  <c r="G97" i="8"/>
  <c r="F97" i="8"/>
  <c r="E97" i="8"/>
  <c r="D97" i="8"/>
  <c r="C97" i="8"/>
  <c r="B97" i="8"/>
  <c r="H96" i="8"/>
  <c r="G96" i="8"/>
  <c r="F96" i="8"/>
  <c r="E96" i="8"/>
  <c r="D96" i="8"/>
  <c r="C96" i="8"/>
  <c r="B96" i="8"/>
  <c r="H95" i="8"/>
  <c r="G95" i="8"/>
  <c r="F95" i="8"/>
  <c r="E95" i="8"/>
  <c r="D95" i="8"/>
  <c r="C95" i="8"/>
  <c r="B95" i="8"/>
  <c r="H94" i="8"/>
  <c r="G94" i="8"/>
  <c r="F94" i="8"/>
  <c r="E94" i="8"/>
  <c r="D94" i="8"/>
  <c r="C94" i="8"/>
  <c r="B94" i="8"/>
  <c r="H93" i="8"/>
  <c r="G93" i="8"/>
  <c r="F93" i="8"/>
  <c r="E93" i="8"/>
  <c r="D93" i="8"/>
  <c r="C93" i="8"/>
  <c r="B93" i="8"/>
  <c r="H92" i="8"/>
  <c r="G92" i="8"/>
  <c r="F92" i="8"/>
  <c r="E92" i="8"/>
  <c r="D92" i="8"/>
  <c r="C92" i="8"/>
  <c r="B92" i="8"/>
  <c r="H91" i="8"/>
  <c r="G91" i="8"/>
  <c r="F91" i="8"/>
  <c r="E91" i="8"/>
  <c r="D91" i="8"/>
  <c r="C91" i="8"/>
  <c r="B91" i="8"/>
  <c r="H90" i="8"/>
  <c r="G90" i="8"/>
  <c r="F90" i="8"/>
  <c r="E90" i="8"/>
  <c r="D90" i="8"/>
  <c r="C90" i="8"/>
  <c r="B90" i="8"/>
  <c r="H89" i="8"/>
  <c r="G89" i="8"/>
  <c r="F89" i="8"/>
  <c r="E89" i="8"/>
  <c r="D89" i="8"/>
  <c r="C89" i="8"/>
  <c r="B89" i="8"/>
  <c r="H88" i="8"/>
  <c r="G88" i="8"/>
  <c r="F88" i="8"/>
  <c r="E88" i="8"/>
  <c r="D88" i="8"/>
  <c r="C88" i="8"/>
  <c r="B88" i="8"/>
  <c r="H87" i="8"/>
  <c r="G87" i="8"/>
  <c r="F87" i="8"/>
  <c r="E87" i="8"/>
  <c r="D87" i="8"/>
  <c r="C87" i="8"/>
  <c r="B87" i="8"/>
  <c r="H86" i="8"/>
  <c r="G86" i="8"/>
  <c r="F86" i="8"/>
  <c r="E86" i="8"/>
  <c r="D86" i="8"/>
  <c r="C86" i="8"/>
  <c r="B86" i="8"/>
  <c r="H85" i="8"/>
  <c r="G85" i="8"/>
  <c r="F85" i="8"/>
  <c r="E85" i="8"/>
  <c r="D85" i="8"/>
  <c r="C85" i="8"/>
  <c r="B85" i="8"/>
  <c r="H84" i="8"/>
  <c r="G84" i="8"/>
  <c r="F84" i="8"/>
  <c r="E84" i="8"/>
  <c r="D84" i="8"/>
  <c r="C84" i="8"/>
  <c r="B84" i="8"/>
  <c r="H83" i="8"/>
  <c r="G83" i="8"/>
  <c r="F83" i="8"/>
  <c r="E83" i="8"/>
  <c r="D83" i="8"/>
  <c r="C83" i="8"/>
  <c r="B83" i="8"/>
  <c r="H82" i="8"/>
  <c r="G82" i="8"/>
  <c r="F82" i="8"/>
  <c r="E82" i="8"/>
  <c r="D82" i="8"/>
  <c r="C82" i="8"/>
  <c r="B82" i="8"/>
  <c r="H81" i="8"/>
  <c r="G81" i="8"/>
  <c r="F81" i="8"/>
  <c r="E81" i="8"/>
  <c r="D81" i="8"/>
  <c r="C81" i="8"/>
  <c r="B81" i="8"/>
  <c r="H80" i="8"/>
  <c r="G80" i="8"/>
  <c r="F80" i="8"/>
  <c r="E80" i="8"/>
  <c r="D80" i="8"/>
  <c r="C80" i="8"/>
  <c r="B80" i="8"/>
  <c r="H79" i="8"/>
  <c r="G79" i="8"/>
  <c r="F79" i="8"/>
  <c r="E79" i="8"/>
  <c r="D79" i="8"/>
  <c r="C79" i="8"/>
  <c r="B79" i="8"/>
  <c r="H78" i="8"/>
  <c r="G78" i="8"/>
  <c r="F78" i="8"/>
  <c r="E78" i="8"/>
  <c r="D78" i="8"/>
  <c r="C78" i="8"/>
  <c r="B78" i="8"/>
  <c r="H77" i="8"/>
  <c r="G77" i="8"/>
  <c r="F77" i="8"/>
  <c r="E77" i="8"/>
  <c r="D77" i="8"/>
  <c r="C77" i="8"/>
  <c r="B77" i="8"/>
  <c r="H76" i="8"/>
  <c r="G76" i="8"/>
  <c r="F76" i="8"/>
  <c r="E76" i="8"/>
  <c r="D76" i="8"/>
  <c r="C76" i="8"/>
  <c r="B76" i="8"/>
  <c r="H75" i="8"/>
  <c r="G75" i="8"/>
  <c r="F75" i="8"/>
  <c r="E75" i="8"/>
  <c r="D75" i="8"/>
  <c r="C75" i="8"/>
  <c r="B75" i="8"/>
  <c r="H74" i="8"/>
  <c r="G74" i="8"/>
  <c r="F74" i="8"/>
  <c r="E74" i="8"/>
  <c r="D74" i="8"/>
  <c r="C74" i="8"/>
  <c r="B74" i="8"/>
  <c r="H73" i="8"/>
  <c r="G73" i="8"/>
  <c r="F73" i="8"/>
  <c r="E73" i="8"/>
  <c r="D73" i="8"/>
  <c r="C73" i="8"/>
  <c r="B73" i="8"/>
  <c r="H72" i="8"/>
  <c r="G72" i="8"/>
  <c r="F72" i="8"/>
  <c r="E72" i="8"/>
  <c r="D72" i="8"/>
  <c r="C72" i="8"/>
  <c r="B72" i="8"/>
  <c r="H71" i="8"/>
  <c r="G71" i="8"/>
  <c r="F71" i="8"/>
  <c r="E71" i="8"/>
  <c r="D71" i="8"/>
  <c r="C71" i="8"/>
  <c r="B71" i="8"/>
  <c r="H70" i="8"/>
  <c r="G70" i="8"/>
  <c r="F70" i="8"/>
  <c r="E70" i="8"/>
  <c r="D70" i="8"/>
  <c r="C70" i="8"/>
  <c r="B70" i="8"/>
  <c r="H69" i="8"/>
  <c r="G69" i="8"/>
  <c r="F69" i="8"/>
  <c r="E69" i="8"/>
  <c r="D69" i="8"/>
  <c r="C69" i="8"/>
  <c r="B69" i="8"/>
  <c r="H68" i="8"/>
  <c r="G68" i="8"/>
  <c r="F68" i="8"/>
  <c r="E68" i="8"/>
  <c r="D68" i="8"/>
  <c r="C68" i="8"/>
  <c r="B68" i="8"/>
  <c r="H67" i="8"/>
  <c r="G67" i="8"/>
  <c r="F67" i="8"/>
  <c r="E67" i="8"/>
  <c r="D67" i="8"/>
  <c r="C67" i="8"/>
  <c r="B67" i="8"/>
  <c r="H66" i="8"/>
  <c r="G66" i="8"/>
  <c r="F66" i="8"/>
  <c r="E66" i="8"/>
  <c r="D66" i="8"/>
  <c r="C66" i="8"/>
  <c r="B66" i="8"/>
  <c r="H65" i="8"/>
  <c r="G65" i="8"/>
  <c r="F65" i="8"/>
  <c r="E65" i="8"/>
  <c r="D65" i="8"/>
  <c r="C65" i="8"/>
  <c r="B65" i="8"/>
  <c r="H64" i="8"/>
  <c r="G64" i="8"/>
  <c r="F64" i="8"/>
  <c r="E64" i="8"/>
  <c r="D64" i="8"/>
  <c r="C64" i="8"/>
  <c r="B64" i="8"/>
  <c r="H63" i="8"/>
  <c r="G63" i="8"/>
  <c r="F63" i="8"/>
  <c r="E63" i="8"/>
  <c r="D63" i="8"/>
  <c r="C63" i="8"/>
  <c r="B63" i="8"/>
  <c r="H62" i="8"/>
  <c r="G62" i="8"/>
  <c r="F62" i="8"/>
  <c r="E62" i="8"/>
  <c r="D62" i="8"/>
  <c r="C62" i="8"/>
  <c r="B62" i="8"/>
  <c r="H61" i="8"/>
  <c r="G61" i="8"/>
  <c r="F61" i="8"/>
  <c r="E61" i="8"/>
  <c r="D61" i="8"/>
  <c r="C61" i="8"/>
  <c r="B61" i="8"/>
  <c r="H60" i="8"/>
  <c r="G60" i="8"/>
  <c r="F60" i="8"/>
  <c r="E60" i="8"/>
  <c r="D60" i="8"/>
  <c r="C60" i="8"/>
  <c r="B60" i="8"/>
  <c r="H59" i="8"/>
  <c r="G59" i="8"/>
  <c r="F59" i="8"/>
  <c r="E59" i="8"/>
  <c r="D59" i="8"/>
  <c r="C59" i="8"/>
  <c r="B59" i="8"/>
  <c r="H58" i="8"/>
  <c r="G58" i="8"/>
  <c r="F58" i="8"/>
  <c r="E58" i="8"/>
  <c r="D58" i="8"/>
  <c r="C58" i="8"/>
  <c r="B58" i="8"/>
  <c r="H57" i="8"/>
  <c r="G57" i="8"/>
  <c r="F57" i="8"/>
  <c r="E57" i="8"/>
  <c r="D57" i="8"/>
  <c r="C57" i="8"/>
  <c r="B57" i="8"/>
  <c r="H56" i="8"/>
  <c r="G56" i="8"/>
  <c r="F56" i="8"/>
  <c r="E56" i="8"/>
  <c r="D56" i="8"/>
  <c r="C56" i="8"/>
  <c r="B56" i="8"/>
  <c r="H55" i="8"/>
  <c r="G55" i="8"/>
  <c r="F55" i="8"/>
  <c r="E55" i="8"/>
  <c r="D55" i="8"/>
  <c r="C55" i="8"/>
  <c r="B55" i="8"/>
  <c r="H54" i="8"/>
  <c r="G54" i="8"/>
  <c r="F54" i="8"/>
  <c r="E54" i="8"/>
  <c r="D54" i="8"/>
  <c r="C54" i="8"/>
  <c r="B54" i="8"/>
  <c r="H53" i="8"/>
  <c r="G53" i="8"/>
  <c r="F53" i="8"/>
  <c r="E53" i="8"/>
  <c r="D53" i="8"/>
  <c r="C53" i="8"/>
  <c r="B53" i="8"/>
  <c r="H52" i="8"/>
  <c r="G52" i="8"/>
  <c r="F52" i="8"/>
  <c r="E52" i="8"/>
  <c r="D52" i="8"/>
  <c r="C52" i="8"/>
  <c r="B52" i="8"/>
  <c r="H51" i="8"/>
  <c r="G51" i="8"/>
  <c r="F51" i="8"/>
  <c r="E51" i="8"/>
  <c r="D51" i="8"/>
  <c r="C51" i="8"/>
  <c r="B51" i="8"/>
  <c r="H50" i="8"/>
  <c r="G50" i="8"/>
  <c r="F50" i="8"/>
  <c r="E50" i="8"/>
  <c r="D50" i="8"/>
  <c r="C50" i="8"/>
  <c r="B50" i="8"/>
  <c r="H49" i="8"/>
  <c r="G49" i="8"/>
  <c r="F49" i="8"/>
  <c r="E49" i="8"/>
  <c r="D49" i="8"/>
  <c r="C49" i="8"/>
  <c r="B49" i="8"/>
  <c r="H48" i="8"/>
  <c r="G48" i="8"/>
  <c r="F48" i="8"/>
  <c r="E48" i="8"/>
  <c r="D48" i="8"/>
  <c r="C48" i="8"/>
  <c r="B48" i="8"/>
  <c r="H47" i="8"/>
  <c r="G47" i="8"/>
  <c r="F47" i="8"/>
  <c r="E47" i="8"/>
  <c r="D47" i="8"/>
  <c r="C47" i="8"/>
  <c r="B47" i="8"/>
  <c r="H46" i="8"/>
  <c r="G46" i="8"/>
  <c r="F46" i="8"/>
  <c r="E46" i="8"/>
  <c r="D46" i="8"/>
  <c r="C46" i="8"/>
  <c r="B46" i="8"/>
  <c r="H45" i="8"/>
  <c r="G45" i="8"/>
  <c r="F45" i="8"/>
  <c r="E45" i="8"/>
  <c r="D45" i="8"/>
  <c r="C45" i="8"/>
  <c r="B45" i="8"/>
  <c r="H44" i="8"/>
  <c r="G44" i="8"/>
  <c r="F44" i="8"/>
  <c r="E44" i="8"/>
  <c r="D44" i="8"/>
  <c r="C44" i="8"/>
  <c r="B44" i="8"/>
  <c r="H43" i="8"/>
  <c r="G43" i="8"/>
  <c r="F43" i="8"/>
  <c r="E43" i="8"/>
  <c r="D43" i="8"/>
  <c r="C43" i="8"/>
  <c r="B43" i="8"/>
  <c r="H42" i="8"/>
  <c r="G42" i="8"/>
  <c r="F42" i="8"/>
  <c r="E42" i="8"/>
  <c r="D42" i="8"/>
  <c r="C42" i="8"/>
  <c r="B42" i="8"/>
  <c r="H41" i="8"/>
  <c r="G41" i="8"/>
  <c r="F41" i="8"/>
  <c r="E41" i="8"/>
  <c r="D41" i="8"/>
  <c r="C41" i="8"/>
  <c r="B41" i="8"/>
  <c r="H40" i="8"/>
  <c r="G40" i="8"/>
  <c r="F40" i="8"/>
  <c r="E40" i="8"/>
  <c r="D40" i="8"/>
  <c r="C40" i="8"/>
  <c r="B40" i="8"/>
  <c r="H39" i="8"/>
  <c r="G39" i="8"/>
  <c r="F39" i="8"/>
  <c r="E39" i="8"/>
  <c r="D39" i="8"/>
  <c r="C39" i="8"/>
  <c r="B39" i="8"/>
  <c r="H38" i="8"/>
  <c r="G38" i="8"/>
  <c r="F38" i="8"/>
  <c r="E38" i="8"/>
  <c r="D38" i="8"/>
  <c r="C38" i="8"/>
  <c r="B38" i="8"/>
  <c r="H37" i="8"/>
  <c r="G37" i="8"/>
  <c r="F37" i="8"/>
  <c r="E37" i="8"/>
  <c r="D37" i="8"/>
  <c r="C37" i="8"/>
  <c r="B37" i="8"/>
  <c r="H36" i="8"/>
  <c r="G36" i="8"/>
  <c r="F36" i="8"/>
  <c r="E36" i="8"/>
  <c r="D36" i="8"/>
  <c r="C36" i="8"/>
  <c r="B36" i="8"/>
  <c r="H35" i="8"/>
  <c r="G35" i="8"/>
  <c r="F35" i="8"/>
  <c r="E35" i="8"/>
  <c r="D35" i="8"/>
  <c r="C35" i="8"/>
  <c r="B35" i="8"/>
  <c r="H34" i="8"/>
  <c r="G34" i="8"/>
  <c r="F34" i="8"/>
  <c r="E34" i="8"/>
  <c r="D34" i="8"/>
  <c r="C34" i="8"/>
  <c r="B34" i="8"/>
  <c r="H33" i="8"/>
  <c r="G33" i="8"/>
  <c r="F33" i="8"/>
  <c r="E33" i="8"/>
  <c r="D33" i="8"/>
  <c r="C33" i="8"/>
  <c r="B33" i="8"/>
  <c r="H32" i="8"/>
  <c r="G32" i="8"/>
  <c r="F32" i="8"/>
  <c r="E32" i="8"/>
  <c r="D32" i="8"/>
  <c r="C32" i="8"/>
  <c r="B32" i="8"/>
  <c r="H31" i="8"/>
  <c r="G31" i="8"/>
  <c r="F31" i="8"/>
  <c r="E31" i="8"/>
  <c r="D31" i="8"/>
  <c r="C31" i="8"/>
  <c r="B31" i="8"/>
  <c r="H30" i="8"/>
  <c r="G30" i="8"/>
  <c r="F30" i="8"/>
  <c r="E30" i="8"/>
  <c r="D30" i="8"/>
  <c r="C30" i="8"/>
  <c r="B30" i="8"/>
  <c r="H29" i="8"/>
  <c r="G29" i="8"/>
  <c r="F29" i="8"/>
  <c r="E29" i="8"/>
  <c r="D29" i="8"/>
  <c r="C29" i="8"/>
  <c r="B29" i="8"/>
  <c r="H28" i="8"/>
  <c r="G28" i="8"/>
  <c r="F28" i="8"/>
  <c r="E28" i="8"/>
  <c r="D28" i="8"/>
  <c r="C28" i="8"/>
  <c r="B28" i="8"/>
  <c r="H27" i="8"/>
  <c r="G27" i="8"/>
  <c r="F27" i="8"/>
  <c r="E27" i="8"/>
  <c r="D27" i="8"/>
  <c r="C27" i="8"/>
  <c r="B27" i="8"/>
  <c r="H26" i="8"/>
  <c r="G26" i="8"/>
  <c r="F26" i="8"/>
  <c r="E26" i="8"/>
  <c r="D26" i="8"/>
  <c r="C26" i="8"/>
  <c r="B26" i="8"/>
  <c r="H25" i="8"/>
  <c r="G25" i="8"/>
  <c r="F25" i="8"/>
  <c r="E25" i="8"/>
  <c r="D25" i="8"/>
  <c r="C25" i="8"/>
  <c r="B25" i="8"/>
  <c r="H24" i="8"/>
  <c r="G24" i="8"/>
  <c r="F24" i="8"/>
  <c r="E24" i="8"/>
  <c r="D24" i="8"/>
  <c r="C24" i="8"/>
  <c r="B24" i="8"/>
  <c r="H23" i="8"/>
  <c r="G23" i="8"/>
  <c r="F23" i="8"/>
  <c r="E23" i="8"/>
  <c r="D23" i="8"/>
  <c r="C23" i="8"/>
  <c r="B23" i="8"/>
  <c r="H22" i="8"/>
  <c r="G22" i="8"/>
  <c r="F22" i="8"/>
  <c r="E22" i="8"/>
  <c r="D22" i="8"/>
  <c r="C22" i="8"/>
  <c r="B22" i="8"/>
  <c r="H21" i="8"/>
  <c r="G21" i="8"/>
  <c r="F21" i="8"/>
  <c r="E21" i="8"/>
  <c r="D21" i="8"/>
  <c r="C21" i="8"/>
  <c r="B21" i="8"/>
  <c r="H20" i="8"/>
  <c r="G20" i="8"/>
  <c r="F20" i="8"/>
  <c r="E20" i="8"/>
  <c r="D20" i="8"/>
  <c r="C20" i="8"/>
  <c r="B20" i="8"/>
  <c r="H19" i="8"/>
  <c r="G19" i="8"/>
  <c r="F19" i="8"/>
  <c r="E19" i="8"/>
  <c r="D19" i="8"/>
  <c r="C19" i="8"/>
  <c r="B19" i="8"/>
  <c r="H18" i="8"/>
  <c r="G18" i="8"/>
  <c r="F18" i="8"/>
  <c r="E18" i="8"/>
  <c r="D18" i="8"/>
  <c r="C18" i="8"/>
  <c r="B18" i="8"/>
  <c r="H17" i="8"/>
  <c r="G17" i="8"/>
  <c r="F17" i="8"/>
  <c r="E17" i="8"/>
  <c r="D17" i="8"/>
  <c r="C17" i="8"/>
  <c r="B17" i="8"/>
  <c r="H16" i="8"/>
  <c r="G16" i="8"/>
  <c r="F16" i="8"/>
  <c r="E16" i="8"/>
  <c r="D16" i="8"/>
  <c r="C16" i="8"/>
  <c r="B16" i="8"/>
  <c r="H15" i="8"/>
  <c r="G15" i="8"/>
  <c r="F15" i="8"/>
  <c r="E15" i="8"/>
  <c r="D15" i="8"/>
  <c r="C15" i="8"/>
  <c r="B15" i="8"/>
  <c r="H14" i="8"/>
  <c r="G14" i="8"/>
  <c r="F14" i="8"/>
  <c r="E14" i="8"/>
  <c r="D14" i="8"/>
  <c r="C14" i="8"/>
  <c r="B14" i="8"/>
  <c r="H13" i="8"/>
  <c r="G13" i="8"/>
  <c r="F13" i="8"/>
  <c r="E13" i="8"/>
  <c r="D13" i="8"/>
  <c r="C13" i="8"/>
  <c r="B13" i="8"/>
  <c r="H12" i="8"/>
  <c r="G12" i="8"/>
  <c r="F12" i="8"/>
  <c r="E12" i="8"/>
  <c r="D12" i="8"/>
  <c r="C12" i="8"/>
  <c r="B12" i="8"/>
  <c r="H11" i="8"/>
  <c r="G11" i="8"/>
  <c r="F11" i="8"/>
  <c r="E11" i="8"/>
  <c r="D11" i="8"/>
  <c r="C11" i="8"/>
  <c r="B11" i="8"/>
  <c r="H10" i="8"/>
  <c r="G10" i="8"/>
  <c r="F10" i="8"/>
  <c r="E10" i="8"/>
  <c r="D10" i="8"/>
  <c r="C10" i="8"/>
  <c r="B10" i="8"/>
  <c r="H9" i="8"/>
  <c r="G9" i="8"/>
  <c r="F9" i="8"/>
  <c r="E9" i="8"/>
  <c r="D9" i="8"/>
  <c r="C9" i="8"/>
  <c r="B9" i="8"/>
  <c r="H8" i="8"/>
  <c r="G8" i="8"/>
  <c r="F8" i="8"/>
  <c r="E8" i="8"/>
  <c r="D8" i="8"/>
  <c r="C8" i="8"/>
  <c r="B8" i="8"/>
  <c r="H7" i="8"/>
  <c r="G7" i="8"/>
  <c r="F7" i="8"/>
  <c r="E7" i="8"/>
  <c r="D7" i="8"/>
  <c r="C7" i="8"/>
  <c r="B7" i="8"/>
  <c r="H6" i="8"/>
  <c r="G6" i="8"/>
  <c r="F6" i="8"/>
  <c r="E6" i="8"/>
  <c r="D6" i="8"/>
  <c r="C6" i="8"/>
  <c r="B6" i="8"/>
  <c r="H5" i="8"/>
  <c r="G5" i="8"/>
  <c r="F5" i="8"/>
  <c r="E5" i="8"/>
  <c r="D5" i="8"/>
  <c r="C5" i="8"/>
  <c r="H4" i="8"/>
  <c r="G4" i="8"/>
  <c r="F4" i="8"/>
  <c r="E4" i="8"/>
  <c r="D4" i="8"/>
  <c r="C4" i="8"/>
  <c r="H3" i="8"/>
  <c r="G3" i="8"/>
  <c r="F3" i="8"/>
  <c r="E3" i="8"/>
  <c r="D3" i="8"/>
  <c r="C3" i="8"/>
  <c r="H2" i="8"/>
  <c r="G2" i="8"/>
  <c r="F2" i="8"/>
  <c r="E2" i="8"/>
  <c r="D2" i="8"/>
  <c r="B5" i="8"/>
  <c r="B4" i="8"/>
  <c r="B3" i="8"/>
  <c r="P15" i="8" l="1"/>
  <c r="N15" i="8"/>
  <c r="O15" i="8"/>
  <c r="N22" i="8"/>
  <c r="N23" i="8"/>
  <c r="M15" i="8"/>
  <c r="E259" i="8"/>
  <c r="G259" i="8"/>
  <c r="F259" i="8"/>
  <c r="H259" i="8"/>
  <c r="O128" i="8"/>
  <c r="R128" i="8"/>
  <c r="P128" i="8"/>
  <c r="Q128" i="8"/>
  <c r="R124" i="8"/>
  <c r="R127" i="8"/>
  <c r="R126" i="8"/>
  <c r="R125" i="8"/>
  <c r="R119" i="8"/>
  <c r="R123" i="8"/>
  <c r="R122" i="8"/>
  <c r="R121" i="8"/>
  <c r="R120" i="8"/>
  <c r="R118" i="8"/>
  <c r="R117" i="8"/>
  <c r="R116" i="8"/>
  <c r="R115" i="8"/>
  <c r="R114" i="8"/>
  <c r="R113" i="8"/>
  <c r="R112" i="8"/>
  <c r="R111" i="8"/>
  <c r="R87" i="8"/>
  <c r="R100" i="8"/>
  <c r="R104" i="8"/>
  <c r="R110" i="8"/>
  <c r="R109" i="8"/>
  <c r="R108" i="8"/>
  <c r="R107" i="8"/>
  <c r="R106" i="8"/>
  <c r="R105" i="8"/>
  <c r="R98" i="8"/>
  <c r="R89" i="8"/>
  <c r="R103" i="8"/>
  <c r="R102" i="8"/>
  <c r="R99" i="8"/>
  <c r="R101" i="8"/>
  <c r="R97" i="8"/>
  <c r="R96" i="8"/>
  <c r="R95" i="8"/>
  <c r="R94" i="8"/>
  <c r="R93" i="8"/>
  <c r="R92" i="8"/>
  <c r="R91" i="8"/>
  <c r="R90" i="8"/>
  <c r="R88" i="8"/>
  <c r="R86" i="8"/>
  <c r="R85" i="8"/>
  <c r="R84" i="8"/>
  <c r="R78" i="8"/>
  <c r="R82" i="8"/>
  <c r="R83" i="8"/>
  <c r="R81" i="8"/>
  <c r="R80" i="8"/>
  <c r="R79" i="8"/>
  <c r="R72" i="8"/>
  <c r="R74" i="8"/>
  <c r="R77" i="8"/>
  <c r="R76" i="8"/>
  <c r="R75" i="8"/>
  <c r="R70" i="8"/>
  <c r="R73" i="8"/>
  <c r="R71" i="8"/>
  <c r="R69" i="8"/>
  <c r="R68" i="8"/>
  <c r="R67" i="8"/>
  <c r="R64" i="8"/>
  <c r="R66" i="8"/>
  <c r="R65" i="8"/>
  <c r="R63" i="8"/>
  <c r="R62" i="8"/>
  <c r="R61" i="8"/>
  <c r="R56" i="8"/>
  <c r="R60" i="8"/>
  <c r="R59" i="8"/>
  <c r="R58" i="8"/>
  <c r="R57" i="8"/>
  <c r="R55" i="8"/>
  <c r="R54" i="8"/>
  <c r="R53" i="8"/>
  <c r="R52" i="8"/>
  <c r="R51" i="8"/>
  <c r="R50" i="8"/>
  <c r="R49" i="8"/>
  <c r="R47" i="8"/>
  <c r="R48" i="8"/>
  <c r="R45" i="8"/>
  <c r="R46" i="8"/>
  <c r="R44" i="8"/>
  <c r="R43" i="8"/>
  <c r="R42" i="8"/>
  <c r="R41" i="8"/>
  <c r="R40" i="8"/>
  <c r="R39" i="8"/>
  <c r="R37" i="8"/>
  <c r="R38" i="8"/>
  <c r="R36" i="8"/>
  <c r="Q64" i="8"/>
  <c r="Q70" i="8"/>
  <c r="Q74" i="8"/>
  <c r="Q78" i="8"/>
  <c r="Q82" i="8"/>
  <c r="Q87" i="8"/>
  <c r="Q110" i="8"/>
  <c r="Q124" i="8"/>
  <c r="Q127" i="8"/>
  <c r="R35" i="8"/>
  <c r="Q112" i="8"/>
  <c r="Q126" i="8"/>
  <c r="Q125" i="8"/>
  <c r="Q123" i="8"/>
  <c r="Q119" i="8"/>
  <c r="Q122" i="8"/>
  <c r="Q121" i="8"/>
  <c r="Q89" i="8"/>
  <c r="Q98" i="8"/>
  <c r="Q118" i="8"/>
  <c r="Q120" i="8"/>
  <c r="Q100" i="8"/>
  <c r="Q116" i="8"/>
  <c r="Q117" i="8"/>
  <c r="Q115" i="8"/>
  <c r="Q114" i="8"/>
  <c r="Q113" i="8"/>
  <c r="Q99" i="8"/>
  <c r="Q109" i="8"/>
  <c r="Q111" i="8"/>
  <c r="Q108" i="8"/>
  <c r="Q107" i="8"/>
  <c r="Q106" i="8"/>
  <c r="Q105" i="8"/>
  <c r="Q104" i="8"/>
  <c r="Q103" i="8"/>
  <c r="Q102" i="8"/>
  <c r="Q101" i="8"/>
  <c r="Q97" i="8"/>
  <c r="Q96" i="8"/>
  <c r="Q91" i="8"/>
  <c r="Q95" i="8"/>
  <c r="Q94" i="8"/>
  <c r="Q93" i="8"/>
  <c r="Q92" i="8"/>
  <c r="Q90" i="8"/>
  <c r="Q88" i="8"/>
  <c r="Q86" i="8"/>
  <c r="Q85" i="8"/>
  <c r="Q84" i="8"/>
  <c r="Q83" i="8"/>
  <c r="Q76" i="8"/>
  <c r="Q77" i="8"/>
  <c r="Q81" i="8"/>
  <c r="Q80" i="8"/>
  <c r="Q79" i="8"/>
  <c r="Q75" i="8"/>
  <c r="Q72" i="8"/>
  <c r="Q73" i="8"/>
  <c r="Q71" i="8"/>
  <c r="Q69" i="8"/>
  <c r="Q68" i="8"/>
  <c r="Q57" i="8"/>
  <c r="Q61" i="8"/>
  <c r="Q65" i="8"/>
  <c r="Q67" i="8"/>
  <c r="Q66" i="8"/>
  <c r="Q63" i="8"/>
  <c r="Q62" i="8"/>
  <c r="Q60" i="8"/>
  <c r="Q59" i="8"/>
  <c r="Q58" i="8"/>
  <c r="Q44" i="8"/>
  <c r="Q51" i="8"/>
  <c r="Q56" i="8"/>
  <c r="Q55" i="8"/>
  <c r="Q52" i="8"/>
  <c r="Q54" i="8"/>
  <c r="Q53" i="8"/>
  <c r="Q47" i="8"/>
  <c r="P70" i="8"/>
  <c r="P74" i="8"/>
  <c r="P78" i="8"/>
  <c r="P82" i="8"/>
  <c r="Q50" i="8"/>
  <c r="Q49" i="8"/>
  <c r="Q48" i="8"/>
  <c r="Q46" i="8"/>
  <c r="Q45" i="8"/>
  <c r="Q43" i="8"/>
  <c r="Q42" i="8"/>
  <c r="Q41" i="8"/>
  <c r="Q40" i="8"/>
  <c r="Q39" i="8"/>
  <c r="Q38" i="8"/>
  <c r="Q37" i="8"/>
  <c r="Q36" i="8"/>
  <c r="Q35" i="8"/>
  <c r="Q34" i="8"/>
  <c r="R34" i="8"/>
  <c r="P124" i="8"/>
  <c r="O127" i="8"/>
  <c r="P127" i="8"/>
  <c r="O126" i="8"/>
  <c r="P126" i="8"/>
  <c r="P125" i="8"/>
  <c r="P123" i="8"/>
  <c r="P121" i="8"/>
  <c r="P122" i="8"/>
  <c r="P119" i="8"/>
  <c r="P120" i="8"/>
  <c r="P115" i="8"/>
  <c r="P112" i="8"/>
  <c r="O118" i="8"/>
  <c r="P118" i="8"/>
  <c r="P117" i="8"/>
  <c r="P116" i="8"/>
  <c r="P114" i="8"/>
  <c r="P113" i="8"/>
  <c r="P100" i="8"/>
  <c r="P111" i="8"/>
  <c r="P107" i="8"/>
  <c r="O110" i="8"/>
  <c r="P110" i="8"/>
  <c r="O109" i="8"/>
  <c r="P109" i="8"/>
  <c r="P108" i="8"/>
  <c r="P89" i="8"/>
  <c r="P104" i="8"/>
  <c r="P106" i="8"/>
  <c r="P105" i="8"/>
  <c r="P103" i="8"/>
  <c r="P102" i="8"/>
  <c r="P64" i="8"/>
  <c r="P99" i="8"/>
  <c r="P98" i="8"/>
  <c r="O101" i="8"/>
  <c r="P101" i="8"/>
  <c r="P94" i="8"/>
  <c r="O97" i="8"/>
  <c r="P97" i="8"/>
  <c r="O96" i="8"/>
  <c r="P96" i="8"/>
  <c r="O95" i="8"/>
  <c r="P95" i="8"/>
  <c r="P93" i="8"/>
  <c r="P72" i="8"/>
  <c r="P90" i="8"/>
  <c r="O92" i="8"/>
  <c r="P92" i="8"/>
  <c r="P91" i="8"/>
  <c r="O91" i="8"/>
  <c r="P88" i="8"/>
  <c r="P86" i="8"/>
  <c r="O87" i="8"/>
  <c r="P87" i="8"/>
  <c r="P85" i="8"/>
  <c r="P84" i="8"/>
  <c r="P83" i="8"/>
  <c r="P81" i="8"/>
  <c r="P80" i="8"/>
  <c r="P76" i="8"/>
  <c r="O79" i="8"/>
  <c r="P79" i="8"/>
  <c r="O77" i="8"/>
  <c r="P77" i="8"/>
  <c r="P75" i="8"/>
  <c r="P73" i="8"/>
  <c r="P71" i="8"/>
  <c r="P69" i="8"/>
  <c r="P68" i="8"/>
  <c r="P67" i="8"/>
  <c r="P66" i="8"/>
  <c r="O65" i="8"/>
  <c r="P65" i="8"/>
  <c r="P63" i="8"/>
  <c r="P61" i="8"/>
  <c r="O62" i="8"/>
  <c r="P62" i="8"/>
  <c r="P60" i="8"/>
  <c r="P59" i="8"/>
  <c r="P58" i="8"/>
  <c r="O57" i="8"/>
  <c r="P57" i="8"/>
  <c r="O56" i="8"/>
  <c r="P56" i="8"/>
  <c r="P54" i="8"/>
  <c r="P55" i="8"/>
  <c r="O54" i="8"/>
  <c r="P53" i="8"/>
  <c r="P52" i="8"/>
  <c r="O51" i="8"/>
  <c r="P51" i="8"/>
  <c r="P50" i="8"/>
  <c r="P49" i="8"/>
  <c r="P48" i="8"/>
  <c r="P47" i="8"/>
  <c r="P46" i="8"/>
  <c r="P45" i="8"/>
  <c r="P43" i="8"/>
  <c r="O44" i="8"/>
  <c r="P44" i="8"/>
  <c r="P42" i="8"/>
  <c r="P41" i="8"/>
  <c r="P40" i="8"/>
  <c r="P39" i="8"/>
  <c r="P38" i="8"/>
  <c r="P37" i="8"/>
  <c r="P36" i="8"/>
  <c r="P35" i="8"/>
  <c r="P34" i="8"/>
  <c r="M6" i="8"/>
  <c r="P6" i="8"/>
  <c r="O6" i="8"/>
  <c r="O7" i="8"/>
  <c r="N6" i="8"/>
  <c r="M3" i="8"/>
  <c r="M7" i="8"/>
  <c r="N11" i="8"/>
  <c r="N14" i="8"/>
  <c r="N13" i="8"/>
  <c r="N9" i="8"/>
  <c r="N12" i="8"/>
  <c r="N10" i="8"/>
  <c r="N8" i="8"/>
  <c r="N5" i="8"/>
  <c r="N7" i="8"/>
  <c r="M10" i="8"/>
  <c r="M13" i="8"/>
  <c r="N4" i="8"/>
  <c r="N3" i="8"/>
  <c r="O117" i="8"/>
  <c r="M14" i="8"/>
  <c r="M12" i="8"/>
  <c r="M9" i="8"/>
  <c r="M11" i="8"/>
  <c r="M8" i="8"/>
  <c r="M5" i="8"/>
  <c r="M4" i="8"/>
  <c r="O36" i="8"/>
  <c r="O38" i="8"/>
  <c r="O40" i="8"/>
  <c r="O46" i="8"/>
  <c r="O53" i="8"/>
  <c r="O60" i="8"/>
  <c r="O69" i="8"/>
  <c r="O115" i="8"/>
  <c r="O113" i="8"/>
  <c r="O102" i="8"/>
  <c r="O105" i="8"/>
  <c r="O107" i="8"/>
  <c r="O120" i="8"/>
  <c r="O106" i="8"/>
  <c r="O89" i="8"/>
  <c r="O112" i="8"/>
  <c r="O124" i="8"/>
  <c r="O49" i="8"/>
  <c r="O81" i="8"/>
  <c r="O85" i="8"/>
  <c r="O93" i="8"/>
  <c r="O55" i="8"/>
  <c r="O58" i="8"/>
  <c r="O66" i="8"/>
  <c r="O68" i="8"/>
  <c r="O73" i="8"/>
  <c r="O80" i="8"/>
  <c r="O84" i="8"/>
  <c r="O90" i="8"/>
  <c r="O94" i="8"/>
  <c r="O103" i="8"/>
  <c r="O35" i="8"/>
  <c r="O39" i="8"/>
  <c r="O41" i="8"/>
  <c r="O45" i="8"/>
  <c r="O52" i="8"/>
  <c r="O59" i="8"/>
  <c r="O61" i="8"/>
  <c r="O67" i="8"/>
  <c r="O71" i="8"/>
  <c r="O75" i="8"/>
  <c r="O83" i="8"/>
  <c r="O86" i="8"/>
  <c r="O88" i="8"/>
  <c r="O43" i="8"/>
  <c r="O63" i="8"/>
  <c r="O34" i="8"/>
  <c r="O42" i="8"/>
  <c r="O50" i="8"/>
  <c r="O37" i="8"/>
  <c r="O47" i="8"/>
  <c r="O48" i="8"/>
  <c r="O64" i="8"/>
  <c r="O70" i="8"/>
  <c r="O72" i="8"/>
  <c r="O74" i="8"/>
  <c r="O76" i="8"/>
  <c r="O78" i="8"/>
  <c r="O82" i="8"/>
  <c r="O98" i="8"/>
  <c r="O99" i="8"/>
  <c r="O100" i="8"/>
  <c r="O104" i="8"/>
  <c r="O119" i="8"/>
  <c r="O111" i="8"/>
  <c r="O121" i="8"/>
  <c r="O123" i="8"/>
  <c r="O125" i="8"/>
  <c r="O108" i="8"/>
  <c r="O114" i="8"/>
  <c r="O116" i="8"/>
  <c r="O122" i="8"/>
  <c r="P4" i="8"/>
  <c r="O9" i="8"/>
  <c r="O11" i="8"/>
  <c r="P12" i="8"/>
  <c r="P14" i="8"/>
  <c r="P3" i="8"/>
  <c r="P5" i="8"/>
  <c r="P7" i="8"/>
  <c r="P9" i="8"/>
  <c r="O10" i="8"/>
  <c r="P11" i="8"/>
  <c r="O13" i="8"/>
  <c r="O4" i="8"/>
  <c r="O8" i="8"/>
  <c r="P10" i="8"/>
  <c r="P13" i="8"/>
  <c r="O3" i="8"/>
  <c r="P8" i="8"/>
  <c r="O12" i="8"/>
  <c r="O14" i="8"/>
  <c r="O5" i="8"/>
  <c r="I6" i="8"/>
  <c r="I10" i="8"/>
  <c r="I14" i="8"/>
  <c r="I18" i="8"/>
  <c r="I22" i="8"/>
  <c r="I26" i="8"/>
  <c r="I30" i="8"/>
  <c r="I34" i="8"/>
  <c r="I38" i="8"/>
  <c r="I42" i="8"/>
  <c r="I46" i="8"/>
  <c r="I50" i="8"/>
  <c r="I54" i="8"/>
  <c r="I58" i="8"/>
  <c r="I62" i="8"/>
  <c r="I66" i="8"/>
  <c r="I70" i="8"/>
  <c r="I74" i="8"/>
  <c r="I78" i="8"/>
  <c r="I82" i="8"/>
  <c r="I86" i="8"/>
  <c r="I90" i="8"/>
  <c r="I94" i="8"/>
  <c r="I98" i="8"/>
  <c r="I102" i="8"/>
  <c r="I106" i="8"/>
  <c r="I110" i="8"/>
  <c r="I114" i="8"/>
  <c r="I118" i="8"/>
  <c r="I122" i="8"/>
  <c r="I126" i="8"/>
  <c r="I130" i="8"/>
  <c r="I134" i="8"/>
  <c r="I138" i="8"/>
  <c r="I142" i="8"/>
  <c r="I146" i="8"/>
  <c r="I150" i="8"/>
  <c r="I154" i="8"/>
  <c r="I158" i="8"/>
  <c r="I162" i="8"/>
  <c r="I166" i="8"/>
  <c r="I170" i="8"/>
  <c r="I174" i="8"/>
  <c r="I178" i="8"/>
  <c r="I182" i="8"/>
  <c r="I186" i="8"/>
  <c r="I190" i="8"/>
  <c r="I194" i="8"/>
  <c r="I198" i="8"/>
  <c r="I202" i="8"/>
  <c r="I206" i="8"/>
  <c r="I210" i="8"/>
  <c r="I214" i="8"/>
  <c r="I218" i="8"/>
  <c r="I222" i="8"/>
  <c r="I226" i="8"/>
  <c r="I230" i="8"/>
  <c r="I234" i="8"/>
  <c r="I238" i="8"/>
  <c r="I2" i="8"/>
  <c r="I5" i="8"/>
  <c r="I9" i="8"/>
  <c r="I13" i="8"/>
  <c r="I17" i="8"/>
  <c r="I21" i="8"/>
  <c r="I25" i="8"/>
  <c r="I29" i="8"/>
  <c r="I33" i="8"/>
  <c r="I37" i="8"/>
  <c r="I41" i="8"/>
  <c r="I45" i="8"/>
  <c r="I49" i="8"/>
  <c r="I53" i="8"/>
  <c r="I57" i="8"/>
  <c r="I61" i="8"/>
  <c r="I65" i="8"/>
  <c r="I69" i="8"/>
  <c r="I73" i="8"/>
  <c r="I77" i="8"/>
  <c r="I81" i="8"/>
  <c r="I85" i="8"/>
  <c r="I89" i="8"/>
  <c r="I93" i="8"/>
  <c r="I97" i="8"/>
  <c r="I101" i="8"/>
  <c r="I105" i="8"/>
  <c r="I109" i="8"/>
  <c r="I113" i="8"/>
  <c r="I117" i="8"/>
  <c r="I121" i="8"/>
  <c r="I125" i="8"/>
  <c r="I129" i="8"/>
  <c r="I133" i="8"/>
  <c r="I137" i="8"/>
  <c r="I141" i="8"/>
  <c r="I145" i="8"/>
  <c r="I149" i="8"/>
  <c r="I153" i="8"/>
  <c r="I157" i="8"/>
  <c r="I161" i="8"/>
  <c r="I165" i="8"/>
  <c r="I169" i="8"/>
  <c r="I173" i="8"/>
  <c r="I177" i="8"/>
  <c r="I181" i="8"/>
  <c r="I185" i="8"/>
  <c r="I189" i="8"/>
  <c r="I193" i="8"/>
  <c r="I197" i="8"/>
  <c r="I201" i="8"/>
  <c r="I205" i="8"/>
  <c r="I209" i="8"/>
  <c r="I213" i="8"/>
  <c r="I217" i="8"/>
  <c r="I221" i="8"/>
  <c r="I225" i="8"/>
  <c r="I229" i="8"/>
  <c r="I233" i="8"/>
  <c r="I237" i="8"/>
  <c r="I4" i="8"/>
  <c r="I8" i="8"/>
  <c r="I12" i="8"/>
  <c r="I16" i="8"/>
  <c r="I20" i="8"/>
  <c r="I24" i="8"/>
  <c r="I28" i="8"/>
  <c r="I32" i="8"/>
  <c r="I36" i="8"/>
  <c r="I40" i="8"/>
  <c r="I44" i="8"/>
  <c r="I48" i="8"/>
  <c r="I52" i="8"/>
  <c r="I56" i="8"/>
  <c r="I60" i="8"/>
  <c r="I64" i="8"/>
  <c r="I68" i="8"/>
  <c r="I72" i="8"/>
  <c r="I76" i="8"/>
  <c r="I80" i="8"/>
  <c r="I84" i="8"/>
  <c r="I88" i="8"/>
  <c r="I92" i="8"/>
  <c r="I96" i="8"/>
  <c r="I100" i="8"/>
  <c r="I104" i="8"/>
  <c r="I108" i="8"/>
  <c r="I112" i="8"/>
  <c r="I116" i="8"/>
  <c r="I120" i="8"/>
  <c r="I124" i="8"/>
  <c r="I128" i="8"/>
  <c r="I132" i="8"/>
  <c r="I136" i="8"/>
  <c r="I140" i="8"/>
  <c r="I144" i="8"/>
  <c r="I148" i="8"/>
  <c r="I152" i="8"/>
  <c r="I156" i="8"/>
  <c r="I160" i="8"/>
  <c r="I164" i="8"/>
  <c r="I168" i="8"/>
  <c r="I172" i="8"/>
  <c r="I3" i="8"/>
  <c r="I7" i="8"/>
  <c r="I11" i="8"/>
  <c r="I15" i="8"/>
  <c r="I19" i="8"/>
  <c r="I23" i="8"/>
  <c r="I27" i="8"/>
  <c r="I31" i="8"/>
  <c r="I35" i="8"/>
  <c r="I39" i="8"/>
  <c r="I43" i="8"/>
  <c r="I47" i="8"/>
  <c r="I51" i="8"/>
  <c r="I55" i="8"/>
  <c r="I59" i="8"/>
  <c r="I63" i="8"/>
  <c r="I67" i="8"/>
  <c r="I71" i="8"/>
  <c r="I75" i="8"/>
  <c r="I79" i="8"/>
  <c r="I83" i="8"/>
  <c r="I87" i="8"/>
  <c r="I91" i="8"/>
  <c r="I95" i="8"/>
  <c r="I99" i="8"/>
  <c r="I103" i="8"/>
  <c r="I107" i="8"/>
  <c r="I111" i="8"/>
  <c r="I115" i="8"/>
  <c r="I119" i="8"/>
  <c r="I123" i="8"/>
  <c r="I127" i="8"/>
  <c r="I131" i="8"/>
  <c r="I135" i="8"/>
  <c r="I139" i="8"/>
  <c r="I143" i="8"/>
  <c r="I147" i="8"/>
  <c r="I151" i="8"/>
  <c r="I155" i="8"/>
  <c r="I159" i="8"/>
  <c r="I163" i="8"/>
  <c r="I167" i="8"/>
  <c r="I171" i="8"/>
  <c r="I176" i="8"/>
  <c r="I180" i="8"/>
  <c r="I184" i="8"/>
  <c r="I188" i="8"/>
  <c r="I192" i="8"/>
  <c r="I196" i="8"/>
  <c r="I200" i="8"/>
  <c r="I204" i="8"/>
  <c r="I208" i="8"/>
  <c r="I212" i="8"/>
  <c r="I216" i="8"/>
  <c r="I220" i="8"/>
  <c r="I224" i="8"/>
  <c r="I228" i="8"/>
  <c r="I232" i="8"/>
  <c r="I236" i="8"/>
  <c r="I175" i="8"/>
  <c r="I179" i="8"/>
  <c r="I183" i="8"/>
  <c r="I187" i="8"/>
  <c r="I191" i="8"/>
  <c r="I195" i="8"/>
  <c r="I199" i="8"/>
  <c r="I203" i="8"/>
  <c r="I207" i="8"/>
  <c r="I211" i="8"/>
  <c r="I215" i="8"/>
  <c r="I219" i="8"/>
  <c r="I223" i="8"/>
  <c r="I227" i="8"/>
  <c r="I231" i="8"/>
  <c r="I235" i="8"/>
  <c r="I239" i="8"/>
  <c r="Q140" i="8" l="1"/>
  <c r="P140" i="8"/>
  <c r="O140" i="8"/>
  <c r="P145" i="8"/>
  <c r="P142" i="8"/>
  <c r="P144" i="8"/>
  <c r="P143" i="8"/>
  <c r="G268" i="1"/>
  <c r="O141" i="8" l="1"/>
  <c r="P141" i="8"/>
  <c r="Q30" i="8"/>
  <c r="O30" i="8"/>
  <c r="N30" i="8"/>
  <c r="P30" i="8"/>
  <c r="M30" i="8"/>
  <c r="AG9" i="8"/>
  <c r="AG8" i="8"/>
  <c r="AG7" i="8"/>
  <c r="AG6" i="8"/>
  <c r="G7" i="1" s="1"/>
  <c r="AG5" i="8"/>
  <c r="AG4" i="8"/>
  <c r="AG3" i="8"/>
  <c r="AG2" i="8"/>
  <c r="AG10" i="8" l="1"/>
  <c r="AG14" i="8" s="1"/>
  <c r="AF9" i="8"/>
  <c r="AF4" i="8"/>
  <c r="AF5" i="8"/>
  <c r="AF6" i="8"/>
  <c r="AF7" i="8"/>
  <c r="AF8" i="8"/>
  <c r="AF3" i="8"/>
  <c r="AF2" i="8"/>
  <c r="AG11" i="8"/>
  <c r="AG16" i="8"/>
  <c r="AG15" i="8" l="1"/>
  <c r="AG13" i="8"/>
  <c r="AF10" i="8"/>
  <c r="AF11" i="8"/>
  <c r="H261" i="109" l="1"/>
  <c r="M145" i="8" l="1"/>
  <c r="M144" i="8"/>
  <c r="M143" i="8"/>
  <c r="H261" i="2" l="1"/>
  <c r="M142" i="8" l="1"/>
  <c r="M22" i="8" l="1"/>
  <c r="M23" i="8"/>
  <c r="R140" i="8"/>
  <c r="O145" i="8"/>
  <c r="O143" i="8"/>
  <c r="O144" i="8"/>
  <c r="O142" i="8"/>
  <c r="P148" i="8" l="1"/>
  <c r="P151" i="8"/>
  <c r="P149" i="8"/>
  <c r="Q143" i="8"/>
  <c r="Q142" i="8"/>
  <c r="Q145" i="8"/>
  <c r="Q144" i="8"/>
  <c r="P152" i="8"/>
  <c r="O17" i="8"/>
  <c r="N17" i="8"/>
  <c r="P17" i="8"/>
  <c r="M17" i="8"/>
  <c r="P150" i="8"/>
  <c r="M18" i="8" l="1"/>
  <c r="N18" i="8"/>
  <c r="M146" i="8" l="1"/>
  <c r="A5" i="1" l="1"/>
  <c r="G2" i="9"/>
</calcChain>
</file>

<file path=xl/sharedStrings.xml><?xml version="1.0" encoding="utf-8"?>
<sst xmlns="http://schemas.openxmlformats.org/spreadsheetml/2006/main" count="28671" uniqueCount="1559">
  <si>
    <t>Thématique</t>
  </si>
  <si>
    <t>Test</t>
  </si>
  <si>
    <t>Intitulé du test</t>
  </si>
  <si>
    <t>Couleurs</t>
  </si>
  <si>
    <t>Formulaires</t>
  </si>
  <si>
    <t>Images</t>
  </si>
  <si>
    <t>Multimédia</t>
  </si>
  <si>
    <t>Navigation</t>
  </si>
  <si>
    <t>Scripts</t>
  </si>
  <si>
    <t>Tableaux</t>
  </si>
  <si>
    <t>Commentaire Général</t>
  </si>
  <si>
    <t>Invalidé</t>
  </si>
  <si>
    <t>Validé</t>
  </si>
  <si>
    <t>NA</t>
  </si>
  <si>
    <t>Page</t>
  </si>
  <si>
    <t>Nom</t>
  </si>
  <si>
    <t>Url</t>
  </si>
  <si>
    <t>Éléments significatifs</t>
  </si>
  <si>
    <t>le test a été réalisé avec succès</t>
  </si>
  <si>
    <t>le test n'a pas été réalisé avec succès</t>
  </si>
  <si>
    <t>date</t>
  </si>
  <si>
    <t>État</t>
  </si>
  <si>
    <t>Date</t>
  </si>
  <si>
    <t>Niveau</t>
  </si>
  <si>
    <t>A</t>
  </si>
  <si>
    <t>AA</t>
  </si>
  <si>
    <t>Difficulté</t>
  </si>
  <si>
    <t>Reproductibilité</t>
  </si>
  <si>
    <t>Unique</t>
  </si>
  <si>
    <t>Sur la page</t>
  </si>
  <si>
    <t>Sur de nombreuses pages</t>
  </si>
  <si>
    <t>Méthode</t>
  </si>
  <si>
    <t>man.</t>
  </si>
  <si>
    <t>auto.</t>
  </si>
  <si>
    <t>audit manuel</t>
  </si>
  <si>
    <t>audit automatique</t>
  </si>
  <si>
    <t>Non Applicable</t>
  </si>
  <si>
    <t>Total</t>
  </si>
  <si>
    <t>Cadres</t>
  </si>
  <si>
    <t>Données du graphe de synthèse</t>
  </si>
  <si>
    <t>Etat</t>
  </si>
  <si>
    <t>Indéterminé</t>
  </si>
  <si>
    <t>le test ne peut être complété par manque d'information</t>
  </si>
  <si>
    <t>non applicable, les éléments relatifs aux tests ne sont pas présents dans la page</t>
  </si>
  <si>
    <t>Hors AAA</t>
  </si>
  <si>
    <t>Pages</t>
  </si>
  <si>
    <t>Page1</t>
  </si>
  <si>
    <t>Page2</t>
  </si>
  <si>
    <t>Page3</t>
  </si>
  <si>
    <t>Pour chaque image utilisée comme CAPTCHA ou comme image-test, ayant une alternative textuelle, cette alternative permet-elle d'identifier la nature et la fonction de l'image ?</t>
  </si>
  <si>
    <t>Intitulé du critère</t>
  </si>
  <si>
    <t>1.1.1</t>
  </si>
  <si>
    <t>1.1.2</t>
  </si>
  <si>
    <t>1.1.3</t>
  </si>
  <si>
    <t>1.1.4</t>
  </si>
  <si>
    <t>1.2.1</t>
  </si>
  <si>
    <t>1.2.2</t>
  </si>
  <si>
    <t>1.2.3</t>
  </si>
  <si>
    <t>1.2.4</t>
  </si>
  <si>
    <t>1.2.5</t>
  </si>
  <si>
    <t>1.3.5</t>
  </si>
  <si>
    <t>Pour chaque image porteuse d'information et ayant une alternative textuelle, l'alternative textuelle est-elle courte et concise (hors cas particuliers) ?</t>
  </si>
  <si>
    <t>1.3.1</t>
  </si>
  <si>
    <t>1.3.2</t>
  </si>
  <si>
    <t>1.3.3</t>
  </si>
  <si>
    <t>1.3.4</t>
  </si>
  <si>
    <t>1.3.6</t>
  </si>
  <si>
    <t>1.3.7</t>
  </si>
  <si>
    <t>1.3.8</t>
  </si>
  <si>
    <t>1.3.9</t>
  </si>
  <si>
    <t>1.4.1</t>
  </si>
  <si>
    <t>1.4.2</t>
  </si>
  <si>
    <t>1.4.3</t>
  </si>
  <si>
    <t>1.4.4</t>
  </si>
  <si>
    <t>1.4.5</t>
  </si>
  <si>
    <t>1.4.6</t>
  </si>
  <si>
    <t>1.4.7</t>
  </si>
  <si>
    <t>1.5.1</t>
  </si>
  <si>
    <t>1.5.2</t>
  </si>
  <si>
    <t>1.6.1</t>
  </si>
  <si>
    <t>1.6.2</t>
  </si>
  <si>
    <t>1.6.3</t>
  </si>
  <si>
    <t>1.6.4</t>
  </si>
  <si>
    <t>1.6.5</t>
  </si>
  <si>
    <t>1.6.6</t>
  </si>
  <si>
    <t>1.6.7</t>
  </si>
  <si>
    <t>1.6.8</t>
  </si>
  <si>
    <t>1.7.1</t>
  </si>
  <si>
    <t>1.7.2</t>
  </si>
  <si>
    <t>1.7.3</t>
  </si>
  <si>
    <t>1.7.4</t>
  </si>
  <si>
    <t>1.7.5</t>
  </si>
  <si>
    <t>1.7.6</t>
  </si>
  <si>
    <t>1.8.1</t>
  </si>
  <si>
    <t>1.8.2</t>
  </si>
  <si>
    <t>1.8.3</t>
  </si>
  <si>
    <t>1.8.4</t>
  </si>
  <si>
    <t>1.8.5</t>
  </si>
  <si>
    <t>1.9.1</t>
  </si>
  <si>
    <t>1.9.2</t>
  </si>
  <si>
    <t>1.9.3</t>
  </si>
  <si>
    <t>1.9.4</t>
  </si>
  <si>
    <t>1.9.5</t>
  </si>
  <si>
    <t>2.1.1</t>
  </si>
  <si>
    <t>2.2.1</t>
  </si>
  <si>
    <t>3.1.1</t>
  </si>
  <si>
    <t>Pour chaque mot ou ensemble de mots dont la mise en couleur est porteuse d'information, l'information ne doit pas être donnée uniquement par la couleur. Cette règle est-elle respectée ?</t>
  </si>
  <si>
    <t>Pour chaque indication de couleur donnée par un texte, l'information ne doit pas être donnée uniquement par la couleur. Cette règle est-elle respectée ?</t>
  </si>
  <si>
    <t>Pour chaque propriété CSS déterminant une couleur et véhiculant une information, l'information ne doit pas être donnée uniquement par la couleur. Cette règle est-elle respectée ?</t>
  </si>
  <si>
    <t>Pour chaque média temporel véhiculant une information, l'information ne doit pas être donnée uniquement par la couleur. Cette règle est-elle respectée ?</t>
  </si>
  <si>
    <t>Pour chaque média non temporel véhiculant une information, l'information ne doit pas être donnée uniquement par la couleur. Cette règle est-elle respectée ?</t>
  </si>
  <si>
    <t>3.1.2</t>
  </si>
  <si>
    <t>3.1.3</t>
  </si>
  <si>
    <t>3.1.4</t>
  </si>
  <si>
    <t>3.1.5</t>
  </si>
  <si>
    <t>3.1.6</t>
  </si>
  <si>
    <t>3.2.1</t>
  </si>
  <si>
    <t>3.2.2</t>
  </si>
  <si>
    <t>3.2.3</t>
  </si>
  <si>
    <t>3.2.4</t>
  </si>
  <si>
    <t>3.2.5</t>
  </si>
  <si>
    <t>3.3.1</t>
  </si>
  <si>
    <t>3.3.2</t>
  </si>
  <si>
    <t>3.3.3</t>
  </si>
  <si>
    <t>3.3.4</t>
  </si>
  <si>
    <t>4.1.1</t>
  </si>
  <si>
    <t>4.1.2</t>
  </si>
  <si>
    <t>4.1.3</t>
  </si>
  <si>
    <t>4.2.1</t>
  </si>
  <si>
    <t>4.2.2</t>
  </si>
  <si>
    <t>4.2.3</t>
  </si>
  <si>
    <t>4.3.1</t>
  </si>
  <si>
    <t>4.3.2</t>
  </si>
  <si>
    <t>4.4.1</t>
  </si>
  <si>
    <t>4.5.1</t>
  </si>
  <si>
    <t>4.5.2</t>
  </si>
  <si>
    <t>4.6.1</t>
  </si>
  <si>
    <t>4.6.2</t>
  </si>
  <si>
    <t>4.7.1</t>
  </si>
  <si>
    <t>4.8.1</t>
  </si>
  <si>
    <t>4.8.2</t>
  </si>
  <si>
    <t>4.9.1</t>
  </si>
  <si>
    <t>4.10.1</t>
  </si>
  <si>
    <t>4.11.1</t>
  </si>
  <si>
    <t>4.11.2</t>
  </si>
  <si>
    <t>4.12.1</t>
  </si>
  <si>
    <t>4.12.2</t>
  </si>
  <si>
    <t>4.13.1</t>
  </si>
  <si>
    <t>4.13.2</t>
  </si>
  <si>
    <t>Pour chaque média temporel seulement son, seulement vidéo ou synchronisé, le contenu textuel adjacent permet-il d'identifier clairement le média temporel (hors cas particuliers) ?</t>
  </si>
  <si>
    <t>Pour chaque média non temporel ayant une alternative, cette alternative permet-elle d'accéder au même contenu et à des fonctionnalités similaires ?</t>
  </si>
  <si>
    <t>Chaque média temporel a-t-il, si nécessaire, les fonctionnalités de contrôle de sa consultation ?</t>
  </si>
  <si>
    <t>5.1.1</t>
  </si>
  <si>
    <t>5.2.1</t>
  </si>
  <si>
    <t>5.3.1</t>
  </si>
  <si>
    <t>5.4.1</t>
  </si>
  <si>
    <t>5.5.1</t>
  </si>
  <si>
    <t>Pour chaque tableau de données, chaque en-tête de colonnes et chaque en-tête de lignes sont-ils correctement déclarés ?</t>
  </si>
  <si>
    <t>5.6.1</t>
  </si>
  <si>
    <t>5.6.2</t>
  </si>
  <si>
    <t>5.7.1</t>
  </si>
  <si>
    <t>5.7.2</t>
  </si>
  <si>
    <t>5.7.3</t>
  </si>
  <si>
    <t>5.7.4</t>
  </si>
  <si>
    <t>5.8.1</t>
  </si>
  <si>
    <t>Liens</t>
  </si>
  <si>
    <t>6.1.1</t>
  </si>
  <si>
    <t>6.1.2</t>
  </si>
  <si>
    <t>6.1.3</t>
  </si>
  <si>
    <t>6.2.1</t>
  </si>
  <si>
    <t>7.1.1</t>
  </si>
  <si>
    <t>7.1.2</t>
  </si>
  <si>
    <t>7.1.3</t>
  </si>
  <si>
    <t>7.2.1</t>
  </si>
  <si>
    <t>7.2.2</t>
  </si>
  <si>
    <t>7.3.1</t>
  </si>
  <si>
    <t>Un script ne doit pas supprimer le focus d'un élément qui le reçoit. Cette règle est-elle respectée (hors cas particuliers) ?</t>
  </si>
  <si>
    <t>7.3.2</t>
  </si>
  <si>
    <t>7.4.1</t>
  </si>
  <si>
    <t>7.5.1</t>
  </si>
  <si>
    <t>Éléments Obligatoires</t>
  </si>
  <si>
    <t>8.1.1</t>
  </si>
  <si>
    <t>8.1.2</t>
  </si>
  <si>
    <t>8.1.3</t>
  </si>
  <si>
    <t>8.2.1</t>
  </si>
  <si>
    <t>8.3.1</t>
  </si>
  <si>
    <t>8.4.1</t>
  </si>
  <si>
    <t>8.5.1</t>
  </si>
  <si>
    <t>8.6.1</t>
  </si>
  <si>
    <t>8.7.1</t>
  </si>
  <si>
    <t>8.8.1</t>
  </si>
  <si>
    <t>8.9.1</t>
  </si>
  <si>
    <t>8.10.1</t>
  </si>
  <si>
    <t>Structuration de l'information</t>
  </si>
  <si>
    <t>9.1.1</t>
  </si>
  <si>
    <t>9.1.2</t>
  </si>
  <si>
    <t>9.1.3</t>
  </si>
  <si>
    <t>9.2.1</t>
  </si>
  <si>
    <t>9.3.1</t>
  </si>
  <si>
    <t>9.3.2</t>
  </si>
  <si>
    <t>9.3.3</t>
  </si>
  <si>
    <t>9.4.1</t>
  </si>
  <si>
    <t>Présentation de l'information</t>
  </si>
  <si>
    <t>10.1.1</t>
  </si>
  <si>
    <t>10.1.2</t>
  </si>
  <si>
    <t>10.1.3</t>
  </si>
  <si>
    <t>10.2.1</t>
  </si>
  <si>
    <t>10.3.1</t>
  </si>
  <si>
    <t>10.4.1</t>
  </si>
  <si>
    <t>10.5.1</t>
  </si>
  <si>
    <t>10.4.2</t>
  </si>
  <si>
    <t>10.4.3</t>
  </si>
  <si>
    <t>10.5.2</t>
  </si>
  <si>
    <t>10.5.3</t>
  </si>
  <si>
    <t>10.6.1</t>
  </si>
  <si>
    <t>10.7.1</t>
  </si>
  <si>
    <t>10.8.1</t>
  </si>
  <si>
    <t>10.9.1</t>
  </si>
  <si>
    <t>10.10.1</t>
  </si>
  <si>
    <t>10.11.1</t>
  </si>
  <si>
    <t>10.12.1</t>
  </si>
  <si>
    <t>10.13.1</t>
  </si>
  <si>
    <t>10.14.1</t>
  </si>
  <si>
    <t>10.14.2</t>
  </si>
  <si>
    <t>11.1.1</t>
  </si>
  <si>
    <t>11.1.2</t>
  </si>
  <si>
    <t>11.1.3</t>
  </si>
  <si>
    <t>11.2.1</t>
  </si>
  <si>
    <t>11.3.1</t>
  </si>
  <si>
    <t>11.2.2</t>
  </si>
  <si>
    <t>11.2.3</t>
  </si>
  <si>
    <t>11.2.4</t>
  </si>
  <si>
    <t>11.3.2</t>
  </si>
  <si>
    <t>Chaque attribut title permet-il de connaître la fonction exacte du champ de formulaire auquel il est associé ?</t>
  </si>
  <si>
    <t>Chaque étiquette associée à un champ de formulaire ayant la même fonction et répétée plusieurs fois dans une même page est-elle cohérente ?</t>
  </si>
  <si>
    <t>Chaque étiquette associée à un champ de formulaire ayant la même fonction et répétée dans un ensemble de pages est-elle cohérente ?</t>
  </si>
  <si>
    <t>11.4.1</t>
  </si>
  <si>
    <t>11.5.1</t>
  </si>
  <si>
    <t>11.6.1</t>
  </si>
  <si>
    <t>11.7.1</t>
  </si>
  <si>
    <t>11.8.1</t>
  </si>
  <si>
    <t>11.8.2</t>
  </si>
  <si>
    <t>11.8.3</t>
  </si>
  <si>
    <t>11.9.1</t>
  </si>
  <si>
    <t>11.9.2</t>
  </si>
  <si>
    <t>11.10.1</t>
  </si>
  <si>
    <t>11.10.2</t>
  </si>
  <si>
    <t>11.10.3</t>
  </si>
  <si>
    <t>11.10.4</t>
  </si>
  <si>
    <t>11.10.5</t>
  </si>
  <si>
    <t>11.10.6</t>
  </si>
  <si>
    <t>11.10.7</t>
  </si>
  <si>
    <t>11.11.1</t>
  </si>
  <si>
    <t>11.12.1</t>
  </si>
  <si>
    <t>11.11.2</t>
  </si>
  <si>
    <t>11.12.2</t>
  </si>
  <si>
    <t>11.13.1</t>
  </si>
  <si>
    <t>Chaque ensemble de pages dispose-t-il de deux systèmes de navigation différents, au moins (hors cas particuliers) ?</t>
  </si>
  <si>
    <t>12.1.1</t>
  </si>
  <si>
    <t>12.2.1</t>
  </si>
  <si>
    <t>12.3.1</t>
  </si>
  <si>
    <t>12.4.1</t>
  </si>
  <si>
    <t>12.3.2</t>
  </si>
  <si>
    <t>12.4.2</t>
  </si>
  <si>
    <t>12.4.3</t>
  </si>
  <si>
    <t>Les liens du plan du site sont-ils fonctionnels ?</t>
  </si>
  <si>
    <t>Les liens du plan du site renvoient-ils bien vers les pages indiquées par l'intitulé ?</t>
  </si>
  <si>
    <t>Dans chaque ensemble de pages, le moteur de recherche est-il atteignable de manière identique ?</t>
  </si>
  <si>
    <t>12.5.1</t>
  </si>
  <si>
    <t>12.6.1</t>
  </si>
  <si>
    <t>12.5.2</t>
  </si>
  <si>
    <t>12.5.3</t>
  </si>
  <si>
    <t>Dans chaque ensemble de pages, le moteur de recherche est-il accessible à partir d'une fonctionnalité identique ?</t>
  </si>
  <si>
    <t>Dans chaque ensemble de pages, la fonctionnalité vers le moteur de recherche se présente-t-elle toujours dans le même ordre relatif dans le code source ?</t>
  </si>
  <si>
    <t>12.7.1</t>
  </si>
  <si>
    <t>12.8.1</t>
  </si>
  <si>
    <t>12.9.1</t>
  </si>
  <si>
    <t>12.10.1</t>
  </si>
  <si>
    <t>12.11.1</t>
  </si>
  <si>
    <t>Consultation</t>
  </si>
  <si>
    <t>13.1.1</t>
  </si>
  <si>
    <t>13.1.2</t>
  </si>
  <si>
    <t>13.1.3</t>
  </si>
  <si>
    <t>13.1.4</t>
  </si>
  <si>
    <t>13.2.1</t>
  </si>
  <si>
    <t>13.3.1</t>
  </si>
  <si>
    <t>13.4.1</t>
  </si>
  <si>
    <t>13.5.1</t>
  </si>
  <si>
    <t>13.6.1</t>
  </si>
  <si>
    <t>Pour chaque document bureautique ayant une version accessible, cette version offre-t-elle la même information ?</t>
  </si>
  <si>
    <t>13.7.1</t>
  </si>
  <si>
    <t>13.8.1</t>
  </si>
  <si>
    <t>13.9.1</t>
  </si>
  <si>
    <t>13.10.1</t>
  </si>
  <si>
    <t>13.11.1</t>
  </si>
  <si>
    <t>13.12.1</t>
  </si>
  <si>
    <t>Niv 1</t>
  </si>
  <si>
    <t>Niv 2</t>
  </si>
  <si>
    <t>1.2.6</t>
  </si>
  <si>
    <t>1.6.9</t>
  </si>
  <si>
    <t>1.6.10</t>
  </si>
  <si>
    <t>Niv 3</t>
  </si>
  <si>
    <t>Niv 5</t>
  </si>
  <si>
    <t>8.10.2</t>
  </si>
  <si>
    <t>Label e-accessible</t>
  </si>
  <si>
    <t>Priorité</t>
  </si>
  <si>
    <t>Pourcentage de conformité globale</t>
  </si>
  <si>
    <t>%</t>
  </si>
  <si>
    <t>Conformité</t>
  </si>
  <si>
    <t>Totaux</t>
  </si>
  <si>
    <t>Invalide</t>
  </si>
  <si>
    <t>Valide</t>
  </si>
  <si>
    <t>Données Label e-accessible</t>
  </si>
  <si>
    <t>Niv 4</t>
  </si>
  <si>
    <t>% de conformité</t>
  </si>
  <si>
    <t>Critère</t>
  </si>
  <si>
    <t>Niv1</t>
  </si>
  <si>
    <t>1.1</t>
  </si>
  <si>
    <t>Niv2</t>
  </si>
  <si>
    <t>1.2</t>
  </si>
  <si>
    <t>1.3</t>
  </si>
  <si>
    <t>1.4</t>
  </si>
  <si>
    <t>1.5</t>
  </si>
  <si>
    <t>1.6</t>
  </si>
  <si>
    <t>1.7</t>
  </si>
  <si>
    <t>Niv3</t>
  </si>
  <si>
    <t>1.8</t>
  </si>
  <si>
    <t>Niv5</t>
  </si>
  <si>
    <t>1.9</t>
  </si>
  <si>
    <t>2.1</t>
  </si>
  <si>
    <t>2.2</t>
  </si>
  <si>
    <t>3.1</t>
  </si>
  <si>
    <t>3.2</t>
  </si>
  <si>
    <t>3.3</t>
  </si>
  <si>
    <t>4.1</t>
  </si>
  <si>
    <t>4.2</t>
  </si>
  <si>
    <t>4.3</t>
  </si>
  <si>
    <t>4.4</t>
  </si>
  <si>
    <t>4.5</t>
  </si>
  <si>
    <t>4.6</t>
  </si>
  <si>
    <t>4.7</t>
  </si>
  <si>
    <t>4.8</t>
  </si>
  <si>
    <t>4.9</t>
  </si>
  <si>
    <t>4.10</t>
  </si>
  <si>
    <t>4.11</t>
  </si>
  <si>
    <t>4.12</t>
  </si>
  <si>
    <t>4.13</t>
  </si>
  <si>
    <t>5.1</t>
  </si>
  <si>
    <t>5.2</t>
  </si>
  <si>
    <t>5.3</t>
  </si>
  <si>
    <t>5.4</t>
  </si>
  <si>
    <t>5.5</t>
  </si>
  <si>
    <t>5.6</t>
  </si>
  <si>
    <t>5.7</t>
  </si>
  <si>
    <t>5.8</t>
  </si>
  <si>
    <t>6.1</t>
  </si>
  <si>
    <t>6.2</t>
  </si>
  <si>
    <t>7.1</t>
  </si>
  <si>
    <t>7.2</t>
  </si>
  <si>
    <t>7.3</t>
  </si>
  <si>
    <t>7.4</t>
  </si>
  <si>
    <t>7.5</t>
  </si>
  <si>
    <t>8.1</t>
  </si>
  <si>
    <t>8.2</t>
  </si>
  <si>
    <t>8.3</t>
  </si>
  <si>
    <t>8.4</t>
  </si>
  <si>
    <t>8.5</t>
  </si>
  <si>
    <t>8.6</t>
  </si>
  <si>
    <t>8.7</t>
  </si>
  <si>
    <t>8.8</t>
  </si>
  <si>
    <t>8.9</t>
  </si>
  <si>
    <t>8.10</t>
  </si>
  <si>
    <t>9.1</t>
  </si>
  <si>
    <t>9.2</t>
  </si>
  <si>
    <t>9.3</t>
  </si>
  <si>
    <t>9.4</t>
  </si>
  <si>
    <t>10.1</t>
  </si>
  <si>
    <t>10.2</t>
  </si>
  <si>
    <t>10.3</t>
  </si>
  <si>
    <t>10.4</t>
  </si>
  <si>
    <t>10.5</t>
  </si>
  <si>
    <t>10.6</t>
  </si>
  <si>
    <t>10.7</t>
  </si>
  <si>
    <t>10.8</t>
  </si>
  <si>
    <t>10.9</t>
  </si>
  <si>
    <t>10.10</t>
  </si>
  <si>
    <t>10.11</t>
  </si>
  <si>
    <t>10.12</t>
  </si>
  <si>
    <t>10.13</t>
  </si>
  <si>
    <t>10.14</t>
  </si>
  <si>
    <t>11.1</t>
  </si>
  <si>
    <t>11.2</t>
  </si>
  <si>
    <t>11.3</t>
  </si>
  <si>
    <t>11.4</t>
  </si>
  <si>
    <t>11.5</t>
  </si>
  <si>
    <t>11.6</t>
  </si>
  <si>
    <t>11.7</t>
  </si>
  <si>
    <t>11.8</t>
  </si>
  <si>
    <t>11.9</t>
  </si>
  <si>
    <t>11.10</t>
  </si>
  <si>
    <t>11.11</t>
  </si>
  <si>
    <t>11.12</t>
  </si>
  <si>
    <t>11.13</t>
  </si>
  <si>
    <t>12.1</t>
  </si>
  <si>
    <t>12.2</t>
  </si>
  <si>
    <t>12.3</t>
  </si>
  <si>
    <t>12.4</t>
  </si>
  <si>
    <t>12.5</t>
  </si>
  <si>
    <t>12.6</t>
  </si>
  <si>
    <t>12.7</t>
  </si>
  <si>
    <t>12.8</t>
  </si>
  <si>
    <t>12.9</t>
  </si>
  <si>
    <t>12.10</t>
  </si>
  <si>
    <t>12.11</t>
  </si>
  <si>
    <t>13.1</t>
  </si>
  <si>
    <t>13.2</t>
  </si>
  <si>
    <t>13.3</t>
  </si>
  <si>
    <t>13.4</t>
  </si>
  <si>
    <t>13.5</t>
  </si>
  <si>
    <t>13.6</t>
  </si>
  <si>
    <t>13.7</t>
  </si>
  <si>
    <t>13.8</t>
  </si>
  <si>
    <t>13.9</t>
  </si>
  <si>
    <t>13.10</t>
  </si>
  <si>
    <t>13.11</t>
  </si>
  <si>
    <t>13.12</t>
  </si>
  <si>
    <t>Total A &amp; AA</t>
  </si>
  <si>
    <t>Niv4</t>
  </si>
  <si>
    <t>Pre-Qualif</t>
  </si>
  <si>
    <t>pré-qualifié</t>
  </si>
  <si>
    <t>Échantilllon de pages</t>
  </si>
  <si>
    <t>Langues</t>
  </si>
  <si>
    <t>Fr</t>
  </si>
  <si>
    <t>En</t>
  </si>
  <si>
    <t>Es_Fr</t>
  </si>
  <si>
    <t>Es_En</t>
  </si>
  <si>
    <t>Français</t>
  </si>
  <si>
    <t>Anglais</t>
  </si>
  <si>
    <t>Commentaires</t>
  </si>
  <si>
    <t>NT</t>
  </si>
  <si>
    <t>100-101</t>
  </si>
  <si>
    <t>125-126</t>
  </si>
  <si>
    <t>130-132</t>
  </si>
  <si>
    <t>155-157</t>
  </si>
  <si>
    <t>194-195</t>
  </si>
  <si>
    <t>196-198</t>
  </si>
  <si>
    <t xml:space="preserve">Attribution - Partage dans les Mêmes Conditions 3.0 France (CC BY-SA 3.0 FR) </t>
  </si>
  <si>
    <t>Vous êtes autorisé à :</t>
  </si>
  <si>
    <r>
      <t>Partager</t>
    </r>
    <r>
      <rPr>
        <sz val="11"/>
        <color theme="1"/>
        <rFont val="Calibri"/>
        <family val="2"/>
        <scheme val="minor"/>
      </rPr>
      <t xml:space="preserve"> — copier, distribuer et communiquer le matériel par tous moyens et sous tous formats</t>
    </r>
  </si>
  <si>
    <t>L'Offrant ne peut retirer les autorisations concédées par la licence tant que vous appliquez les termes de cette licence.</t>
  </si>
  <si>
    <r>
      <t>Adapter</t>
    </r>
    <r>
      <rPr>
        <sz val="11"/>
        <color theme="1"/>
        <rFont val="Calibri"/>
        <family val="2"/>
        <scheme val="minor"/>
      </rPr>
      <t xml:space="preserve"> — remixer, transformer et créer à partir du matériel pour toute utilisation, y compris commerciale.</t>
    </r>
  </si>
  <si>
    <t>Selon les conditions suivantes :</t>
  </si>
  <si>
    <r>
      <rPr>
        <b/>
        <sz val="11"/>
        <color theme="1"/>
        <rFont val="Calibri"/>
        <family val="2"/>
        <scheme val="minor"/>
      </rPr>
      <t>Attribution</t>
    </r>
    <r>
      <rPr>
        <sz val="11"/>
        <color theme="1"/>
        <rFont val="Calibri"/>
        <family val="2"/>
        <scheme val="minor"/>
      </rPr>
      <t xml:space="preserve"> — Vous devez </t>
    </r>
    <r>
      <rPr>
        <b/>
        <sz val="11"/>
        <color theme="1"/>
        <rFont val="Calibri"/>
        <family val="2"/>
        <scheme val="minor"/>
      </rPr>
      <t>créditer</t>
    </r>
    <r>
      <rPr>
        <sz val="11"/>
        <color theme="1"/>
        <rFont val="Calibri"/>
        <family val="2"/>
        <scheme val="minor"/>
      </rPr>
      <t xml:space="preserve"> l'Œuvre, intégrer un lien vers la licence et</t>
    </r>
    <r>
      <rPr>
        <b/>
        <sz val="11"/>
        <color theme="1"/>
        <rFont val="Calibri"/>
        <family val="2"/>
        <scheme val="minor"/>
      </rPr>
      <t xml:space="preserve"> indiquer</t>
    </r>
    <r>
      <rPr>
        <sz val="11"/>
        <color theme="1"/>
        <rFont val="Calibri"/>
        <family val="2"/>
        <scheme val="minor"/>
      </rPr>
      <t xml:space="preserve"> si des modifications ont été effectuées à l'Oeuvre. Vous devez indiquer ces informations par tous les moyens raisonnables, sans toutefois suggérer que l'Offrant vous soutient ou soutient la façon dont vous avez utilisé son Oeuvre. </t>
    </r>
  </si>
  <si>
    <r>
      <rPr>
        <b/>
        <sz val="11"/>
        <color theme="1"/>
        <rFont val="Calibri"/>
        <family val="2"/>
        <scheme val="minor"/>
      </rPr>
      <t xml:space="preserve">Partage dans les Mêmes Conditions </t>
    </r>
    <r>
      <rPr>
        <sz val="11"/>
        <color theme="1"/>
        <rFont val="Calibri"/>
        <family val="2"/>
        <scheme val="minor"/>
      </rPr>
      <t xml:space="preserve">— Dans le cas où vous effectuez un remix, que vous transformez, ou créez à partir du matériel composant l'Oeuvre originale, vous devez diffuser l'Oeuvre modifiée dans les même conditions, c'est à dire avec </t>
    </r>
    <r>
      <rPr>
        <b/>
        <sz val="11"/>
        <color theme="1"/>
        <rFont val="Calibri"/>
        <family val="2"/>
        <scheme val="minor"/>
      </rPr>
      <t>la même licence</t>
    </r>
    <r>
      <rPr>
        <sz val="11"/>
        <color theme="1"/>
        <rFont val="Calibri"/>
        <family val="2"/>
        <scheme val="minor"/>
      </rPr>
      <t xml:space="preserve"> avec laquelle l'Oeuvre originale a été diffusée. </t>
    </r>
  </si>
  <si>
    <r>
      <rPr>
        <b/>
        <sz val="11"/>
        <color theme="1"/>
        <rFont val="Calibri"/>
        <family val="2"/>
        <scheme val="minor"/>
      </rPr>
      <t>Pas de restrictions complémentaires</t>
    </r>
    <r>
      <rPr>
        <sz val="11"/>
        <color theme="1"/>
        <rFont val="Calibri"/>
        <family val="2"/>
        <scheme val="minor"/>
      </rPr>
      <t xml:space="preserve"> — Vous n'êtes pas autorisé à appliquer des conditions légales ou des </t>
    </r>
    <r>
      <rPr>
        <b/>
        <sz val="11"/>
        <color theme="1"/>
        <rFont val="Calibri"/>
        <family val="2"/>
        <scheme val="minor"/>
      </rPr>
      <t>mesures techniques</t>
    </r>
    <r>
      <rPr>
        <sz val="11"/>
        <color theme="1"/>
        <rFont val="Calibri"/>
        <family val="2"/>
        <scheme val="minor"/>
      </rPr>
      <t xml:space="preserve"> qui restreindraient légalement autrui à utiliser l'Oeuvre dans les conditions décrites par la licence.</t>
    </r>
  </si>
  <si>
    <t>Crédits</t>
  </si>
  <si>
    <t>Auteur :</t>
  </si>
  <si>
    <t>(*) Les définitions des indicateurs ont été fournies par la société Atalan</t>
  </si>
  <si>
    <t>Licence Créative Commons</t>
  </si>
  <si>
    <t>Contributeurs :</t>
  </si>
  <si>
    <t>(*) Les définitions des indicateurs dans l'onglet "Synthèse Graphique" ont été fournies par la société Atalan (www.atalan.fr).</t>
  </si>
  <si>
    <t>Aide</t>
  </si>
  <si>
    <t>Guide d'utilisation de cette grille d'évaluation</t>
  </si>
  <si>
    <t>Indiquer les informations suivantes :</t>
  </si>
  <si>
    <t>Renseigner ensuite les pages que vous allez auditer en renseignant pour chacune les informations suivantes :</t>
  </si>
  <si>
    <t>Cet indicateur mesure la conformité stricte vis-à-vis des tests du référentiel choisi. Il correspond au nombre de critères validés sur toute l’application lors de l’audit, par rapport au nombre total de critères applicables. Ainsi, si un critère est invalidé sur une page, il est considéré comme invalidé sur l’ensemble du site. (*)</t>
  </si>
  <si>
    <t>Dans chaque page web, chaque texte dont le sens de lecture est différent du sens de lecture par défaut est contenu dans une balise possédant un attribut dir ?</t>
  </si>
  <si>
    <t>Erreur transverse</t>
  </si>
  <si>
    <t>Correctif</t>
  </si>
  <si>
    <t>Espagnol et français</t>
  </si>
  <si>
    <t>Espagnol et anglais</t>
  </si>
  <si>
    <t>Basse</t>
  </si>
  <si>
    <t>Moyenne</t>
  </si>
  <si>
    <t>Haute</t>
  </si>
  <si>
    <t>Mineur</t>
  </si>
  <si>
    <t>Moyen</t>
  </si>
  <si>
    <t>Majeur</t>
  </si>
  <si>
    <t>Critique</t>
  </si>
  <si>
    <t>Chaque bouton de type image (balise &lt;input&gt; avec l'attribut type="image") a-t-il une alternative textuelle ?</t>
  </si>
  <si>
    <t>1.1.5</t>
  </si>
  <si>
    <t>1.1.6</t>
  </si>
  <si>
    <t>1.1.7</t>
  </si>
  <si>
    <t>1.1.8</t>
  </si>
  <si>
    <t>Pour chaque image bitmap (balise &lt;canvas&gt;) porteuse d'information, qui implémente une référence à une description détaillée adjacente, cette référence est-elle correctement restituée par les technologies d'assistance ?</t>
  </si>
  <si>
    <t>Chaque image texte (balise &lt;img&gt; ou possédant un attribut WAI-ARIA role="img") porteuse d'information, en l'absence d'un mécanisme de remplacement, doit si possible être remplacée par du texte stylé. Cette règle est-elle respectée (hors cas particuliers) ?</t>
  </si>
  <si>
    <t>Chaque image texte objet (balise &lt;object&gt; avec l'attribut type="image/…") porteuse d'information, en l'absence d'un mécanisme de remplacement, doit si possible être remplacée par du texte stylé. Cette règle est-elle respectée (hors cas particuliers) ?</t>
  </si>
  <si>
    <t>Chaque image texte embarquée (balise &lt;embed&gt; avec l'attribut type="image/…") porteuse d'information, en l'absence d'un mécanisme de remplacement, doit si possible être remplacée par du texte stylé. Cette règle est-elle respectée (hors cas particuliers) ?</t>
  </si>
  <si>
    <t>Chaque image texte bitmap (balise &lt;canvas&gt;) porteuse d'information, en l'absence d'un mécanisme de remplacement, doit si possible être remplacée par du texte stylé. Cette règle est-elle respectée (hors cas particuliers) ?</t>
  </si>
  <si>
    <t>Chaque cadre a-t-il un titre de cadre ?</t>
  </si>
  <si>
    <t>Chaque cadre (balise &lt;iframe&gt; ou &lt;frame&gt;) a-t-il un attribut title ?</t>
  </si>
  <si>
    <t>Pour chaque cadre ayant un titre de cadre, ce titre de cadre est-il pertinent ?</t>
  </si>
  <si>
    <t>Pour chaque cadre (balise &lt;iframe&gt; ou &lt;frame&gt;) ayant un attribut title, le contenu de cet attribut est-il pertinent ?</t>
  </si>
  <si>
    <t>Dans le mécanisme qui permet d'afficher un rapport de contraste conforme, le rapport de contraste entre le texte et la couleur d’arrière-plan est-il suffisamment élevé ?</t>
  </si>
  <si>
    <t>Dans le mécanisme qui permet d'afficher un rapport de contraste conforme, les couleurs du composant ou des éléments graphiques porteurs d’informations qui le composent, sont-elles suffisamment contrastées ?</t>
  </si>
  <si>
    <t>Pour chaque média temporel synchronisé pré-enregistré possédant des sous-titres synchronisés diffusés via une balise &lt;track&gt;, la balise &lt;track&gt; possède-t-elle un attribut kind="captions" ?</t>
  </si>
  <si>
    <t>4.11.3</t>
  </si>
  <si>
    <t>Pour chaque tableau de données complexe un résumé est-il disponible ?</t>
  </si>
  <si>
    <t>Pour chaque tableau de mise en forme, le contenu linéarisé reste-t-il compréhensible (hors cas particuliers) ?</t>
  </si>
  <si>
    <t>5.6.3</t>
  </si>
  <si>
    <t>5.7.5</t>
  </si>
  <si>
    <t>6.1.4</t>
  </si>
  <si>
    <t>6.1.5</t>
  </si>
  <si>
    <t>Dans chaque page web, chaque lien, à l'exception des ancres, a-t-il un intitulé entre &lt;a&gt; et &lt;/a&gt; ?</t>
  </si>
  <si>
    <t>7.5.2</t>
  </si>
  <si>
    <t>7.5.3</t>
  </si>
  <si>
    <t>Dans chaque page web, le code de langue de chaque changement de langue est-il valide et pertinent ?</t>
  </si>
  <si>
    <t>Dans chaque page web, la hiérarchie entre les titres (balise &lt;hx&gt; ou balise possédant un attribut WAI-ARIA role="heading" associé à un attribut WAI-ARIA aria-level) est-elle pertinente ?</t>
  </si>
  <si>
    <t>Dans chaque page web, chaque passage de texte constituant un titre est-il structuré à l'aide d'une balise &lt;hx&gt; ou d'une balise possédant un attribut WAI-ARIA role="heading" associé à un attribut WAI-ARIA aria-level ?</t>
  </si>
  <si>
    <t>9.4.2</t>
  </si>
  <si>
    <t>Pour chaque page web, les contenus cachés ont-ils vocation à être ignorés par les technologies d'assistance ?</t>
  </si>
  <si>
    <t>10.9.2</t>
  </si>
  <si>
    <t>10.9.3</t>
  </si>
  <si>
    <t>10.9.4</t>
  </si>
  <si>
    <t>10.10.2</t>
  </si>
  <si>
    <t>10.10.3</t>
  </si>
  <si>
    <t>10.10.4</t>
  </si>
  <si>
    <t>10.11.2</t>
  </si>
  <si>
    <t>10.13.2</t>
  </si>
  <si>
    <t>10.13.3</t>
  </si>
  <si>
    <t>Dans chaque page web, les contenus additionnels apparaissant via les styles CSS uniquement peuvent-ils être rendus visibles au clavier et par tout dispositif de pointage ?</t>
  </si>
  <si>
    <t>Chaque balise &lt;label&gt; permet-elle de connaître la fonction exacte du champ de formulaire auquel elle est associée ?</t>
  </si>
  <si>
    <t>11.2.5</t>
  </si>
  <si>
    <t>11.2.6</t>
  </si>
  <si>
    <t>Chaque bouton adjacent au champ de formulaire qui fournit une étiquette visible permet-il de connaître la fonction exacte du champ de formulaire auquel il est associé ?</t>
  </si>
  <si>
    <t>Dans chaque formulaire, chaque étiquette de champ et son champ associé sont-ils accolés (hors cas particuliers) ?</t>
  </si>
  <si>
    <t>11.4.2</t>
  </si>
  <si>
    <t>11.4.3</t>
  </si>
  <si>
    <t>Chaque regroupement de champs de même nature possède-t-il une légende ?</t>
  </si>
  <si>
    <t>Dans chaque formulaire, chaque légende associée à un regroupement de champs de même nature est-elle pertinente ?</t>
  </si>
  <si>
    <t>Dans chaque balise &lt;select&gt;, chaque balise &lt;optgroup&gt; possède-t-elle un attribut label ?</t>
  </si>
  <si>
    <t>12.3.3</t>
  </si>
  <si>
    <t>Dans chaque page web, un lien permet-il d'éviter la zone de contenu principal ou d'y accéder (hors cas particuliers) ?</t>
  </si>
  <si>
    <t>12.7.2</t>
  </si>
  <si>
    <t>12.8.2</t>
  </si>
  <si>
    <t>13.7.2</t>
  </si>
  <si>
    <t>13.7.3</t>
  </si>
  <si>
    <t>13.8.2</t>
  </si>
  <si>
    <t>13.10.2</t>
  </si>
  <si>
    <t>13.12.2</t>
  </si>
  <si>
    <t>13.12.3</t>
  </si>
  <si>
    <t>2-9</t>
  </si>
  <si>
    <t>10-15</t>
  </si>
  <si>
    <t>16-24</t>
  </si>
  <si>
    <t>25-31</t>
  </si>
  <si>
    <t>32-33</t>
  </si>
  <si>
    <t>34-43</t>
  </si>
  <si>
    <t>44-49</t>
  </si>
  <si>
    <t>50-54</t>
  </si>
  <si>
    <t>55-59</t>
  </si>
  <si>
    <t>60</t>
  </si>
  <si>
    <t>61</t>
  </si>
  <si>
    <t>62-67</t>
  </si>
  <si>
    <t>68-72</t>
  </si>
  <si>
    <t>73-76</t>
  </si>
  <si>
    <t>77-79</t>
  </si>
  <si>
    <t>80-82</t>
  </si>
  <si>
    <t>83-84</t>
  </si>
  <si>
    <t>86-87</t>
  </si>
  <si>
    <t>88-89</t>
  </si>
  <si>
    <t>90-90</t>
  </si>
  <si>
    <t>91-92</t>
  </si>
  <si>
    <t>95-97</t>
  </si>
  <si>
    <t>98-99</t>
  </si>
  <si>
    <t>105</t>
  </si>
  <si>
    <t>106</t>
  </si>
  <si>
    <t>107-109</t>
  </si>
  <si>
    <t>110-114</t>
  </si>
  <si>
    <t>115</t>
  </si>
  <si>
    <t>116-120</t>
  </si>
  <si>
    <t>121</t>
  </si>
  <si>
    <t>122-124</t>
  </si>
  <si>
    <t>127-128</t>
  </si>
  <si>
    <t>129</t>
  </si>
  <si>
    <t>133-135</t>
  </si>
  <si>
    <t>136</t>
  </si>
  <si>
    <t>137</t>
  </si>
  <si>
    <t>138</t>
  </si>
  <si>
    <t>139</t>
  </si>
  <si>
    <t>140</t>
  </si>
  <si>
    <t>141</t>
  </si>
  <si>
    <t>142</t>
  </si>
  <si>
    <t>143</t>
  </si>
  <si>
    <t>144-145</t>
  </si>
  <si>
    <t>146-148</t>
  </si>
  <si>
    <t>149</t>
  </si>
  <si>
    <t>150-152</t>
  </si>
  <si>
    <t>153-154</t>
  </si>
  <si>
    <t>158</t>
  </si>
  <si>
    <t>159</t>
  </si>
  <si>
    <t>160-162</t>
  </si>
  <si>
    <t>163-165</t>
  </si>
  <si>
    <t>166</t>
  </si>
  <si>
    <t>167</t>
  </si>
  <si>
    <t>168</t>
  </si>
  <si>
    <t>169-172</t>
  </si>
  <si>
    <t>173-176</t>
  </si>
  <si>
    <t>177-178</t>
  </si>
  <si>
    <t>179</t>
  </si>
  <si>
    <t>180-182</t>
  </si>
  <si>
    <t>183-184</t>
  </si>
  <si>
    <t>185-187</t>
  </si>
  <si>
    <t>188-193</t>
  </si>
  <si>
    <t>199</t>
  </si>
  <si>
    <t>200</t>
  </si>
  <si>
    <t>201</t>
  </si>
  <si>
    <t>202-204</t>
  </si>
  <si>
    <t>205-206</t>
  </si>
  <si>
    <t>207-213</t>
  </si>
  <si>
    <t>214-215</t>
  </si>
  <si>
    <t>216-217</t>
  </si>
  <si>
    <t>218</t>
  </si>
  <si>
    <t>219</t>
  </si>
  <si>
    <t>220</t>
  </si>
  <si>
    <t>221-223</t>
  </si>
  <si>
    <t>224-226</t>
  </si>
  <si>
    <t>227-229</t>
  </si>
  <si>
    <t>230</t>
  </si>
  <si>
    <t>231-232</t>
  </si>
  <si>
    <t>233-234</t>
  </si>
  <si>
    <t>235</t>
  </si>
  <si>
    <t>236</t>
  </si>
  <si>
    <t>237</t>
  </si>
  <si>
    <t>238-241</t>
  </si>
  <si>
    <t>242</t>
  </si>
  <si>
    <t>243</t>
  </si>
  <si>
    <t>244</t>
  </si>
  <si>
    <t>245</t>
  </si>
  <si>
    <t>246</t>
  </si>
  <si>
    <t>247-249</t>
  </si>
  <si>
    <t>250-251</t>
  </si>
  <si>
    <t>252</t>
  </si>
  <si>
    <t>253-254</t>
  </si>
  <si>
    <t>255</t>
  </si>
  <si>
    <t>256-258</t>
  </si>
  <si>
    <t>Tests par critère</t>
  </si>
  <si>
    <t>Conformité label e-accessible</t>
  </si>
  <si>
    <t>Calcul de la conformité RGAA par critères</t>
  </si>
  <si>
    <t>Données de conformité</t>
  </si>
  <si>
    <t>85</t>
  </si>
  <si>
    <t>93</t>
  </si>
  <si>
    <t>94</t>
  </si>
  <si>
    <t>102</t>
  </si>
  <si>
    <t>103</t>
  </si>
  <si>
    <t>104</t>
  </si>
  <si>
    <t>Chaque image porteuse d'information a-t-elle une alternative textuelle ?</t>
  </si>
  <si>
    <t>Chaque image (balise &lt;img&gt; ou balise possédant l'attribut WAI-ARIA role="img") porteuse d'information a-t-elle une alternative textuelle ?</t>
  </si>
  <si>
    <t>Chaque zone d'une image réactive (balise &lt;area&gt;) porteuse d'information a-t-elle une alternative textuelle ?</t>
  </si>
  <si>
    <t>Chaque zone cliquable d'une image réactive côté serveur est-elle doublée d'un lien dans la page ?</t>
  </si>
  <si>
    <r>
      <t xml:space="preserve">Chaque image vectorielle (balise &lt;svg&gt;) porteuse d'information, vérifie-t-elle ces conditions ?
</t>
    </r>
    <r>
      <rPr>
        <sz val="8"/>
        <rFont val="Arial"/>
        <family val="2"/>
      </rPr>
      <t>– La balise &lt;svg&gt; possède un attribut WAI-ARIA role="img".
– La balise &lt;svg&gt; a une alternative textuelle.</t>
    </r>
  </si>
  <si>
    <r>
      <t xml:space="preserve">Chaque image objet (balise &lt;object&gt; avec l'attribut type="image/…") porteuse d'information, vérifie-t-elle une de ces conditions ?
</t>
    </r>
    <r>
      <rPr>
        <sz val="8"/>
        <rFont val="Arial"/>
        <family val="2"/>
      </rPr>
      <t>– La balise &lt;object&gt; possède une alternative textuelle.
– L'élément &lt;object&gt; est immédiatement suivi d'un lien ou bouton adjacent permettant d'accéder à un contenu alternatif.
– Un mécanisme permet à l'utilisateur de remplacer l'élément &lt;object&gt; par un contenu alternatif.</t>
    </r>
  </si>
  <si>
    <r>
      <t xml:space="preserve">Chaque image embarquée (balise &lt;embed&gt; avec l'attribut type="image/…") porteuse d'information, vérifie-t-elle une de ces conditions ?
</t>
    </r>
    <r>
      <rPr>
        <sz val="8"/>
        <rFont val="Arial"/>
        <family val="2"/>
      </rPr>
      <t>– La balise &lt;embed&gt; possède une alternative textuelle.
– L'élément &lt;embed&gt; est immédiatement suivie d'un lien ou bouton adjacent permettant d'accéder à un contenu alternatif.
– Un mécanisme permet à l'utilisateur de remplacer l'élément &lt;embed&gt; par un contenu alternatif.</t>
    </r>
  </si>
  <si>
    <r>
      <t xml:space="preserve">Chaque image bitmap (balise &lt;canvas&gt;) porteuse d'information, vérifie-t-elle une de ces conditions ?
</t>
    </r>
    <r>
      <rPr>
        <sz val="8"/>
        <rFont val="Arial"/>
        <family val="2"/>
      </rPr>
      <t>– La balise &lt;canvas&gt; possède une alternative textuelle.
– Un contenu alternatif est présent entre les balises &lt;canvas&gt; et &lt;/canvas&gt;.
– L'élément &lt;canvas&gt; est immédiatement suivi d'un lien ou bouton adjacent permettant d'accéder à un contenu alternatif.
– Un mécanisme permet à l'utilisateur de remplacer l'élément &lt;canvas&gt; par un contenu alternatif.</t>
    </r>
  </si>
  <si>
    <t>Chaque image de décoration est-elle correctement ignorée par les technologies d'assistance ?</t>
  </si>
  <si>
    <r>
      <t xml:space="preserve">Chaque image (balise &lt;img&gt;) de décoration, sans légende, vérifie-t-elle une de ces conditions ?
</t>
    </r>
    <r>
      <rPr>
        <sz val="8"/>
        <rFont val="Arial"/>
        <family val="2"/>
      </rPr>
      <t>– La balise &lt;img&gt; possède un attribut alt vide (alt="") et est dépourvue de tout autre attribut permettant de fournir une alternative textuelle.
– La balise &lt;img&gt; possède un attribut WAI-ARIA aria-hidden="true" ou role="presentation".</t>
    </r>
  </si>
  <si>
    <r>
      <t xml:space="preserve">Chaque zone non cliquable (balise &lt;area&gt; sans attribut href) de décoration, vérifie-t-elle une de ces conditions ?
</t>
    </r>
    <r>
      <rPr>
        <sz val="8"/>
        <rFont val="Arial"/>
        <family val="2"/>
      </rPr>
      <t>– La balise &lt;area&gt; possède un attribut alt vide (alt="") et est dépourvue de tout autre attribut permettant de fournir une alternative textuelle.
– La balise &lt;area&gt; possède un attribut WAI-ARIA aria-hidden="true" ou role="presentation".</t>
    </r>
  </si>
  <si>
    <r>
      <t xml:space="preserve">Chaque image objet (balise &lt;object&gt; avec l'attribut type="image/…") de décoration, sans légende, vérifie-t-elle ces conditions ?
</t>
    </r>
    <r>
      <rPr>
        <sz val="8"/>
        <rFont val="Arial"/>
        <family val="2"/>
      </rPr>
      <t>– La balise &lt;object&gt; possède un attribut WAI-ARIA aria-hidden="true".
– La balise &lt;object&gt; est dépourvue d'alternative textuelle.
– Il n'y a aucun texte faisant office d'alternative textuelle entre &lt;object&gt; et &lt;/object&gt;.</t>
    </r>
  </si>
  <si>
    <r>
      <t xml:space="preserve">Chaque image vectorielle (balise &lt;svg&gt;) de décoration, sans légende, vérifie-t-elle ces conditions ?
</t>
    </r>
    <r>
      <rPr>
        <sz val="8"/>
        <rFont val="Arial"/>
        <family val="2"/>
      </rPr>
      <t>– La balise &lt;svg&gt; possède un attribut WAI-ARIA aria-hidden="true".
– La balise &lt;svg&gt; et ses enfants sont dépourvus d'alternative textuelle.
– Les balises &lt;title&gt; et &lt;desc&gt; sont absentes ou vides.
– La balise &lt;svg&gt; et ses enfants sont dépourvus d'attribut title.</t>
    </r>
  </si>
  <si>
    <r>
      <t xml:space="preserve">Chaque image bitmap (balise &lt;canvas&gt;) de décoration, sans légende, vérifie-t-elle ces conditions ?
</t>
    </r>
    <r>
      <rPr>
        <sz val="8"/>
        <rFont val="Arial"/>
        <family val="2"/>
      </rPr>
      <t>– La balise &lt;canvas&gt; possède un attribut WAI-ARIA aria-hidden="true".
– La balise &lt;canvas&gt; et ses enfants sont dépourvus d'alternative textuelle.
– Il n'y a aucun texte faisant office d'alternative textuelle entre &lt;canvas&gt; et &lt;/canvas&gt;.</t>
    </r>
  </si>
  <si>
    <r>
      <t xml:space="preserve">Chaque image embarquée (balise &lt;embed&gt; avec l'attribut type="image/…") de décoration, sans légende, vérifie-t-elle ces conditions ?
</t>
    </r>
    <r>
      <rPr>
        <sz val="8"/>
        <rFont val="Arial"/>
        <family val="2"/>
      </rPr>
      <t>– La balise &lt;embed&gt; possède un attribut WAI-ARIA aria-hidden="true".
– La balise &lt;embed&gt; et ses enfants sont dépourvus d'alternative textuelle.</t>
    </r>
  </si>
  <si>
    <t>Pour chaque image porteuse d'information ayant une alternative textuelle, cette alternative est-elle pertinente (hors cas particuliers) ?</t>
  </si>
  <si>
    <r>
      <rPr>
        <b/>
        <sz val="8"/>
        <rFont val="Arial"/>
        <family val="2"/>
      </rPr>
      <t xml:space="preserve">Pour chaque image (balise &lt;img&gt; ou balise possédant l'attribut WAI-ARIA role="img") porteuse d'information, ayant une alternative textuelle, cette alternative est-elle pertinente (hors cas particuliers) ?
</t>
    </r>
    <r>
      <rPr>
        <sz val="8"/>
        <rFont val="Arial"/>
        <family val="2"/>
      </rPr>
      <t>– S'il est présent, le contenu de l'attribut alt est pertinent.
– S'il est présent, le contenu de l'attribut title est pertinent.
– S'il est présent, le contenu de l'attribut WAI-ARIA aria-label est pertinent.
– S'il est présent, le passage de texte associé via l'attribut WAI-ARIA aria-labelledby est pertinent.</t>
    </r>
  </si>
  <si>
    <r>
      <t xml:space="preserve">Pour chaque zone (balise &lt;area&gt;) d'une image réactive porteuse d'information, ayant une alternative textuelle, cette alternative est-elle pertinente (hors cas particuliers) ?
</t>
    </r>
    <r>
      <rPr>
        <sz val="8"/>
        <rFont val="Arial"/>
        <family val="2"/>
      </rPr>
      <t>– S'il est présent, le contenu de l'attribut alt est pertinent.
– S'il est présent, le contenu de l'attribut title est pertinent.
– S'il est présent, le contenu de l'attribut WAI-ARIA aria-label est pertinent.
– S'il est présent, le passage de texte associé via l'attribut WAI-ARIA aria-labelledby est pertinent.</t>
    </r>
  </si>
  <si>
    <r>
      <rPr>
        <b/>
        <sz val="8"/>
        <rFont val="Arial"/>
        <family val="2"/>
      </rPr>
      <t xml:space="preserve">Pour chaque bouton de type image (balise &lt;input&gt; avec l'attribut type="image"), ayant une alternative textuelle, cette alternative est-elle pertinente (hors cas particuliers) ?
</t>
    </r>
    <r>
      <rPr>
        <sz val="8"/>
        <rFont val="Arial"/>
        <family val="2"/>
      </rPr>
      <t>– S'il est présent, le contenu de l'attribut alt est pertinent.
– S'il est présent, le contenu de l'attribut title est pertinent.
– S'il est présent, le contenu de l'attribut WAI-ARIA aria-label est pertinent.
– S'il est présent, le passage de texte associé via l'attribut WAI-ARIA aria-labelledby est pertinent.</t>
    </r>
  </si>
  <si>
    <r>
      <rPr>
        <b/>
        <sz val="8"/>
        <rFont val="Arial"/>
        <family val="2"/>
      </rPr>
      <t xml:space="preserve">Pour chaque image objet (balise &lt;object&gt; avec l'attribut type="image/…") porteuse d'information, ayant une alternative textuelle ou un contenu alternatif, cette alternative est-elle pertinente (hors cas particuliers) ?
</t>
    </r>
    <r>
      <rPr>
        <sz val="8"/>
        <rFont val="Arial"/>
        <family val="2"/>
      </rPr>
      <t>– S'il est présent, le contenu de l'attribut title est pertinent.
– S'il est présent, le contenu de l'attribut WAI-ARIA aria-label est pertinent.
– S'il est présent, le passage de texte associé via l'attribut WAI-ARIA aria-labelledby est pertinent.
– S'il est présent le contenu alternatif est pertinent.</t>
    </r>
  </si>
  <si>
    <r>
      <t xml:space="preserve">Pour chaque image embarquée (balise &lt;embed&gt; avec l'attribut type="image/…") porteuse d'information, ayant une alternative textuelle ou un contenu alternatif, cette alternative est-elle pertinente (hors cas particuliers) ?
</t>
    </r>
    <r>
      <rPr>
        <sz val="8"/>
        <rFont val="Arial"/>
        <family val="2"/>
      </rPr>
      <t>– S'il est présent, le contenu de l'attribut title est pertinent.
– S'il est présent, le contenu de l'attribut WAI-ARIA aria-label est pertinent.
– S'il est présent, le passage de texte associé via l'attribut WAI-ARIA aria-labelledby est pertinent.
– S'il est présent le contenu alternatif est pertinent.</t>
    </r>
  </si>
  <si>
    <r>
      <rPr>
        <b/>
        <sz val="8"/>
        <rFont val="Arial"/>
        <family val="2"/>
      </rPr>
      <t xml:space="preserve">Pour chaque image vectorielle (balise &lt;svg&gt;) porteuse d'information, ayant une alternative textuelle, cette alternative est-elle pertinente (hors cas particuliers) ?
</t>
    </r>
    <r>
      <rPr>
        <sz val="8"/>
        <rFont val="Arial"/>
        <family val="2"/>
      </rPr>
      <t>– S'il est présent, le contenu de l'attribut title est pertinent.
– S'il est présent, le contenu de l'attribut WAI-ARIA aria-label est pertinent.
– S'il est présent, le passage de texte associé via l'attribut WAI-ARIA aria-labelledby est pertinent.</t>
    </r>
  </si>
  <si>
    <r>
      <t xml:space="preserve">Pour chaque image bitmap (balise &lt;canvas&gt;) porteuse d'information, ayant une alternative textuelle ou un contenu alternatif, cette alternative est-elle pertinente (hors cas particuliers) ?
</t>
    </r>
    <r>
      <rPr>
        <sz val="8"/>
        <rFont val="Arial"/>
        <family val="2"/>
      </rPr>
      <t>– S'il est présent, le contenu de l'attribut title est pertinent.
– S'il est présent, le contenu de l'attribut WAI-ARIA aria-label est pertinent.
– S'il est présent, le passage de texte associé via l'attribut WAI-ARIA aria-labelledby est pertinent.
– S'il est présent le contenu alternatif est pertinent.</t>
    </r>
  </si>
  <si>
    <t>Pour chaque image bitmap (balise &lt;canvas&gt;) porteuse d'information et ayant un contenu alternatif entre &lt;canvas&gt; et &lt;/canvas&gt;, ce contenu alternatif est-il correctement restitué par les technologies d'assistance ?</t>
  </si>
  <si>
    <r>
      <rPr>
        <b/>
        <sz val="8"/>
        <rFont val="Arial"/>
        <family val="2"/>
      </rPr>
      <t xml:space="preserve">Pour chaque image (balise &lt;img&gt;) utilisée comme CAPTCHA ou comme image-test, ayant une alternative textuelle, cette alternative est-elle pertinente ?
</t>
    </r>
    <r>
      <rPr>
        <sz val="8"/>
        <rFont val="Arial"/>
        <family val="2"/>
      </rPr>
      <t>– S'il est présent, le contenu de l'attribut alt est pertinent.
– S'il est présent, le contenu de l'attribut title est pertinent.
– S'il est présent, le contenu de l'attribut WAI-ARIA aria-label est pertinent.
– S'il est présent, le passage de texte associé via l'attribut WAI-ARIA aria-labelledby est pertinent.</t>
    </r>
  </si>
  <si>
    <r>
      <rPr>
        <b/>
        <sz val="8"/>
        <rFont val="Arial"/>
        <family val="2"/>
      </rPr>
      <t xml:space="preserve">Pour chaque zone (balise &lt;area&gt;) d'une image réactive utilisée comme CAPTCHA ou comme image-test, ayant une alternative textuelle, cette alternative est-elle pertinente ?
</t>
    </r>
    <r>
      <rPr>
        <sz val="8"/>
        <rFont val="Arial"/>
        <family val="2"/>
      </rPr>
      <t>– S'il est présent, le contenu de l'attribut alt est pertinent.
– S'il est présent, le contenu de l'attribut title est pertinent.
– S'il est présent, le contenu de l'attribut WAI-ARIA aria-label est pertinent.
– S'il est présent, le passage de texte associé via l'attribut WAI-ARIA aria-labelledby est pertinent.</t>
    </r>
  </si>
  <si>
    <r>
      <rPr>
        <b/>
        <sz val="8"/>
        <rFont val="Arial"/>
        <family val="2"/>
      </rPr>
      <t xml:space="preserve">Pour chaque bouton de type image (balise &lt;input&gt; avec l'attribut type="image") utilisé comme CAPTCHA ou comme image-test, ayant une alternative textuelle, cette alternative est-elle pertinente ?
</t>
    </r>
    <r>
      <rPr>
        <sz val="8"/>
        <rFont val="Arial"/>
        <family val="2"/>
      </rPr>
      <t>– S'il est présent, le contenu de l'attribut alt est pertinent.
– S'il est présent, le contenu de l'attribut title est pertinent.
– S'il est présent, le contenu de l'attribut WAI-ARIA aria-label est pertinent.
– S'il est présent, le passage de texte associé via l'attribut WAI-ARIA aria-labelledby est pertinent.</t>
    </r>
  </si>
  <si>
    <r>
      <rPr>
        <b/>
        <sz val="8"/>
        <rFont val="Arial"/>
        <family val="2"/>
      </rPr>
      <t xml:space="preserve">Pour chaque image objet (balise &lt;object&gt; avec l'attribut type="image/…") utilisée comme CAPTCHA ou comme image-test, ayant une alternative textuelle ou un contenu alternatif, cette alternative est-elle pertinente ?
</t>
    </r>
    <r>
      <rPr>
        <sz val="8"/>
        <rFont val="Arial"/>
        <family val="2"/>
      </rPr>
      <t>– S'il est présent, le contenu de l'attribut title est pertinent.
– S'il est présent, le contenu de l'attribut WAI-ARIA aria-label est pertinent.
– S'il est présent, le passage de texte associé via l'attribut WAI-ARIA aria-labelledby est pertinent.
– S'il est présent le contenu alternatif est pertinent.</t>
    </r>
  </si>
  <si>
    <r>
      <rPr>
        <b/>
        <sz val="8"/>
        <rFont val="Arial"/>
        <family val="2"/>
      </rPr>
      <t xml:space="preserve">Pour chaque image embarquée (balise &lt;embed&gt; avec l'attribut type="image/…") utilisée comme CAPTCHA ou comme image-test, ayant une alternative textuelle ou un contenu alternatif, cette alternative est-elle pertinente ?
</t>
    </r>
    <r>
      <rPr>
        <sz val="8"/>
        <rFont val="Arial"/>
        <family val="2"/>
      </rPr>
      <t>– S'il est présent, le contenu de l'attribut title est pertinent.
– S'il est présent, le contenu de l'attribut WAI-ARIA aria-label est pertinent.
– S'il est présent, le passage de texte associé via l'attribut WAI-ARIA aria-labelledby est pertinent.
– S'il est présent le contenu alternatif est pertinent.</t>
    </r>
  </si>
  <si>
    <r>
      <rPr>
        <b/>
        <sz val="8"/>
        <rFont val="Arial"/>
        <family val="2"/>
      </rPr>
      <t xml:space="preserve">Pour chaque image vectorielle (balise &lt;svg&gt;) utilisée comme CAPTCHA ou comme image-test, ayant une alternative textuelle, cette alternative est-elle pertinente ?
</t>
    </r>
    <r>
      <rPr>
        <sz val="8"/>
        <rFont val="Arial"/>
        <family val="2"/>
      </rPr>
      <t>– S'il est présent, le contenu de l'attribut title est pertinent.
– S'il est présent, le contenu de l'attribut WAI-ARIA aria-label est pertinent.
– S'il est présent, le passage de texte associé via l'attribut WAI-ARIA aria-labelledby est pertinent.</t>
    </r>
  </si>
  <si>
    <r>
      <t xml:space="preserve">Pour chaque image bitmap (balise &lt;canvas&gt;) utilisée comme CAPTCHA ou comme image-test, ayant une alternative textuelle ou un contenu alternatif, cette alternative est-elle pertinente ?
</t>
    </r>
    <r>
      <rPr>
        <sz val="8"/>
        <rFont val="Arial"/>
        <family val="2"/>
      </rPr>
      <t>– S'il est présent, le contenu de l'attribut title est pertinent.
– S'il est présent, le contenu de l'attribut WAI-ARIA aria-label est pertinent.
– S'il est présent, le passage de texte associé via l'attribut WAI-ARIA aria-labelledby est pertinent.
– S'il est présent le contenu alternatif est pertinent.</t>
    </r>
  </si>
  <si>
    <t>Pour chaque image utilisée comme CAPTCHA, une solution d'accès alternatif au contenu ou à la fonction du CAPTCHA est-elle présente ?</t>
  </si>
  <si>
    <r>
      <rPr>
        <b/>
        <sz val="8"/>
        <rFont val="Arial"/>
        <family val="2"/>
      </rPr>
      <t xml:space="preserve">Chaque image (balises &lt;img&gt;, &lt;area&gt;, &lt;object&gt;, &lt;embed&gt;, &lt;svg&gt;, &lt;canvas&gt; ou possédant un attribut WAI-ARIA role="img") utilisée comme CAPTCHA vérifie-t-elle une de ces conditions ?
</t>
    </r>
    <r>
      <rPr>
        <sz val="8"/>
        <rFont val="Arial"/>
        <family val="2"/>
      </rPr>
      <t>– Il existe une autre forme de CAPTCHA non graphique, au moins.
– Il existe une autre solution d'accès à la fonctionnalité qui est sécurisée par le CAPTCHA.</t>
    </r>
  </si>
  <si>
    <r>
      <rPr>
        <b/>
        <sz val="8"/>
        <rFont val="Arial"/>
        <family val="2"/>
      </rPr>
      <t xml:space="preserve">Chaque bouton associé à une image (balise &lt;input&gt; avec l'attribut type="image") utilisée comme CAPTCHA vérifie-t-il une de ces conditions ?
</t>
    </r>
    <r>
      <rPr>
        <sz val="8"/>
        <rFont val="Arial"/>
        <family val="2"/>
      </rPr>
      <t>– Il existe une autre forme de CAPTCHA non graphique, au moins.
– Il existe une autre solution d'accès à la fonctionnalité qui est sécurisée par le CAPTCHA.</t>
    </r>
  </si>
  <si>
    <t>Chaque image porteuse d'information a-t-elle, si nécessaire, une description détaillée ?</t>
  </si>
  <si>
    <r>
      <t xml:space="preserve">Chaque image (balise &lt;img&gt;) porteuse d'information, qui nécessite une description détaillée, vérifie-t-elle une de ces conditions ?
</t>
    </r>
    <r>
      <rPr>
        <sz val="8"/>
        <rFont val="Arial"/>
        <family val="2"/>
      </rPr>
      <t>– Il existe un attribut longdesc qui donne l'adresse (URL) d'une page ou d'un emplacement dans la page contenant la description détaillée.
– Il existe une alternative textuelle contenant la référence à une description détaillée adjacente à l'image.
– Il existe un lien ou un bouton adjacent permettant d'accéder à la description détaillée.</t>
    </r>
  </si>
  <si>
    <r>
      <t xml:space="preserve">Chaque image objet (balise &lt;object&gt; avec l'attribut type="image/…") porteuse d'information, qui nécessite une description détaillée, vérifie-t-elle une de ces conditions ?
</t>
    </r>
    <r>
      <rPr>
        <sz val="8"/>
        <rFont val="Arial"/>
        <family val="2"/>
      </rPr>
      <t>– Il existe une alternative textuelle contenant la référence à une description détaillée adjacente à l'image.
– Il existe un lien ou un bouton adjacent permettant d'accéder à la description détaillée.</t>
    </r>
  </si>
  <si>
    <r>
      <rPr>
        <b/>
        <sz val="8"/>
        <rFont val="Arial"/>
        <family val="2"/>
      </rPr>
      <t xml:space="preserve">Chaque image embarquée (balise &lt;embed&gt;) porteuse d'information, qui nécessite une description détaillée, vérifie-t-elle une de ces conditions ?
</t>
    </r>
    <r>
      <rPr>
        <sz val="8"/>
        <rFont val="Arial"/>
        <family val="2"/>
      </rPr>
      <t>– Il existe une alternative textuelle contenant la référence à une description détaillée adjacente à l'image.
– Il existe un lien ou un bouton adjacent permettant d'accéder à la description détaillée.</t>
    </r>
  </si>
  <si>
    <r>
      <rPr>
        <b/>
        <sz val="8"/>
        <rFont val="Arial"/>
        <family val="2"/>
      </rPr>
      <t xml:space="preserve">Chaque bouton de type image (balise &lt;input&gt; avec l'attribut type="image") porteur d'information, qui nécessite une description détaillée, vérifie-t-elle une de ces conditions ?
</t>
    </r>
    <r>
      <rPr>
        <sz val="8"/>
        <rFont val="Arial"/>
        <family val="2"/>
      </rPr>
      <t>– Il existe une alternative textuelle contenant la référence à une description détaillée adjacente à l'image.
– Il existe un lien ou un bouton adjacent permettant d'accéder à la description détaillée.
– Il existe un attribut WAI-ARIA aria-describedby associant un passage de texte faisant office de description détaillée.</t>
    </r>
  </si>
  <si>
    <r>
      <t xml:space="preserve">Chaque image vectorielle (balise &lt;svg&gt;) porteuse d'information, qui nécessite une description détaillée, vérifie-t-elle une de ces conditions ?
</t>
    </r>
    <r>
      <rPr>
        <sz val="8"/>
        <rFont val="Arial"/>
        <family val="2"/>
      </rPr>
      <t>– Il existe un attribut WAI-ARIA aria-label contenant l'alternative textuelle et une référence à une description détaillée adjacente.
– Il existe un attribut WAI-ARIA aria-labelledby associant un passage de texte faisant office d'alternative textuelle et un autre faisant office de description détaillée.
– Il existe un attribut WAI-ARIA aria-describedby associant un passage de texte faisant office de description détaillée.
– Il existe un lien ou un bouton adjacent permettant d'accéder à la description détaillée.</t>
    </r>
  </si>
  <si>
    <t>Pour chaque image vectorielle (balise &lt;svg&gt;) porteuse d'information, ayant une description détaillée, la référence éventuelle à la description détaillée dans l'attribut WAI-ARIA aria-label et la description détaillée associée par l'attribut WAI-ARIA aria-labelledby ou aria-describedby sont-elles correctement restituées par les technologies d'assistance ?</t>
  </si>
  <si>
    <r>
      <t xml:space="preserve">Chaque image bitmap (balise &lt;canvas&gt;), porteuse d'information, qui nécessite une description détaillée, vérifie-t-elle une de ces conditions ?
</t>
    </r>
    <r>
      <rPr>
        <sz val="8"/>
        <rFont val="Arial"/>
        <family val="2"/>
      </rPr>
      <t>– Il existe un attribut WAI-ARIA aria-label contenant l'alternative textuelle et une référence à une description détaillée adjacente.
– Il existe un attribut WAI-ARIA aria-labelledby associant un passage de texte faisant office d'alternative textuelle et un autre faisant office de description détaillée.
– Il existe un contenu textuel entre &lt;canvas&gt; et &lt;/canvas&gt; faisant référence à une description détaillée adjacente à l'image bitmap.
– Il existe un contenu textuel entre &lt;canvas&gt; et &lt;/canvas&gt; faisant office de description détaillée.
– Il existe un lien ou bouton adjacent permettant d'accéder à la description détaillée.</t>
    </r>
  </si>
  <si>
    <t>Pour chaque image (balise &lt;img&gt;, &lt;input&gt; avec l'attribut type="image", &lt;area&gt;, &lt;object&gt;, &lt;embed&gt;, &lt;svg&gt;, &lt;canvas&gt;, ou possédant un attribut WAI-ARIA role="img") porteuse d'information, qui est accompagnée d'une description détaillée et qui utilise un attribut WAI-ARIA aria-describedby, l'attribut WAI-ARIA aria-describedby associe-t-il la description détaillée ?</t>
  </si>
  <si>
    <r>
      <t xml:space="preserve">Chaque balise possédant un attribut WAI-ARIA role="img" porteuse d'information, qui nécessite une description détaillée, vérifie-t-elle une de ces conditions ?
</t>
    </r>
    <r>
      <rPr>
        <sz val="8"/>
        <rFont val="Arial"/>
        <family val="2"/>
      </rPr>
      <t>– Il existe un attribut WAI-ARIA aria-label contenant l'alternative textuelle et une référence à une description détaillée adjacente.
– Il existe un attribut WAI-ARIA aria-labelledby associant un passage de texte faisant office d'alternative textuelle et un autre faisant office de description détaillée.
– Il existe un attribut WAI-ARIA aria-describedby associant un passage de texte faisant office de description détaillée.
– Il existe un lien ou bouton adjacent permettant d'accéder à la description détaillée.</t>
    </r>
  </si>
  <si>
    <t>Pour chaque image porteuse d'information ayant une description détaillée, cette description est-elle pertinente ?</t>
  </si>
  <si>
    <r>
      <rPr>
        <b/>
        <sz val="8"/>
        <rFont val="Arial"/>
        <family val="2"/>
      </rPr>
      <t xml:space="preserve">Chaque image (balise &lt;img&gt;) porteuse d'information, ayant une description détaillée, vérifie-t-elle ces conditions ?
</t>
    </r>
    <r>
      <rPr>
        <sz val="8"/>
        <rFont val="Arial"/>
        <family val="2"/>
      </rPr>
      <t>– La description détaillée via l'adresse référencée dans l'attribut longdesc est pertinente.
– La description détaillée dans la page et signalée par l'alternative textuelle est pertinente.
– La description détaillée via un lien ou bouton adjacent est pertinente.
– Le passage de texte associé via l'attribut WAI-ARIA aria-describedby est pertinent.</t>
    </r>
  </si>
  <si>
    <r>
      <t xml:space="preserve">Chaque bouton de type image (balise &lt;input&gt; avec l'attribut type="image") porteur d'information, ayant une description détaillée, vérifie-t-elle ces conditions ?
</t>
    </r>
    <r>
      <rPr>
        <sz val="8"/>
        <rFont val="Arial"/>
        <family val="2"/>
      </rPr>
      <t>– La description détaillée dans la page et signalée par l'alternative textuelle est pertinente.
– La description détaillée via un lien ou bouton adjacent est pertinente.
– Le passage de texte associé via l'attribut WAI-ARIA aria-describedby est pertinent.</t>
    </r>
  </si>
  <si>
    <r>
      <rPr>
        <b/>
        <sz val="8"/>
        <rFont val="Arial"/>
        <family val="2"/>
      </rPr>
      <t xml:space="preserve">Chaque image objet (balise &lt;object&gt; avec l'attribut type="image/…") porteuse d'information, ayant une description détaillée, vérifie-t-elle ces conditions ?
</t>
    </r>
    <r>
      <rPr>
        <sz val="8"/>
        <rFont val="Arial"/>
        <family val="2"/>
      </rPr>
      <t>– La description détaillée dans la page et signalée par l'alternative textuelle est pertinente.
– La description détaillée adjacente à l'image objet est pertinente.
– La description détaillée via un lien ou bouton adjacent est pertinente.
– Le passage de texte associé via l'attribut WAI-ARIA aria-describedby est pertinent.</t>
    </r>
  </si>
  <si>
    <r>
      <t xml:space="preserve">Chaque image embarquée (balise &lt;embed&gt; avec l'attribut type="image/…") porteuse d'information, ayant une description détaillée, vérifie-t-elle ces conditions ?
</t>
    </r>
    <r>
      <rPr>
        <sz val="8"/>
        <rFont val="Arial"/>
        <family val="2"/>
      </rPr>
      <t>– La description détaillée dans la page et signalée par l'alternative textuelle est pertinente.
– La description détaillée adjacente à l'image embarquée est pertinente.
– La description détaillée via un lien ou bouton adjacent est pertinente.
– Le passage de texte associé via l'attribut WAI-ARIA aria-describedby est pertinent.</t>
    </r>
  </si>
  <si>
    <r>
      <rPr>
        <b/>
        <sz val="8"/>
        <rFont val="Arial"/>
        <family val="2"/>
      </rPr>
      <t xml:space="preserve">Chaque image vectorielle (balise &lt;svg&gt;) porteuse d'information, ayant une description détaillée, vérifie-t-elle ces conditions ?
</t>
    </r>
    <r>
      <rPr>
        <sz val="8"/>
        <rFont val="Arial"/>
        <family val="2"/>
      </rPr>
      <t>– La description détaillée dans la page et signalée par l'alternative textuelle est pertinente.
– La description détaillée dans la page et signalée par le texte contenu dans balise &lt;desc&gt; ou &lt;title&gt; est pertinente.
– La description détaillée contenue dans la balise &lt;desc&gt; est pertinente.
– La description détaillée via un lien ou bouton adjacent est pertinente.
– Le passage de texte associé via l'attribut WAI-ARIA aria-describedby est pertinent.</t>
    </r>
  </si>
  <si>
    <r>
      <t xml:space="preserve">Chaque image bitmap (balise &lt;canvas&gt;) porteuse d'information, ayant une description détaillée, vérifie-t-elle ces conditions ?
</t>
    </r>
    <r>
      <rPr>
        <sz val="8"/>
        <rFont val="Arial"/>
        <family val="2"/>
      </rPr>
      <t>– La description détaillée dans la page et signalée par l'alternative textuelle est pertinente.
– La description détaillée dans la page et signalée par le texte contenu entre &lt;canvas&gt; et &lt;/canvas&gt; est pertinente.
– La description détaillée contenue entre &lt;canvas&gt; et &lt;/canvas&gt; est pertinente.
– La description détaillée adjacente à l'image bitmap est pertinente.
– La description détaillée via un lien ou bouton adjacent est pertinente.
– Le passage de texte associé via l'attribut WAI-ARIA aria-describedby est pertinent.</t>
    </r>
  </si>
  <si>
    <t>Chaque image texte porteuse d'information, en l'absence d'un mécanisme de remplacement, doit si possible être remplacée par du texte stylé. Cette règle est-elle respectée (hors cas particuliers) ?</t>
  </si>
  <si>
    <t>Chaque bouton « image texte » (balise &lt;input&gt; avec l'attribut type="image") porteur d'information, en l'absence d'un mécanisme de remplacement, doit si possible être remplacé par du texte stylé. Cette règle est-elle respectée (hors cas particuliers) ?</t>
  </si>
  <si>
    <t>Chaque légende d'image est-elle, si nécessaire, correctement reliée à l'image correspondante ?</t>
  </si>
  <si>
    <r>
      <t xml:space="preserve">Chaque image pourvue d'une légende (balise &lt;img&gt;, &lt;input&gt; avec l'attribut type="image" ou possédant un attribut WAI-ARIA role="img" associée à une légende adjacente), vérifie-t-elle, si nécessaire, ces conditions ?
</t>
    </r>
    <r>
      <rPr>
        <sz val="8"/>
        <rFont val="Arial"/>
        <family val="2"/>
      </rPr>
      <t>– L'image (balise &lt;img&gt;, &lt;input&gt; avec l'attribut type="image" ou possédant un attribut WAI-ARIA role="img") et sa légende adjacente sont contenues dans une balise &lt;figure&gt;.
– La balise &lt;figure&gt; possède un attribut WAI-ARIA role="figure" ou role="group".
– La balise &lt;figure&gt; possède un attribut WAI-ARIA aria-label dont le contenu est identique au contenu de la légende.
– La légende est contenue dans une balise &lt;figcaption&gt;.</t>
    </r>
  </si>
  <si>
    <r>
      <t xml:space="preserve">Chaque image objet pourvue d'une légende (balise &lt;object&gt; avec l'attribut type="image/…" associée à une légende adjacente), vérifie-t-elle, si nécessaire, ces conditions ?
</t>
    </r>
    <r>
      <rPr>
        <sz val="8"/>
        <rFont val="Arial"/>
        <family val="2"/>
      </rPr>
      <t>– L'image objet (balise &lt;object&gt;) et sa légende adjacente sont contenues dans une balise &lt;figure&gt;.
– La balise &lt;figure&gt; possède un attribut WAI-ARIA role="figure" ou role="group".
– La balise &lt;figure&gt; possède un attribut WAI-ARIA aria-label dont le contenu est identique au contenu de la légende.
– La légende est contenue dans une balise &lt;figcaption&gt;.</t>
    </r>
  </si>
  <si>
    <r>
      <t xml:space="preserve">Chaque image embarquée pourvue d'une légende (balise &lt;embed&gt; associée à une légende adjacente), vérifie-t-elle, si nécessaire, ces conditions ?
</t>
    </r>
    <r>
      <rPr>
        <sz val="8"/>
        <rFont val="Arial"/>
        <family val="2"/>
      </rPr>
      <t>– L'image embarquée (balise &lt;embed&gt;) et sa légende adjacente sont contenues dans une balise &lt;figure&gt;.
– La balise &lt;figure&gt; possède un attribut WAI-ARIA role="figure" ou role="group".
– La balise &lt;figure&gt; possède un attribut WAI-ARIA aria-label dont le contenu est identique au contenu de la légende.
– La légende est contenue dans une balise &lt;figcaption&gt;.</t>
    </r>
  </si>
  <si>
    <r>
      <rPr>
        <b/>
        <sz val="8"/>
        <rFont val="Arial"/>
        <family val="2"/>
      </rPr>
      <t xml:space="preserve">Chaque image vectorielle pourvue d'une légende (balise &lt;svg&gt; associée à une légende adjacente), vérifie-t-elle, si nécessaire, ces conditions ?
</t>
    </r>
    <r>
      <rPr>
        <sz val="8"/>
        <rFont val="Arial"/>
        <family val="2"/>
      </rPr>
      <t>– L'image vectorielle (balise &lt;svg&gt;) et sa légende adjacente sont contenues dans une balise &lt;figure&gt;.
– La balise &lt;figure&gt; possède un attribut WAI-ARIA role="figure" ou role="group".
– La balise &lt;figure&gt; possède un attribut WAI-ARIA aria-label dont le contenu est identique au contenu de la légende.
– La légende est contenue dans une balise &lt;figcaption&gt;.</t>
    </r>
  </si>
  <si>
    <r>
      <rPr>
        <b/>
        <sz val="8"/>
        <rFont val="Arial"/>
        <family val="2"/>
      </rPr>
      <t xml:space="preserve">Chaque image bitmap pourvue d'une légende (balise &lt;canvas&gt; associée à une légende adjacente), vérifie-t-elle, si nécessaire, ces conditions ?
</t>
    </r>
    <r>
      <rPr>
        <sz val="8"/>
        <rFont val="Arial"/>
        <family val="2"/>
      </rPr>
      <t>– L'image bitmap (balise &lt;canvas&gt;) et sa légende adjacente sont contenues dans une balise &lt;figure&gt;.
– La balise &lt;figure&gt; possède un attribut WAI-ARIA role="figure" ou role="group".
– La balise &lt;figure&gt; possède un attribut WAI-ARIA aria-label dont le contenu est identique au contenu de la légende.
– La légende est contenue dans une balise &lt;figcaption&gt;.</t>
    </r>
  </si>
  <si>
    <t>Dans chaque page web, l'information ne doit pas être donnée uniquement par la couleur. Cette règle est-elle respectée ?</t>
  </si>
  <si>
    <t>Pour chaque image véhiculant une information, l'information ne doit pas être donnée uniquement par la couleur. Cette règle est-elle respectée ?</t>
  </si>
  <si>
    <t>Dans chaque page web, le contraste entre la couleur du texte et la couleur de son arrière-plan est-il suffisamment élevé (hors cas particuliers) ?</t>
  </si>
  <si>
    <r>
      <rPr>
        <b/>
        <sz val="8"/>
        <rFont val="Arial"/>
        <family val="2"/>
      </rPr>
      <t xml:space="preserve">Dans chaque page web, le texte et le texte en image sans effet de graisse d'une taille restituée inférieure à 24px vérifient-ils une de ces conditions (hors cas particuliers) ?
</t>
    </r>
    <r>
      <rPr>
        <sz val="8"/>
        <rFont val="Arial"/>
        <family val="2"/>
      </rPr>
      <t>– Le rapport de contraste entre le texte et son arrière-plan est de 4.5:1, au moins.
– Un mécanisme permet à l'utilisateur d'afficher le texte avec un rapport de contraste de 4.5:1, au moins.</t>
    </r>
  </si>
  <si>
    <r>
      <rPr>
        <b/>
        <sz val="8"/>
        <rFont val="Arial"/>
        <family val="2"/>
      </rPr>
      <t xml:space="preserve">Dans chaque page web, le texte et le texte en image en gras d’une taille restituée inférieure à 18,5px vérifient-ils une de ces conditions (hors cas particuliers) ?
</t>
    </r>
    <r>
      <rPr>
        <sz val="8"/>
        <rFont val="Arial"/>
        <family val="2"/>
      </rPr>
      <t>– Le rapport de contraste entre le texte et son arrière-plan est de 4.5:1, au moins.
– Un mécanisme permet à l'utilisateur d'afficher le texte avec un rapport de contraste de 4.5:1, au moins.</t>
    </r>
  </si>
  <si>
    <r>
      <rPr>
        <b/>
        <sz val="8"/>
        <rFont val="Arial"/>
        <family val="2"/>
      </rPr>
      <t xml:space="preserve">Dans chaque page web, le texte et le texte en image sans effet de graisse d’une taille restituée supérieure ou égale à 24px vérifient-ils une de ces conditions (hors cas particuliers) ?
</t>
    </r>
    <r>
      <rPr>
        <sz val="8"/>
        <rFont val="Arial"/>
        <family val="2"/>
      </rPr>
      <t>– Le rapport de contraste entre le texte et son arrière-plan est de 3:1, au moins.
– Un mécanisme permet à l'utilisateur d'afficher le texte avec un rapport de contraste de 3:1, au moins.</t>
    </r>
  </si>
  <si>
    <r>
      <rPr>
        <b/>
        <sz val="8"/>
        <rFont val="Arial"/>
        <family val="2"/>
      </rPr>
      <t xml:space="preserve">Dans chaque page web, le texte et le texte en image en gras d'une taille restituée supérieure ou égale à 18,5px vérifient-ils une de ces conditions (hors cas particuliers) ?
</t>
    </r>
    <r>
      <rPr>
        <sz val="8"/>
        <rFont val="Arial"/>
        <family val="2"/>
      </rPr>
      <t>– Le rapport de contraste entre le texte et son arrière-plan est de 3:1, au moins.
– Un mécanisme permet à l'utilisateur d'afficher le texte avec un rapport de contraste de 3:1, au moins.</t>
    </r>
  </si>
  <si>
    <t>Dans chaque page web, les couleurs utilisées dans les composants d'interface ou les éléments graphiques porteurs d'informations sont-elles suffisamment contrastées (hors cas particuliers) ?</t>
  </si>
  <si>
    <r>
      <t xml:space="preserve">Dans chaque page web, le rapport de contraste entre les couleurs d'un composant d'interface dans ses différents états et la couleur d'arrière-plan contiguë vérifie-t-il une de ces conditions (hors cas particuliers) ?
</t>
    </r>
    <r>
      <rPr>
        <sz val="8"/>
        <rFont val="Arial"/>
        <family val="2"/>
      </rPr>
      <t>– Le rapport de contraste est de 3:1, au moins.
– Un mécanisme permet un rapport de contraste de 3:1, au moins.</t>
    </r>
  </si>
  <si>
    <r>
      <t xml:space="preserve">Dans chaque page web, le rapport de contraste des différentes couleurs composant un élément graphique, lorsqu'elles sont nécessaires à sa compréhension, et la couleur d'arrière-plan contiguë, vérifie-t-il une de ces conditions (hors cas particuliers) ?
</t>
    </r>
    <r>
      <rPr>
        <sz val="8"/>
        <rFont val="Arial"/>
        <family val="2"/>
      </rPr>
      <t>– Le rapport de contraste est de 3:1, au moins.
– Un mécanisme permet un rapport de contraste de 3:1, au moins.</t>
    </r>
  </si>
  <si>
    <r>
      <t xml:space="preserve">Dans chaque page web, le rapport de contraste des différentes couleurs contiguës entre elles d'un élément graphique, lorsqu'elles sont nécessaires à sa compréhension, vérifie-t-il une de ces conditions (hors cas particuliers) ?
</t>
    </r>
    <r>
      <rPr>
        <sz val="8"/>
        <rFont val="Arial"/>
        <family val="2"/>
      </rPr>
      <t>– Le rapport de contraste est de 3:1, au moins.
– Un mécanisme permet un rapport de contraste de 3:1, au moins.</t>
    </r>
  </si>
  <si>
    <t>Chaque média temporel pré-enregistré a-t-il, si nécessaire, une transcription textuelle ou une audiodescription (hors cas particuliers) ?</t>
  </si>
  <si>
    <r>
      <rPr>
        <b/>
        <sz val="8"/>
        <rFont val="Arial"/>
        <family val="2"/>
      </rPr>
      <t xml:space="preserve">Chaque média temporel pré-enregistré seulement audio, vérifie-t-il, si nécessaire, l'une de ces conditions (hors cas particuliers) ?
</t>
    </r>
    <r>
      <rPr>
        <sz val="8"/>
        <rFont val="Arial"/>
        <family val="2"/>
      </rPr>
      <t>– Il existe une transcription textuelle accessible via un lien ou bouton adjacent.
– Il existe une transcription textuelle adjacente clairement identifiable.</t>
    </r>
  </si>
  <si>
    <r>
      <rPr>
        <b/>
        <sz val="8"/>
        <rFont val="Arial"/>
        <family val="2"/>
      </rPr>
      <t xml:space="preserve">Chaque média temporel pré-enregistré seulement vidéo vérifie-t-il, si nécessaire, l'une de ces conditions (hors cas particuliers) ?
</t>
    </r>
    <r>
      <rPr>
        <sz val="8"/>
        <rFont val="Arial"/>
        <family val="2"/>
      </rPr>
      <t>– Il existe une version alternative « audio seulement » accessible via un lien ou bouton adjacent.
– Il existe une version alternative « audio seulement » adjacente clairement identifiable.
– Il existe une transcription textuelle accessible via un lien ou bouton adjacent.
– Il existe une transcription textuelle adjacente clairement identifiable.
– Il existe une audiodescription synchronisée.
– Il existe une version alternative avec une audiodescription synchronisée accessible via un lien ou bouton adjacent.</t>
    </r>
  </si>
  <si>
    <r>
      <rPr>
        <b/>
        <sz val="8"/>
        <rFont val="Arial"/>
        <family val="2"/>
      </rPr>
      <t xml:space="preserve">Chaque média temporel synchronisé pré-enregistré vérifie-t-il, si nécessaire, une de ces conditions (hors cas particuliers) ?
</t>
    </r>
    <r>
      <rPr>
        <sz val="8"/>
        <rFont val="Arial"/>
        <family val="2"/>
      </rPr>
      <t>– Il existe une transcription textuelle accessible via un lien ou bouton adjacent.
– Il existe une transcription textuelle adjacente clairement identifiable.
– Il existe une audiodescription synchronisée.
– Il existe une version alternative avec une audiodescription synchronisée accessible via un lien ou bouton adjacent.</t>
    </r>
  </si>
  <si>
    <t>Pour chaque média temporel pré-enregistré ayant une transcription textuelle ou une audiodescription synchronisée, celles-ci sont-elles pertinentes (hors cas particuliers) ?</t>
  </si>
  <si>
    <t>Pour chaque média temporel pré-enregistré seulement audio, ayant une transcription textuelle, celle-ci est-elle pertinente (hors cas particuliers) ?</t>
  </si>
  <si>
    <r>
      <rPr>
        <b/>
        <sz val="8"/>
        <rFont val="Arial"/>
        <family val="2"/>
      </rPr>
      <t xml:space="preserve">Chaque média temporel pré-enregistré seulement vidéo vérifie-t-il une de ces conditions (hors cas particuliers) ?
</t>
    </r>
    <r>
      <rPr>
        <sz val="8"/>
        <rFont val="Arial"/>
        <family val="2"/>
      </rPr>
      <t>– La transcription textuelle est pertinente.
– L'audiodescription synchronisée est pertinente.
– L'audiodescription synchronisée de la version alternative est pertinente.
– La version alternative « audio seulement » est pertinente.</t>
    </r>
  </si>
  <si>
    <r>
      <rPr>
        <b/>
        <sz val="8"/>
        <rFont val="Arial"/>
        <family val="2"/>
      </rPr>
      <t xml:space="preserve">Chaque média temporel synchronisé pré-enregistré vérifie-t-il, si nécessaire, une de ces conditions (hors cas particuliers) ?
</t>
    </r>
    <r>
      <rPr>
        <sz val="8"/>
        <rFont val="Arial"/>
        <family val="2"/>
      </rPr>
      <t>– La transcription textuelle est pertinente.
– L’audiodescription synchronisée est pertinente.
– L’audiodescription synchronisée de la version alternative est pertinente.</t>
    </r>
  </si>
  <si>
    <t>Chaque média temporel synchronisé pré-enregistré a-t-il, si nécessaire, des sous-titres synchronisés (hors cas particuliers) ?</t>
  </si>
  <si>
    <r>
      <rPr>
        <b/>
        <sz val="8"/>
        <rFont val="Arial"/>
        <family val="2"/>
      </rPr>
      <t xml:space="preserve">Chaque média temporel synchronisé pré-enregistré vérifie-t-il, si nécessaire, l'une de ces conditions (hors cas particuliers) ?
</t>
    </r>
    <r>
      <rPr>
        <sz val="8"/>
        <rFont val="Arial"/>
        <family val="2"/>
      </rPr>
      <t>– Le média temporel synchronisé possède des sous-titres synchronisés.
– Il existe une version alternative possédant des sous-titres synchronisés accessible via un lien ou bouton adjacent.</t>
    </r>
  </si>
  <si>
    <t>Pour chaque média temporel synchronisé pré-enregistré ayant des sous-titres synchronisés, ces sous-titres sont-ils pertinents ?</t>
  </si>
  <si>
    <t>Chaque média temporel pré-enregistré a-t-il, si nécessaire, une audiodescription synchronisée (hors cas particuliers) ?</t>
  </si>
  <si>
    <r>
      <rPr>
        <b/>
        <sz val="8"/>
        <rFont val="Arial"/>
        <family val="2"/>
      </rPr>
      <t xml:space="preserve">Chaque média temporel pré-enregistré seulement vidéo vérifie-t-il, si nécessaire, une de ces conditions (hors cas particuliers) ?
</t>
    </r>
    <r>
      <rPr>
        <sz val="8"/>
        <rFont val="Arial"/>
        <family val="2"/>
      </rPr>
      <t>– Il existe une audiodescription synchronisée.
– Il existe une version alternative avec une audiodescription synchronisée.</t>
    </r>
  </si>
  <si>
    <r>
      <rPr>
        <b/>
        <sz val="8"/>
        <rFont val="Arial"/>
        <family val="2"/>
      </rPr>
      <t xml:space="preserve">Chaque média temporel synchronisé pré-enregistré vérifie-t-il, si nécessaire, une de ces conditions (hors cas particuliers) ?
</t>
    </r>
    <r>
      <rPr>
        <sz val="8"/>
        <rFont val="Arial"/>
        <family val="2"/>
      </rPr>
      <t>– Il existe une audiodescription synchronisée.
– Il existe une version alternative avec une audiodescription synchronisée.</t>
    </r>
  </si>
  <si>
    <t>Pour chaque média temporel pré-enregistré ayant une audiodescription synchronisée, celle-ci est-elle pertinente ?</t>
  </si>
  <si>
    <t>Pour chaque média temporel pré-enregistré seulement vidéo ayant une audiodescription synchronisée, celle-ci est-elle pertinente ?</t>
  </si>
  <si>
    <t>Pour chaque média temporel synchronisé ayant une audiodescription synchronisée, celle-ci est-elle pertinente ?</t>
  </si>
  <si>
    <t>Chaque média temporel est-il clairement identifiable (hors cas particuliers) ?</t>
  </si>
  <si>
    <t>Chaque média non temporel a-t-il, si nécessaire, une alternative (hors cas particuliers) ?</t>
  </si>
  <si>
    <r>
      <rPr>
        <b/>
        <sz val="8"/>
        <rFont val="Arial"/>
        <family val="2"/>
      </rPr>
      <t xml:space="preserve">Chaque média non temporel vérifie-t-il, si nécessaire, une de ces conditions (hors cas particuliers) ?
</t>
    </r>
    <r>
      <rPr>
        <sz val="8"/>
        <rFont val="Arial"/>
        <family val="2"/>
      </rPr>
      <t>– Un lien ou bouton adjacent, clairement identifiable, contient l'adresse (URL) d'une page contenant une alternative.
– Un lien ou bouton adjacent, clairement identifiable, permet d'accéder à une alternative dans la page.</t>
    </r>
  </si>
  <si>
    <r>
      <rPr>
        <b/>
        <sz val="8"/>
        <rFont val="Arial"/>
        <family val="2"/>
      </rPr>
      <t xml:space="preserve">Chaque média non temporel associé à une alternative vérifie-t-il une de ces conditions (hors cas particuliers) ?
</t>
    </r>
    <r>
      <rPr>
        <sz val="8"/>
        <rFont val="Arial"/>
        <family val="2"/>
      </rPr>
      <t>– La page référencée par le lien ou bouton adjacent est accessible.
– L'alternative dans la page, référencée par le lien ou bouton adjacent, est accessible.</t>
    </r>
  </si>
  <si>
    <t>Pour chaque média non temporel ayant une alternative, cette alternative est-elle pertinente ?</t>
  </si>
  <si>
    <t>Chaque son déclenché automatiquement est-il contrôlable par l'utilisateur ?</t>
  </si>
  <si>
    <r>
      <rPr>
        <b/>
        <sz val="8"/>
        <rFont val="Arial"/>
        <family val="2"/>
      </rPr>
      <t xml:space="preserve">Chaque séquence sonore déclenchée automatiquement via une balise &lt;object&gt;, &lt;video&gt;, &lt;audio&gt;, &lt;embed&gt;, &lt;bgsound&gt; ou un code JavaScript vérifie-t-elle une de ces conditions ?
</t>
    </r>
    <r>
      <rPr>
        <sz val="8"/>
        <rFont val="Arial"/>
        <family val="2"/>
      </rPr>
      <t>– La séquence sonore a une durée inférieure ou égale à 3 secondes.
– La séquence sonore peut être stoppée sur action de l'utilisateur.
– Le volume de la séquence sonore peut être contrôlé par l'utilisateur indépendamment du contrôle de volume du système.</t>
    </r>
  </si>
  <si>
    <t>La consultation de chaque média temporel est-elle, si nécessaire, contrôlable par le clavier et tout dispositif de pointage ?</t>
  </si>
  <si>
    <r>
      <t xml:space="preserve">Pour chaque média temporel, chaque fonctionnalité vérifie-t-elle une de ces conditions ?
</t>
    </r>
    <r>
      <rPr>
        <sz val="8"/>
        <rFont val="Arial"/>
        <family val="2"/>
      </rPr>
      <t>– La fonctionnalité est contrôlable par le clavier et tout dispositif de pointage.
– Une fonctionnalité accessible par le clavier et tout dispositif de pointage permettant de réaliser la même action est présente dans la page.</t>
    </r>
  </si>
  <si>
    <r>
      <t xml:space="preserve">Pour chaque média temporel, chaque fonctionnalité vérifie-t-elle une de ces conditions ?
</t>
    </r>
    <r>
      <rPr>
        <sz val="8"/>
        <rFont val="Arial"/>
        <family val="2"/>
      </rPr>
      <t>– La fonctionnalité est activable par le clavier et tout dispositif de pointage.
– Une fonctionnalité activable par le clavier et tout dispositif de pointage permettant de réaliser la même action est présente dans la page.</t>
    </r>
  </si>
  <si>
    <t>La consultation de chaque média non temporel est-elle contrôlable par le clavier et tout dispositif de pointage ?</t>
  </si>
  <si>
    <r>
      <t xml:space="preserve">Pour chaque média non temporel, chaque fonctionnalité vérifie-t-elle une de ces conditions ?
</t>
    </r>
    <r>
      <rPr>
        <sz val="8"/>
        <rFont val="Arial"/>
        <family val="2"/>
      </rPr>
      <t>– La fonctionnalité est accessible par le clavier et tout dispositif de pointage.
– Une fonctionnalité accessible par le clavier et tout dispositif de pointage permettant de réaliser la même action est présente dans la page.</t>
    </r>
  </si>
  <si>
    <r>
      <t xml:space="preserve">Pour chaque média non temporel, chaque fonctionnalité vérifie-t-elle une de ces conditions ?
</t>
    </r>
    <r>
      <rPr>
        <sz val="8"/>
        <rFont val="Arial"/>
        <family val="2"/>
      </rPr>
      <t>– La fonctionnalité est activable par le clavier et la souris.
– Une fonctionnalité activable par le clavier et tout dispositif de pointage permettant de réaliser la même action est présente dans la page.</t>
    </r>
  </si>
  <si>
    <t>Chaque média temporel et non temporel est-il compatible avec les technologies d'assistance (hors cas particuliers) ?</t>
  </si>
  <si>
    <r>
      <rPr>
        <b/>
        <sz val="8"/>
        <rFont val="Arial"/>
        <family val="2"/>
      </rPr>
      <t xml:space="preserve">Chaque média temporel et non temporel vérifie-t-il une de ces conditions (hors cas particuliers) ?
</t>
    </r>
    <r>
      <rPr>
        <sz val="8"/>
        <rFont val="Arial"/>
        <family val="2"/>
      </rPr>
      <t>– Le nom, le rôle, la valeur, le paramétrage et les changements d'états des composants d'interfaces sont accessibles aux technologies d'assistance via une API d'accessibilité.
– Une alternative compatible avec une API d'accessibilité permet d'accéder aux mêmes fonctionnalités.</t>
    </r>
  </si>
  <si>
    <r>
      <rPr>
        <b/>
        <sz val="8"/>
        <rFont val="Arial"/>
        <family val="2"/>
      </rPr>
      <t xml:space="preserve">Chaque média temporel et non temporel qui possède une alternative compatible avec les technologies d'assistance, vérifie-t-il une de ces conditions ?
</t>
    </r>
    <r>
      <rPr>
        <sz val="8"/>
        <rFont val="Arial"/>
        <family val="2"/>
      </rPr>
      <t>– L'alternative est adjacente au média temporel ou non temporel.
– L'alternative est accessible via un lien ou bouton adjacent.
– Un mécanisme permet de remplacer le média temporel ou non temporel par son alternative.</t>
    </r>
  </si>
  <si>
    <t>Chaque tableau de données complexe a-t-il un résumé ?</t>
  </si>
  <si>
    <t>Pour chaque tableau de données complexe ayant un résumé, celui-ci est-il pertinent ?</t>
  </si>
  <si>
    <r>
      <rPr>
        <b/>
        <sz val="8"/>
        <rFont val="Arial"/>
        <family val="2"/>
      </rPr>
      <t xml:space="preserve">Chaque tableau de mise en forme vérifie-t-il ces conditions (hors cas particuliers) ?
</t>
    </r>
    <r>
      <rPr>
        <sz val="8"/>
        <rFont val="Arial"/>
        <family val="2"/>
      </rPr>
      <t>– Le contenu linéarisé reste compréhensible.
– La balise &lt;table&gt; possède un attribut role="presentation".</t>
    </r>
  </si>
  <si>
    <t>Pour chaque tableau de données ayant un titre, le titre est-il correctement associé au tableau de données ?</t>
  </si>
  <si>
    <t>Pour chaque tableau de données ayant un titre, celui-ci est-il pertinent ?</t>
  </si>
  <si>
    <t>Pour chaque tableau de données ayant un titre, ce titre permet-il d'identifier le contenu du tableau de données de manière claire et concise ?</t>
  </si>
  <si>
    <r>
      <t xml:space="preserve">Pour chaque tableau de données, chaque en-tête de colonnes s'appliquant à la totalité de la colonne vérifie-t-il une de ces conditions ?
</t>
    </r>
    <r>
      <rPr>
        <sz val="8"/>
        <rFont val="Arial"/>
        <family val="2"/>
      </rPr>
      <t>– L'en-tête de colonnes est structuré au moyen d'une balise &lt;th&gt;.
– L'en-tête de colonnes est structuré au moyen d'une balise pourvue d'un attribut WAI-ARIA role="columnheader".</t>
    </r>
  </si>
  <si>
    <r>
      <t xml:space="preserve">Pour chaque tableau de données, chaque en-tête de lignes s'appliquant à la totalité de la ligne vérifie-t-il une de ces conditions ?
</t>
    </r>
    <r>
      <rPr>
        <sz val="8"/>
        <rFont val="Arial"/>
        <family val="2"/>
      </rPr>
      <t>– L'en-tête de lignes est structuré au moyen d'une balise &lt;th&gt;.
– L'en-tête de lignes est structuré au moyen d'une balise pourvue d'un attribut WAI-ARIA role="rowheader".</t>
    </r>
  </si>
  <si>
    <t>Pour chaque tableau de données, chaque en-tête ne s'appliquant pas à la totalité de la ligne ou de la colonne est-il structuré au moyen d'une balise &lt;th&gt; ?</t>
  </si>
  <si>
    <t>Pour chaque tableau de données, la technique appropriée permettant d'associer chaque cellule avec ses en-têtes est-elle utilisée (hors cas particuliers) ?</t>
  </si>
  <si>
    <r>
      <t xml:space="preserve">Pour chaque contenu de balise &lt;th&gt; s'appliquant à la totalité de la ligne ou de la colonne, la balise &lt;th&gt; respecte-t-elle une de ces conditions (hors cas particuliers) ?
</t>
    </r>
    <r>
      <rPr>
        <sz val="8"/>
        <rFont val="Arial"/>
        <family val="2"/>
      </rPr>
      <t>– La balise &lt;th&gt; possède un attribut id unique.
– La balise &lt;th&gt; possède un attribut scope.
– La balise &lt;th&gt; possède un attribut WAI-ARIA role="rowheader" ou role="columnheader".</t>
    </r>
  </si>
  <si>
    <r>
      <t xml:space="preserve">Pour chaque contenu de balise &lt;th&gt; s'appliquant à la totalité de la ligne ou de la colonne et possédant un attribut scope, la balise &lt;th&gt; vérifie-t-elle une de ces conditions ?
</t>
    </r>
    <r>
      <rPr>
        <sz val="8"/>
        <rFont val="Arial"/>
        <family val="2"/>
      </rPr>
      <t>– La balise &lt;th&gt; possède un attribut scope avec la valeur "row" pour les en-tête de lignes.
– La balise &lt;th&gt; possède un attribut scope avec la valeur "col" pour les en-tête de colonnes.</t>
    </r>
  </si>
  <si>
    <r>
      <t xml:space="preserve">Pour chaque contenu de balise &lt;th&gt; ne s'appliquant pas à la totalité de la ligne ou de la colonne, la balise &lt;th&gt; vérifie-t-elle ces conditions ?
</t>
    </r>
    <r>
      <rPr>
        <sz val="8"/>
        <rFont val="Arial"/>
        <family val="2"/>
      </rPr>
      <t>– La balise &lt;th&gt; ne possède pas d'attribut scope.
– La balise &lt;th&gt; ne possède pas d'attribut WAI-ARIA role="rowheader" ou role="columnheader".
– La balise &lt;th&gt; possède un attribut id unique.</t>
    </r>
  </si>
  <si>
    <r>
      <t xml:space="preserve">Pour chaque contenu de balise &lt;td&gt; ou &lt;th&gt; associée à un ou plusieurs en-têtes possédant un attribut id, la balise vérifie-t-elle ces conditions ?
</t>
    </r>
    <r>
      <rPr>
        <sz val="8"/>
        <rFont val="Arial"/>
        <family val="2"/>
      </rPr>
      <t>– La balise possède un attribut headers.
– L'attribut headers possède la liste des valeurs d'attribut id des en-têtes associés.</t>
    </r>
  </si>
  <si>
    <r>
      <t xml:space="preserve">Pour chaque balise pourvue d'un attribut WAI-ARIA role="rowheader" ou role="columnheader" dont le contenu s'applique à la totalité de la ligne ou de la colonne, la balise vérifie-t-elle une de ces conditions ?
</t>
    </r>
    <r>
      <rPr>
        <sz val="8"/>
        <rFont val="Arial"/>
        <family val="2"/>
      </rPr>
      <t>– La balise possède un attribut WAI-ARIA role="rowheader" pour les en-têtes de lignes.
– La balise possède un attribut WAI-ARIA role="columnheader" pour les en-têtes de colonnes.</t>
    </r>
  </si>
  <si>
    <t>Chaque tableau de mise en forme ne doit pas utiliser d'éléments propres aux tableaux de données. Cette règle est-elle respectée ?</t>
  </si>
  <si>
    <r>
      <rPr>
        <b/>
        <sz val="8"/>
        <rFont val="Arial"/>
        <family val="2"/>
      </rPr>
      <t xml:space="preserve">Chaque tableau de mise en forme (balise &lt;table&gt;) vérifie-t-il ces conditions ?
</t>
    </r>
    <r>
      <rPr>
        <sz val="8"/>
        <rFont val="Arial"/>
        <family val="2"/>
      </rPr>
      <t>– Le tableau de mise en forme (balise &lt;table&gt;) ne contient pas de balises &lt;caption&gt;, &lt;th&gt;, &lt;thead&gt;, &lt;tfoot&gt;, &lt;colgroup&gt; ou de balises ayant un attribut WAI-ARIA role="rowheader", role="columnheader".
– Les cellules du tableau de mise en forme (balises &lt;td&gt;) ne possèdent pas d'attributs scope, headers, axis.</t>
    </r>
  </si>
  <si>
    <t>Chaque lien est-il explicite (hors cas particuliers) ?</t>
  </si>
  <si>
    <r>
      <t xml:space="preserve">Chaque lien texte vérifie-t-il une de ces conditions (hors cas particuliers) ?
</t>
    </r>
    <r>
      <rPr>
        <sz val="8"/>
        <rFont val="Arial"/>
        <family val="2"/>
      </rPr>
      <t>– L'intitulé de lien seul permet d'en comprendre la fonction et la destination.
– L'intitulé de lien additionné au contexte du lien permet d'en comprendre la fonction et la destination.</t>
    </r>
  </si>
  <si>
    <r>
      <t xml:space="preserve">Chaque lien image vérifie-t-il une de ces conditions (hors cas particuliers) ?
</t>
    </r>
    <r>
      <rPr>
        <sz val="8"/>
        <rFont val="Arial"/>
        <family val="2"/>
      </rPr>
      <t>– L'intitulé de lien seul permet d'en comprendre la fonction et la destination.
– L'intitulé de lien additionné au contexte du lien permet d'en comprendre la fonction et la destination.</t>
    </r>
  </si>
  <si>
    <r>
      <t xml:space="preserve">Chaque lien composite vérifie-t-il une de ces conditions (hors cas particuliers) ?
</t>
    </r>
    <r>
      <rPr>
        <sz val="8"/>
        <rFont val="Arial"/>
        <family val="2"/>
      </rPr>
      <t>– L'intitulé de lien seul permet d'en comprendre la fonction et la destination.
– L'intitulé de lien additionné au contexte du lien permet d'en comprendre la fonction et la destination.</t>
    </r>
  </si>
  <si>
    <r>
      <t xml:space="preserve">Chaque lien SVG vérifie-t-il une de ces conditions (hors cas particuliers) ?
</t>
    </r>
    <r>
      <rPr>
        <sz val="8"/>
        <rFont val="Arial"/>
        <family val="2"/>
      </rPr>
      <t>– L'intitulé de lien seul permet d'en comprendre la fonction et la destination.
– L'intitulé de lien additionné au contexte du lien permet d'en comprendre la fonction et la destination.</t>
    </r>
  </si>
  <si>
    <t>Pour chaque lien ayant un intitulé visible, le nom accessible du lien contient-il au moins l'intitulé visible (hors cas particuliers) ?</t>
  </si>
  <si>
    <t>Dans chaque page web, chaque lien, à l'exception des ancres, a-t-il un intitulé ?</t>
  </si>
  <si>
    <t>Chaque script est-il, si nécessaire, compatible avec les technologies d'assistance ?</t>
  </si>
  <si>
    <r>
      <rPr>
        <b/>
        <sz val="8"/>
        <rFont val="Arial"/>
        <family val="2"/>
      </rPr>
      <t xml:space="preserve">Chaque script qui génère ou contrôle un composant d'interface vérifie-t-il, si nécessaire, une de ces conditions ?
</t>
    </r>
    <r>
      <rPr>
        <sz val="8"/>
        <rFont val="Arial"/>
        <family val="2"/>
      </rPr>
      <t>– Le nom, le rôle, la valeur, le paramétrage et les changements d'états sont accessibles aux technologies d'assistance via une API d'accessibilité.
– Un composant d'interface accessible permettant d'accéder aux mêmes fonctionnalités est présent dans la page.
– Une alternative accessible permet d'accéder aux mêmes fonctionnalités.</t>
    </r>
  </si>
  <si>
    <r>
      <t xml:space="preserve">Chaque script qui génère ou contrôle un composant d'interface respecte-t-il une de ces conditions ?
</t>
    </r>
    <r>
      <rPr>
        <sz val="8"/>
        <rFont val="Arial"/>
        <family val="2"/>
      </rPr>
      <t>– Le composant d'interface est correctement restitué par les technologies d'assistance.
– Une alternative accessible permet d'accéder aux mêmes fonctionnalités.</t>
    </r>
  </si>
  <si>
    <r>
      <rPr>
        <b/>
        <sz val="8"/>
        <rFont val="Arial"/>
        <family val="2"/>
      </rPr>
      <t xml:space="preserve">Chaque script qui génère ou contrôle un composant d'interface vérifie-t-il ces conditions (hors cas particuliers) ?
</t>
    </r>
    <r>
      <rPr>
        <sz val="8"/>
        <rFont val="Arial"/>
        <family val="2"/>
      </rPr>
      <t>– Le composant possède un nom pertinent.
– Le nom accessible du composant contient au moins l'intitulé visible.
– Le composant possède un rôle pertinent.</t>
    </r>
  </si>
  <si>
    <t>Pour chaque script ayant une alternative, cette alternative est-elle pertinente ?</t>
  </si>
  <si>
    <r>
      <rPr>
        <b/>
        <sz val="8"/>
        <rFont val="Arial"/>
        <family val="2"/>
      </rPr>
      <t xml:space="preserve">Chaque script débutant par la balise &lt;script&gt; et ayant une alternative vérifie-t-il une de ces conditions ?
</t>
    </r>
    <r>
      <rPr>
        <sz val="8"/>
        <rFont val="Arial"/>
        <family val="2"/>
      </rPr>
      <t>– L'alternative entre &lt;noscript&gt; et &lt;/noscript&gt; permet d'accéder à des contenus et des fonctionnalités similaires.
– La page affichée, lorsque JavaScript est désactivé, permet d'accéder à des contenus et des fonctionnalités similaires.
– La page alternative permet d'accéder à des contenus et des fonctionnalités similaires.
– Le langage de script côté serveur permet d'accéder à des contenus et des fonctionnalités similaires.
– L'alternative présente dans la page permet d'accéder à des contenus et des fonctionnalités similaires.</t>
    </r>
  </si>
  <si>
    <r>
      <rPr>
        <b/>
        <sz val="8"/>
        <rFont val="Arial"/>
        <family val="2"/>
      </rPr>
      <t xml:space="preserve">Chaque élément non textuel mis à jour par un script (dans la page, ou dans un cadre) et ayant une alternative vérifie-t-il ces conditions ?
</t>
    </r>
    <r>
      <rPr>
        <sz val="8"/>
        <rFont val="Arial"/>
        <family val="2"/>
      </rPr>
      <t>– L’alternative de l’élément non textuel est mise à jour.
– L’alternative mise à jour est pertinente.</t>
    </r>
  </si>
  <si>
    <t>Chaque script est-il contrôlable par le clavier et par tout dispositif de pointage (hors cas particuliers) ?</t>
  </si>
  <si>
    <r>
      <rPr>
        <b/>
        <sz val="8"/>
        <rFont val="Arial"/>
        <family val="2"/>
      </rPr>
      <t xml:space="preserve">Chaque élément possédant un gestionnaire d'événement contrôlé par un script vérifie-t-il une de ces conditions (hors cas particuliers) ?
</t>
    </r>
    <r>
      <rPr>
        <sz val="8"/>
        <rFont val="Arial"/>
        <family val="2"/>
      </rPr>
      <t>– L'élément est accessible par le clavier et tout dispositif de pointage.
– Un élément accessible par le clavier et tout dispositif de pointage permettant de réaliser la même action est présent dans la page.</t>
    </r>
  </si>
  <si>
    <t>Pour chaque script qui initie un changement de contexte, l'utilisateur est-il averti ou en a-t-il le contrôle ?</t>
  </si>
  <si>
    <r>
      <rPr>
        <b/>
        <sz val="8"/>
        <rFont val="Arial"/>
        <family val="2"/>
      </rPr>
      <t>Chaque script qui initie un changement de contexte vérifie-t-il une de ces conditions ?
–</t>
    </r>
    <r>
      <rPr>
        <sz val="8"/>
        <rFont val="Arial"/>
        <family val="2"/>
      </rPr>
      <t xml:space="preserve"> L'utilisateur est averti par un texte de l'action du script et du type de changement avant son déclenchement.
– Le changement de contexte est initié par un bouton (&lt;input&gt; de type submit, button ou image ou balise &lt;button&gt;) explicite.
– Le changement de contexte est initié par un lien explicite.</t>
    </r>
  </si>
  <si>
    <t>Dans chaque page web, les messages de statut sont-ils correctement restitués par les technologies d'assistance ?</t>
  </si>
  <si>
    <t>Chaque message de statut qui informe de la réussite, du résultat d'une action ou bien de l'état d'une application utilise-t-il l'attribut WAI-ARIA role="status" ?</t>
  </si>
  <si>
    <t>Chaque message de statut qui présente une suggestion, ou avertit de l'existence d'une erreur utilise-t-il l'attribut WAI-ARIA role="alert" ?</t>
  </si>
  <si>
    <t>Chaque message de statut qui indique la progression d'un processus utilise-t-il l'un des attributs WAI-ARIA role="log", role="progressbar" ou role="status" ?</t>
  </si>
  <si>
    <t>Chaque page web est-elle définie par un type de document ?</t>
  </si>
  <si>
    <t>Pour chaque page web, le type de document (balise doctype) est-il présent ?</t>
  </si>
  <si>
    <t>Pour chaque page web, le type de document (balise doctype) est-il valide ?</t>
  </si>
  <si>
    <t>Pour chaque page web possédant une déclaration de type de document, celle-ci est-elle située avant la balise &lt;html&gt; dans le code source ?</t>
  </si>
  <si>
    <t>Pour chaque page web, le code source généré est-il valide selon le type de document spécifié (hors cas particuliers) ?</t>
  </si>
  <si>
    <r>
      <t xml:space="preserve">Pour chaque déclaration de type de document, le code source généré de la page vérifie-t-il ces conditions (hors cas particuliers) ?
</t>
    </r>
    <r>
      <rPr>
        <sz val="8"/>
        <rFont val="Arial"/>
        <family val="2"/>
      </rPr>
      <t>– Les balises, attributs et valeurs d'attributs respectent les règles d'écriture ;
– L'imbrication des balises est conforme ;
– L'ouverture et la fermeture des balises sont conformes ;
– Les valeurs d'attribut id sont uniques dans la page ;
– Les attributs ne sont pas doublés sur un même élément.</t>
    </r>
  </si>
  <si>
    <t>Dans chaque page web, la langue par défaut est-elle présente ?</t>
  </si>
  <si>
    <r>
      <rPr>
        <b/>
        <sz val="8"/>
        <rFont val="Arial"/>
        <family val="2"/>
      </rPr>
      <t xml:space="preserve">Pour chaque page web, l'indication de langue par défaut vérifie-t-elle une de ces conditions ?
</t>
    </r>
    <r>
      <rPr>
        <sz val="8"/>
        <rFont val="Arial"/>
        <family val="2"/>
      </rPr>
      <t>– L'indication de la langue de la page (attribut lang et/ou xml:lang) est donnée pour l'élément &lt;html&gt;.
– L'indication de la langue de la page (attribut lang et/ou xml:lang) est donnée sur chaque élément de texte ou sur l'un des éléments parents.</t>
    </r>
  </si>
  <si>
    <t>Pour chaque page web ayant une langue par défaut, le code de langue est-il pertinent ?</t>
  </si>
  <si>
    <r>
      <rPr>
        <b/>
        <sz val="8"/>
        <rFont val="Arial"/>
        <family val="2"/>
      </rPr>
      <t xml:space="preserve">Pour chaque page web ayant une langue par défaut, le code de langue vérifie-t-il ces conditions ?
</t>
    </r>
    <r>
      <rPr>
        <sz val="8"/>
        <rFont val="Arial"/>
        <family val="2"/>
      </rPr>
      <t>– Le code de langue est valide.
– Le code de langue est pertinent.</t>
    </r>
  </si>
  <si>
    <t>Chaque page web a-t-elle un titre de page ?</t>
  </si>
  <si>
    <t>Chaque page web a-t-elle un titre de page (balise &lt;title&gt;) ?</t>
  </si>
  <si>
    <t>Pour chaque page web ayant un titre de page, ce titre est-il pertinent ?</t>
  </si>
  <si>
    <t>Pour chaque page web ayant un titre de page (balise &lt;title&gt;), le contenu de cette balise est-il pertinent ?</t>
  </si>
  <si>
    <t>Dans chaque page web, chaque changement de langue est-il indiqué dans le code source (hors cas particuliers) ?</t>
  </si>
  <si>
    <r>
      <rPr>
        <b/>
        <sz val="8"/>
        <rFont val="Arial"/>
        <family val="2"/>
      </rPr>
      <t xml:space="preserve">Dans chaque page web, chaque texte écrit dans une langue différente de la langue par défaut vérifie-t-il une de ces conditions (hors cas particuliers) ?
</t>
    </r>
    <r>
      <rPr>
        <sz val="8"/>
        <rFont val="Arial"/>
        <family val="2"/>
      </rPr>
      <t>– L'indication de langue est donnée sur l'élément contenant le texte (attribut lang et / ou xml:lang).
– L'indication de langue est donnée sur un des éléments parents (attribut lang et/ou xml:lang).</t>
    </r>
  </si>
  <si>
    <r>
      <t xml:space="preserve">Pour chaque page web, le code de langue de chaque changement de langue vérifie-t-il ces conditions ?
</t>
    </r>
    <r>
      <rPr>
        <sz val="8"/>
        <rFont val="Arial"/>
        <family val="2"/>
      </rPr>
      <t>– Le code de langue est valide.
– Le code de langue est pertinent.</t>
    </r>
  </si>
  <si>
    <t>Dans chaque page web, les balises ne doivent pas être utilisées uniquement à des fins de présentation. Cette règle est-elle respectée ?</t>
  </si>
  <si>
    <t>Dans chaque page web les balises (à l'exception de &lt;div&gt;, &lt;span&gt; et &lt;table&gt;) ne doivent pas être utilisées uniquement à des fins de présentation. Cette règle est-elle respectée ?</t>
  </si>
  <si>
    <t>Dans chaque page web, les changements du sens de lecture sont-ils signalés ?</t>
  </si>
  <si>
    <r>
      <t>Dans chaque page web, chaque changement du sens de lecture (attribut dir) vérifie-t-il ces conditions ?
–</t>
    </r>
    <r>
      <rPr>
        <sz val="8"/>
        <rFont val="Arial"/>
        <family val="2"/>
      </rPr>
      <t xml:space="preserve"> La valeur de l'attribut dir est conforme (rtl ou ltr).
– La valeur de l'attribut dir est pertinente.</t>
    </r>
  </si>
  <si>
    <t>Dans chaque page web, l'information est-elle structurée par l'utilisation appropriée de titres ?</t>
  </si>
  <si>
    <t>Dans chaque page web, le contenu de chaque titre (balise &lt;hx&gt; ou balise possédant un attribut WAI-ARIA role="heading" associé à un attribut WAI-ARIA aria-level) est-il pertinent ?</t>
  </si>
  <si>
    <t>Dans chaque page web, la structure du document est-elle cohérente (hors cas particuliers) ?</t>
  </si>
  <si>
    <r>
      <t xml:space="preserve">Dans chaque page web, la structure du document vérifie-t-elle ces conditions (hors cas particuliers) ?
</t>
    </r>
    <r>
      <rPr>
        <sz val="8"/>
        <rFont val="Arial"/>
        <family val="2"/>
      </rPr>
      <t>– La zone d'en-tête de la page est structurée via une balise &lt;header&gt;.
– Les zones de navigation principales et secondaires sont structurées via une balise &lt;nav&gt;.
– La balise &lt;nav&gt; est réservée à la structuration des zones de navigation principales et secondaires.
– La zone de contenu principal est structurée via une balise &lt;main&gt;.
– La structure du document utilise une balise &lt;main&gt; visible unique.
– La zone de pied de page est structurée via une balise &lt;footer&gt;.</t>
    </r>
  </si>
  <si>
    <t>Dans chaque page web, chaque liste est-elle correctement structurée ?</t>
  </si>
  <si>
    <r>
      <t xml:space="preserve">Dans chaque page web, les informations regroupées visuellement sous forme de liste non ordonnée vérifient-elles une de ces conditions ?
</t>
    </r>
    <r>
      <rPr>
        <sz val="8"/>
        <rFont val="Arial"/>
        <family val="2"/>
      </rPr>
      <t>– La liste utilise les balises HTML &lt;ul&gt; et &lt;li&gt;.
– La liste utilise les attributs WAI-ARIA role="list" et role="listitem".</t>
    </r>
  </si>
  <si>
    <r>
      <t xml:space="preserve">Dans chaque page web, les informations regroupées visuellement sous forme de liste ordonnée vérifient-elles une de ces conditions ?
</t>
    </r>
    <r>
      <rPr>
        <sz val="8"/>
        <rFont val="Arial"/>
        <family val="2"/>
      </rPr>
      <t>– La liste utilise les balises HTML &lt;ol&gt; et &lt;li&gt;.
– La liste utilise les attributs WAI-ARIA role="list" et role="listitem".</t>
    </r>
  </si>
  <si>
    <t xml:space="preserve">Dans chaque page web, les informations regroupées sous forme de liste de description utilisent-elles les balises &lt;dl&gt; et &lt;dt&gt; / &lt;dd&gt; ? </t>
  </si>
  <si>
    <t>Dans chaque page web, chaque citation est-elle correctement indiquée ?</t>
  </si>
  <si>
    <t>Dans chaque page web, chaque citation courte utilise-t-elle une balise &lt;q&gt; ?</t>
  </si>
  <si>
    <t>Dans chaque page web, chaque bloc de citation utilise-t-il une balise &lt;blockquote&gt; ?</t>
  </si>
  <si>
    <t>Dans le site web, des feuilles de style sont-elles utilisées pour contrôler la présentation de l'information ?</t>
  </si>
  <si>
    <t>Dans chaque page web, les balises servant à la présentation de l'information ne doivent pas être présentes dans le code source généré des pages. Cette règle est-elle respectée ?</t>
  </si>
  <si>
    <t>Dans chaque page web, les attributs servant à la présentation de l'information ne doivent pas être présents dans le code source généré des pages. Cette règle est-elle respectée ?</t>
  </si>
  <si>
    <r>
      <rPr>
        <b/>
        <sz val="8"/>
        <rFont val="Arial"/>
        <family val="2"/>
      </rPr>
      <t xml:space="preserve">Dans chaque page web, l'utilisation des espaces vérifie-t-elle ces conditions ?
</t>
    </r>
    <r>
      <rPr>
        <sz val="8"/>
        <rFont val="Arial"/>
        <family val="2"/>
      </rPr>
      <t>– Les espaces ne sont pas utilisées pour séparer les lettres d'un mot.
– Les espaces ne sont pas utilisées pour simuler des tableaux.
– Les espaces ne sont pas utilisées pour simuler des colonnes de texte.</t>
    </r>
  </si>
  <si>
    <t>Dans chaque page web, le contenu visible reste-t-il présent lorsque les feuilles de style sont désactivées ?</t>
  </si>
  <si>
    <t>Dans chaque page web, l'information reste-t-elle présente lorsque les feuilles de style sont désactivées ?</t>
  </si>
  <si>
    <t>Dans chaque page web, l'information reste-t-elle compréhensible lorsque les feuilles de style sont désactivées ?</t>
  </si>
  <si>
    <t>Dans chaque page web, le texte reste-t-il lisible lorsque la taille des caractères est augmentée jusqu'à 200%, au moins (hors cas particuliers) ?</t>
  </si>
  <si>
    <t>Dans les feuilles de style du site web, les unités non relatives (pt, pc, mm, cm, in) ne doivent pas être utilisées pour les types de média screen, tv, handheld, projection. Cette règle est-elle respectée (hors cas particuliers) ?</t>
  </si>
  <si>
    <r>
      <t>Dans chaque page web, l'augmentation de la taille des caractères jusqu'à 200 %, au moins, ne doit pas provoquer de perte d'information. Cette règle est-elle respectée selon une de ces conditions (hors cas particuliers) ?
–</t>
    </r>
    <r>
      <rPr>
        <sz val="8"/>
        <rFont val="Arial"/>
        <family val="2"/>
      </rPr>
      <t xml:space="preserve"> Lors de l'utilisation de la fonction d'agrandissement du texte du navigateur.
– Lors de l'utilisation des fonctions de zoom graphique du navigateur.
– Lors de l'utilisation d'un composant d'interface propre au site permettant d'agrandir le texte ou de zoomer.</t>
    </r>
  </si>
  <si>
    <r>
      <t xml:space="preserve">Dans chaque page web, l'augmentation de la taille des caractères jusqu'à 200 %, au moins, doit être possible pour l’ensemble du texte dans la page. Cette règle est-elle respectée selon une de ces conditions (hors cas particuliers) ?
</t>
    </r>
    <r>
      <rPr>
        <sz val="8"/>
        <rFont val="Arial"/>
        <family val="2"/>
      </rPr>
      <t>– Lors de l'utilisation de la fonction d'agrandissement du texte du navigateur.
– Lors de l'utilisation des fonctions de zoom graphique du navigateur.
– Lors de l'utilisation d'un composant d'interface propre au site permettant d'agrandir le texte ou de zoomer.</t>
    </r>
  </si>
  <si>
    <t>Dans chaque page web, les déclarations CSS de couleurs de fond d'élément et de police sont-elles correctement utilisées ?</t>
  </si>
  <si>
    <t>Dans chaque page web, chaque déclaration CSS de couleurs de police (color), d'un élément susceptible de contenir du texte, est-elle accompagnée d'une déclaration de couleur de fond (background, background-color), au moins, héritée d'un parent ?</t>
  </si>
  <si>
    <t>Dans chaque page web, chaque déclaration de couleur de fond (background, background-color), d'un élément susceptible de contenir du texte, est-elle accompagnée d'une déclaration de couleur de police (color) au moins, héritée d'un parent ?</t>
  </si>
  <si>
    <t>Dans chaque page web, chaque utilisation d'une image pour créer une couleur de fond d'un élément susceptible de contenir du texte, via CSS (background, background-image), est-elle accompagnée d'une déclaration de couleur de fond (background, background-color), au moins, héritée d'un parent ?</t>
  </si>
  <si>
    <t>Dans chaque page web, chaque lien dont la nature n'est pas évidente est-il visible par rapport au texte environnant ?</t>
  </si>
  <si>
    <r>
      <t xml:space="preserve">Dans chaque page web, chaque lien texte signalé uniquement par la couleur, et dont la nature n'est pas évidente, vérifie-t-il ces conditions ?
</t>
    </r>
    <r>
      <rPr>
        <sz val="8"/>
        <rFont val="Arial"/>
        <family val="2"/>
      </rPr>
      <t>– La couleur du lien à un rapport de contraste supérieur ou égal à 3:1 par rapport au texte environnant.
– Le lien dispose d'une indication visuelle au survol autre qu'un changement de couleur.
– Le lien dispose d'une indication visuelle au focus autre qu'un changement de couleur.</t>
    </r>
  </si>
  <si>
    <t>Dans chaque page web, pour chaque élément recevant le focus, la prise de focus est-elle visible ?</t>
  </si>
  <si>
    <r>
      <t>Pour chaque élément recevant le focus, la prise de focus vérifie-t-elle une de ces conditions ?
–</t>
    </r>
    <r>
      <rPr>
        <sz val="8"/>
        <rFont val="Arial"/>
        <family val="2"/>
      </rPr>
      <t xml:space="preserve"> Le style du focus natif du navigateur n'est pas supprimé ou dégradé.
– Un style du focus défini par l'auteur est visible.</t>
    </r>
  </si>
  <si>
    <r>
      <rPr>
        <b/>
        <sz val="8"/>
        <rFont val="Arial"/>
        <family val="2"/>
      </rPr>
      <t xml:space="preserve">Dans chaque page web, chaque contenu caché vérifie-t-il une de ces conditions ?
</t>
    </r>
    <r>
      <rPr>
        <sz val="8"/>
        <rFont val="Arial"/>
        <family val="2"/>
      </rPr>
      <t>– Le contenu caché a vocation à être ignoré par les technologies d'assistance.
– Le contenu caché n’a pas vocation à être ignoré par les technologies d’assistances et est rendu restituable par les technologies d'assistance suite à une action de l'utilisateur réalisable au clavier ou par tout dispositif de pointage sur un élément précédent le contenu caché ou suite à un repositionnement du focus dessus.</t>
    </r>
  </si>
  <si>
    <t>Dans chaque page web, l'information ne doit pas être donnée uniquement par la forme, taille ou position. Cette règle est-elle respectée ?</t>
  </si>
  <si>
    <t>Dans chaque page web, l'information ne doit pas être donnée par la forme, taille ou position uniquement. Cette règle est-elle implémentée de façon pertinente ?</t>
  </si>
  <si>
    <t>Dans chaque page web, pour chaque texte ou ensemble de textes, l'information ne doit pas être donnée uniquement par la forme, taille ou position. Cette règle est-elle respectée ?</t>
  </si>
  <si>
    <t>Dans chaque page web, pour chaque image ou ensemble d'images, l'information ne doit pas être donnée uniquement par la forme, taille ou position. Cette règle est-elle respectée ?</t>
  </si>
  <si>
    <t>Dans chaque page web, pour chaque média temporel, l'information ne doit pas être donnée uniquement par la forme, taille ou position. Cette règle est-elle respectée ?</t>
  </si>
  <si>
    <t>Dans chaque page web, pour chaque média non temporel, l'information ne doit pas être donnée uniquement par la forme, taille ou position. Cette règle est-elle respectée ?</t>
  </si>
  <si>
    <t>Dans chaque page web, pour chaque texte ou ensemble de textes, l'information ne doit pas être donnée uniquement par la forme, taille ou position. Cette règle est-elle implémentée de façon pertinente ?</t>
  </si>
  <si>
    <t>Dans chaque page web, pour chaque image ou ensemble d'images, l'information ne doit pas être donnée par la forme, taille ou position uniquement. Cette règle est-elle implémentée de façon pertinente ?</t>
  </si>
  <si>
    <t>Dans chaque page web, pour chaque média temporel, l'information ne doit pas être donnée par la forme, taille ou position uniquement. Cette règle est-elle implémentée de façon pertinente ?</t>
  </si>
  <si>
    <t>Dans chaque page web, pour chaque média non temporel, l'information ne doit pas être donnée par la forme, taille ou position uniquement. Cette règle est-elle implémentée de façon pertinente ?</t>
  </si>
  <si>
    <t>Pour chaque page web, les contenus peuvent-ils être présentés sans avoir recours à la fois à un défilement vertical pour une fenêtre ayant une hauteur de 256px ou une largeur de 320px (hors cas particuliers) ?</t>
  </si>
  <si>
    <t>Pour chaque page web, lorsque le contenu dont le sens de lecture est horizontal est affiché dans une fenêtre réduite à une largeur de 320px, l'ensemble des informations et des fonctionnalités sont-elles disponibles sans aucun défilement horizontal (hors cas particuliers) ?</t>
  </si>
  <si>
    <t>Pour chaque page web, lorsque le contenu dont le sens de lecture est vertical est affiché dans une fenêtre réduite à une hauteur de 256px, l'ensemble des informations et des fonctionnalités sont-elles disponibles sans aucun défilement vertical (hors cas particuliers) ?</t>
  </si>
  <si>
    <t>Dans chaque page web, les propriétés d'espacement du texte peuvent-elles être redéfinies par l'utilisateur sans perte de contenu ou de fonctionnalité (hors cas particuliers) ?</t>
  </si>
  <si>
    <r>
      <t xml:space="preserve">Dans chaque page web, le texte reste-t-il lisible lorsque l'affichage est modifié selon ces conditions (hors cas particuliers) ?
</t>
    </r>
    <r>
      <rPr>
        <sz val="8"/>
        <rFont val="Arial"/>
        <family val="2"/>
      </rPr>
      <t>– L'espacement entre les lignes (line-height) est augmenté jusqu'à 1,5 fois la taille de la police ;
– L'espacement suivant les paragraphes (balise &lt;p&gt;) est augmenté jusqu'à 2 fois la taille de la police ;
– L'espacement des lettres (letter-spacing) est augmenté jusqu'à 0,12 fois la taille de la police ;
– L'espacement des mots (word-spacing) est augmenté jusqu'à 0,16 fois la taille de la police.</t>
    </r>
  </si>
  <si>
    <t>Dans chaque page web, les contenus additionnels apparaissant à la prise de focus ou au survol d'un composant d'interface sont-ils contrôlables par l'utilisateur (hors cas particuliers) ?</t>
  </si>
  <si>
    <t>Chaque contenu additionnel devenant visible à la prise de focus ou au survol d'un composant d'interface peut-il être masqué par une action utilisateur sans déplacer le focus ou le pointeur de la souris (hors cas particuliers) ?</t>
  </si>
  <si>
    <t>Chaque contenu additionnel qui apparaît au survol d'un composant d'interface peut-il être survolé par le pointeur de la souris sans disparaître (hors cas particuliers) ?</t>
  </si>
  <si>
    <r>
      <t xml:space="preserve">Chaque contenu additionnel qui apparaît à la prise de focus ou au survol d'un composant d'interface vérifie-t-il une de ces conditions (hors cas particuliers) ?
</t>
    </r>
    <r>
      <rPr>
        <sz val="8"/>
        <rFont val="Arial"/>
        <family val="2"/>
      </rPr>
      <t>– Le contenu additionnel reste visible jusqu'à ce que l'utilisateur retire le pointeur souris ou le focus du contenu additionnel et du composant d'interface ayant déclenché son apparition.
– Le contenu additionnel reste visible jusqu'à ce que l'utilisateur déclenche une action masquant ce contenu sans déplacer le focus ou le pointeur souris du composant d'interface ayant déclenché son apparition.
– Le contenu additionnel reste visible jusqu'à ce qu'il ne soit plus valide.</t>
    </r>
  </si>
  <si>
    <r>
      <t xml:space="preserve">Dans chaque page web, les contenus additionnels apparaissant au survol d'un composant d'interface via les styles CSS respectent-ils si nécessaire une de ces conditions ?
</t>
    </r>
    <r>
      <rPr>
        <sz val="8"/>
        <rFont val="Arial"/>
        <family val="2"/>
      </rPr>
      <t>– Les contenus additionnels apparaissent également à l'activation du composant via le clavier et tout dispositif de pointage.
– Les contenus additionnels apparaissent également à la prise de focus du composant.
– Les contenus additionnels apparaissent également par le biais de l'activation ou de la prise de focus d'un autre composant.</t>
    </r>
  </si>
  <si>
    <r>
      <t xml:space="preserve">Dans chaque page web, les contenus additionnels apparaissant au focus d'un composant d'interface via les styles CSS respectent-ils si nécessaire une de ces conditions ?
</t>
    </r>
    <r>
      <rPr>
        <sz val="8"/>
        <rFont val="Arial"/>
        <family val="2"/>
      </rPr>
      <t>– Les contenus additionnels apparaissent également à l'activation du composant via le clavier et tout dispositif de pointage.
– Les contenus additionnels apparaissent également au survol du composant.
– Les contenus additionnels apparaissent également par le biais de l'activation ou du survol d'un autre composant.</t>
    </r>
  </si>
  <si>
    <t>Chaque champ de formulaire a-t-il une étiquette ?</t>
  </si>
  <si>
    <r>
      <rPr>
        <b/>
        <sz val="8"/>
        <rFont val="Arial"/>
        <family val="2"/>
      </rPr>
      <t xml:space="preserve">Chaque champ de formulaire vérifie-t-il une de ces conditions ?
</t>
    </r>
    <r>
      <rPr>
        <sz val="8"/>
        <rFont val="Arial"/>
        <family val="2"/>
      </rPr>
      <t>– Le champ de formulaire possède un attribut WAI-ARIA aria-labelledby référençant un passage de texte identifié.
– Le champ de formulaire possède un attribut WAI-ARIA aria-label.
– Une balise &lt;label&gt; ayant un attribut for est associée au champ de formulaire.
– Le champ de formulaire possède un attribut title.
– Un bouton adjacent au champ de formulaire lui fournit une étiquette visible et un attribut WAI-ARIA aria-label, aria-labelledby ou title lui fournit un nom accessible.</t>
    </r>
  </si>
  <si>
    <r>
      <rPr>
        <b/>
        <sz val="8"/>
        <rFont val="Arial"/>
        <family val="2"/>
      </rPr>
      <t xml:space="preserve">Chaque champ de formulaire associé à une balise &lt;label&gt; ayant un attribut for, vérifie-t-il ces conditions ?
</t>
    </r>
    <r>
      <rPr>
        <sz val="8"/>
        <rFont val="Arial"/>
        <family val="2"/>
      </rPr>
      <t>– Le champ de formulaire possède un attribut id.
– La valeur de l'attribut for est égale à la valeur de l'attribut id du champ de formulaire associé.</t>
    </r>
  </si>
  <si>
    <r>
      <rPr>
        <b/>
        <sz val="8"/>
        <rFont val="Arial"/>
        <family val="2"/>
      </rPr>
      <t xml:space="preserve">Chaque champ de formulaire ayant une étiquette dont le contenu n'est pas visible ou à proximité (masqué, aria-label) ou qui n’est pas accolé au champ (aria-labelledby), vérifie-t-il une de ses conditions ?
</t>
    </r>
    <r>
      <rPr>
        <sz val="8"/>
        <rFont val="Arial"/>
        <family val="2"/>
      </rPr>
      <t>– Le champ de formulaire possède un attribut title dont le contenu permet de comprendre la nature de la saisie attendue.
– Le champ de formulaire est accompagné d'un passage de texte accolé au champ qui devient visible à la prise de focus permettant de comprendre la nature de la saisie attendue.
– Le champ de formulaire est accompagné d'un passage de texte visible accolé au champ permettant de comprendre la nature de la saisie attendue.</t>
    </r>
  </si>
  <si>
    <t>Chaque étiquette associée à un champ de formulaire est-elle pertinente (hors cas particuliers) ?</t>
  </si>
  <si>
    <t>Chaque étiquette implémentée via l'attribut WAI-ARIA aria-label permet-elle de connaître la fonction exacte du champ de formulaire auquel elle est associée ?</t>
  </si>
  <si>
    <t>Chaque passage de texte associé via l'attribut WAI-ARIA aria-labelledby permet-il de connaître la fonction exacte du champ de formulaire auquel il est associé ?</t>
  </si>
  <si>
    <r>
      <t xml:space="preserve">Chaque champ de formulaire ayant un intitulé visible vérifie-t-il ces conditions (hors cas particuliers) ?
</t>
    </r>
    <r>
      <rPr>
        <sz val="8"/>
        <rFont val="Arial"/>
        <family val="2"/>
      </rPr>
      <t>– S'il est présent, le contenu de l'attribut WAI-ARIA aria-label du champ de formulaire contient au moins l'intitulé visible.
– S'il est présent, le passage de texte lié au champ de formulaire via un attribut WAI-ARIA aria-labelledby contient au moins l'intitulé visible.
– S'il est présent, le contenu de l'attribut title du champ de formulaire contient au moins l'intitulé visible.
– S'il est présent le contenu de la balise &lt;label&gt; associé au champ de formulaire contient au moins l'intitulé visible.</t>
    </r>
  </si>
  <si>
    <t>Chaque étiquette de champ et son champ associé sont-ils accolés ?</t>
  </si>
  <si>
    <r>
      <t xml:space="preserve">Chaque étiquette accolée à un champ (à l'exception des case à cocher, bouton radio ou balise ayant un attribut WAI-ARIA role="checkbox", role="radio" ou role="switch"), vérifie-t-elle ces conditions (hors cas particuliers) ?
</t>
    </r>
    <r>
      <rPr>
        <sz val="8"/>
        <rFont val="Arial"/>
        <family val="2"/>
      </rPr>
      <t>– L'étiquette est visuellement accolée immédiatement au-dessus ou à gauche du champ de formulaire lorsque le sens de lecture de la langue de l'étiquette est de gauche à droite.
– L'étiquette est visuellement accolée immédiatement au-dessus ou à droite du champ de formulaire lorsque le sens de lecture de la langue de l'étiquette est de droite à gauche.</t>
    </r>
  </si>
  <si>
    <r>
      <t>Chaque étiquette accolée à un champ de type checkbox ou radio ou à une balise ayant un attribut WAI-ARIA role="checkbox", role="radio" ou role="switch", vérifie-t-elle ces conditions (hors cas particuliers) ?
–</t>
    </r>
    <r>
      <rPr>
        <sz val="8"/>
        <rFont val="Arial"/>
        <family val="2"/>
      </rPr>
      <t xml:space="preserve"> L'étiquette est visuellement accolée immédiatement au-dessus ou à droite du champ de formulaire lorsque le sens de lecture de la langue de l'étiquette est de gauche à droite.
– L'étiquette est visuellement accolée immédiatement au-dessus ou à gauche du champ de formulaire lorsque le sens de lecture de la langue de l'étiquette est de droite à gauche.</t>
    </r>
  </si>
  <si>
    <t>Dans chaque formulaire, les champs de même nature sont-ils regroupés, si nécessaire ?</t>
  </si>
  <si>
    <r>
      <t xml:space="preserve">Les champs de même nature vérifient-ils l'une de ces conditions, si nécessaire ?
</t>
    </r>
    <r>
      <rPr>
        <sz val="8"/>
        <rFont val="Arial"/>
        <family val="2"/>
      </rPr>
      <t>– Les champs de même nature sont regroupés dans une balise &lt;fieldset&gt;.
– Les champs de même nature sont regroupés dans une balise possédant un attribut WAI-ARIA role="group".
– Les champs de même nature de type radio (&lt;input type="radio"&gt; ou balises possédant un attribut WAI-ARIA role="radio") sont regroupés dans une balise possédant un attribut WAI-ARIA role="radiogroup" ou role="group".</t>
    </r>
  </si>
  <si>
    <t>Dans chaque formulaire, chaque regroupement de champs de formulaire a-t-il une légende ?</t>
  </si>
  <si>
    <t>Chaque légende associée à un regroupement de champs de même nature est-elle pertinente ?</t>
  </si>
  <si>
    <t>Dans chaque formulaire, les items de même nature d'une liste de choix sont-ils regroupés de manière pertinente ?</t>
  </si>
  <si>
    <t>Pour chaque balise &lt;select&gt;, les items de même nature d'une liste de choix sont-ils regroupés avec une balise &lt;optgroup&gt;, si nécessaire ?</t>
  </si>
  <si>
    <t>Pour chaque balise &lt;optgroup&gt; ayant un attribut label, le contenu de l'attribut label est-il pertinent ?</t>
  </si>
  <si>
    <t>Dans chaque formulaire, l'intitulé de chaque bouton est-il pertinent (hors cas particuliers) ?</t>
  </si>
  <si>
    <r>
      <rPr>
        <b/>
        <sz val="8"/>
        <rFont val="Arial"/>
        <family val="2"/>
      </rPr>
      <t xml:space="preserve">L'intitulé de chaque bouton est-il pertinent ?
</t>
    </r>
    <r>
      <rPr>
        <sz val="8"/>
        <rFont val="Arial"/>
        <family val="2"/>
      </rPr>
      <t>– S'il est présent, le contenu de l'attribut WAI-ARIA aria-label est pertinent.
– S'il est présent, le passage de texte lié au bouton via un attribut WAI-ARIA aria-labelledby est pertinent.
– S'il est présent, le contenu de l'attribut value d'une balise &lt;input&gt; de type submit, reset ou button est pertinent.
– S'il est présent, le contenu de la balise &lt;button&gt; est pertinent.
– S'il est présent, le contenu de l'attribut alt d'une balise &lt;input&gt; de type image est pertinent.
– S'il est présent, le contenu de l'attribut title est pertinent.</t>
    </r>
  </si>
  <si>
    <r>
      <rPr>
        <b/>
        <sz val="8"/>
        <rFont val="Arial"/>
        <family val="2"/>
      </rPr>
      <t xml:space="preserve">Chaque bouton affichant un intitulé visible vérifie-t-il ces conditions (hors cas particuliers) ?
</t>
    </r>
    <r>
      <rPr>
        <sz val="8"/>
        <rFont val="Arial"/>
        <family val="2"/>
      </rPr>
      <t>– S'il est présent, le contenu de l'attribut WAI-ARIA aria-label contient au moins l'intitulé visible.
– S'il est présent, le passage de texte lié au bouton via un attribut WAI-ARIA aria-labelledby contient au moins l'intitulé visible.
– S'il est présent, le contenu de l'attribut value d'une balise &lt;input&gt; de type submit, reset ou button contient au moins l'intitulé visible.
– S'il est présent, le contenu de la balise &lt;button&gt; contient au moins l'intitulé visible.
– S'il est présent, le contenu de l'attribut alt d'une balise &lt;input&gt; de type image contient au moins l'intitulé visible.
– S'il est présent, le contenu de l'attribut title contient au moins l'intitulé visible.</t>
    </r>
  </si>
  <si>
    <t>Dans chaque formulaire, le contrôle de saisie est-il utilisé de manière pertinente (hors cas particuliers) ?</t>
  </si>
  <si>
    <r>
      <rPr>
        <b/>
        <sz val="8"/>
        <rFont val="Arial"/>
        <family val="2"/>
      </rPr>
      <t xml:space="preserve">Les indications du caractère obligatoire de la saisie des champs vérifient-elles une de ces conditions (hors cas particuliers) ?
</t>
    </r>
    <r>
      <rPr>
        <sz val="8"/>
        <rFont val="Arial"/>
        <family val="2"/>
      </rPr>
      <t>– Une indication de champ obligatoire est visible et permet d'identifier nommément le champ concerné préalablement à la validation du formulaire.
– Le champ obligatoire dispose de l'attribut aria-required="true" ou required préalablement à la validation du formulaire.</t>
    </r>
  </si>
  <si>
    <r>
      <t xml:space="preserve">Les champs obligatoires ayant l'attribut aria-required="true" ou required vérifient-ils une de ces conditions ?
</t>
    </r>
    <r>
      <rPr>
        <sz val="8"/>
        <rFont val="Arial"/>
        <family val="2"/>
      </rPr>
      <t>– Une indication de champ obligatoire est visible et située dans l'étiquette associé au champ préalablement à la validation du formulaire.
– Une indication de champ obligatoire est visible et située dans le passage de texte associé au champ préalablement à la validation du formulaire.</t>
    </r>
  </si>
  <si>
    <r>
      <rPr>
        <b/>
        <sz val="8"/>
        <rFont val="Arial"/>
        <family val="2"/>
      </rPr>
      <t xml:space="preserve">Les messages d'erreur indiquant l'absence de saisie d'un champ obligatoire vérifient-ils une de ces conditions ?
</t>
    </r>
    <r>
      <rPr>
        <sz val="8"/>
        <rFont val="Arial"/>
        <family val="2"/>
      </rPr>
      <t>– Le message d'erreur indiquant l'absence de saisie d'un champ obligatoire est visible et permet d'identifier nommément le champ concerné.
– Le champ obligatoire dispose de l'attribut aria-invalid="true".</t>
    </r>
  </si>
  <si>
    <r>
      <rPr>
        <b/>
        <sz val="8"/>
        <rFont val="Arial"/>
        <family val="2"/>
      </rPr>
      <t xml:space="preserve">Les champs obligatoires ayant l'attribut aria-invalid="true" vérifient-ils une de ces conditions ?
</t>
    </r>
    <r>
      <rPr>
        <sz val="8"/>
        <rFont val="Arial"/>
        <family val="2"/>
      </rPr>
      <t>– Une indication de champ obligatoire est visible et située dans l'étiquette associée au champ.
– Une indication de champ obligatoire est visible et située dans le passage de texte associé au champ.</t>
    </r>
  </si>
  <si>
    <r>
      <t xml:space="preserve">Les instructions et indications du type de données et/ou de format obligatoires vérifient-elles une de ces conditions ?
</t>
    </r>
    <r>
      <rPr>
        <sz val="8"/>
        <rFont val="Arial"/>
        <family val="2"/>
      </rPr>
      <t>– Une instruction ou une indication du type de données et/ou de format obligatoire est visible et permet d'identifier nommément le champ concerné préalablement à la validation du formulaire.
– Une instruction ou une indication du type de données et/ou de format obligatoire est visible dans l'étiquette ou le passage de texte associé au champ préalablement à la validation du formulaire.</t>
    </r>
  </si>
  <si>
    <r>
      <rPr>
        <b/>
        <sz val="8"/>
        <rFont val="Arial"/>
        <family val="2"/>
      </rPr>
      <t xml:space="preserve">Les messages d'erreurs fournissant une instruction ou une indication du type de données et/ou de format obligatoire des champs vérifient-ils une de ces conditions ?
</t>
    </r>
    <r>
      <rPr>
        <sz val="8"/>
        <rFont val="Arial"/>
        <family val="2"/>
      </rPr>
      <t>– Le message d'erreur fournissant une instruction ou une indication du type de données et/ou de format obligatoire est visible et identifie le champ concerné.
– Le champ dispose de l'attribut aria-invalid="true".</t>
    </r>
  </si>
  <si>
    <r>
      <rPr>
        <b/>
        <sz val="8"/>
        <rFont val="Arial"/>
        <family val="2"/>
      </rPr>
      <t xml:space="preserve">Les champs ayant l'attribut aria-invalid="true" dont la saisie requiert un type de données et/ou de format obligatoire vérifient-ils une de ces conditions ?
</t>
    </r>
    <r>
      <rPr>
        <sz val="8"/>
        <rFont val="Arial"/>
        <family val="2"/>
      </rPr>
      <t>– Une instruction ou une indication du type de données et/ou de format obligatoire est visible et située dans la balise &lt;label&gt; associée au champ.
– Une instruction ou une indication du type de données et/ou de format obligatoire est visible et située dans le passage de texte associé au champ.</t>
    </r>
  </si>
  <si>
    <t>Dans chaque formulaire, le contrôle de saisie est-il accompagné, si nécessaire, de suggestions facilitant la correction des erreurs de saisie ?</t>
  </si>
  <si>
    <t>Pour chaque erreur de saisie, les types et les formats de données sont-ils suggérés, si nécessaire ?</t>
  </si>
  <si>
    <t>Pour chaque erreur de saisie, des exemples de valeurs attendues sont-ils suggérés, si nécessaire ?</t>
  </si>
  <si>
    <t>Pour chaque formulaire qui modifie ou supprime des données, ou qui transmet des réponses à un test ou à un examen, ou dont la validation a des conséquences financières ou juridiques, la saisie des données vérifie-t-elle une de ces conditions ?</t>
  </si>
  <si>
    <r>
      <rPr>
        <b/>
        <sz val="8"/>
        <rFont val="Arial"/>
        <family val="2"/>
      </rPr>
      <t xml:space="preserve">Pour chaque formulaire qui modifie ou supprime des données, ou qui transmet des réponses à un test ou un examen, ou dont la validation a des conséquences financières ou juridiques, la saisie des données vérifie-t-elle une de ces conditions ?
</t>
    </r>
    <r>
      <rPr>
        <sz val="8"/>
        <rFont val="Arial"/>
        <family val="2"/>
      </rPr>
      <t>– L'utilisateur peut modifier ou annuler les données et les actions effectuées sur ces données après la validation du formulaire.
– L'utilisateur peut vérifier et corriger les données avant la validation d'un formulaire en plusieurs étapes.
– Un mécanisme de confirmation explicite, via une case à cocher (balise &lt;input&gt; de type checkbox ou balise ayant un attribut WAI-ARIA role="checkbox") ou une étape supplémentaire, est présent.</t>
    </r>
  </si>
  <si>
    <r>
      <rPr>
        <b/>
        <sz val="8"/>
        <rFont val="Arial"/>
        <family val="2"/>
      </rPr>
      <t xml:space="preserve">Chaque formulaire dont la validation modifie ou supprime des données à caractère financier, juridique ou personnel vérifie-t-il une de ces conditions ?
</t>
    </r>
    <r>
      <rPr>
        <sz val="8"/>
        <rFont val="Arial"/>
        <family val="2"/>
      </rPr>
      <t>– Un mécanisme permet de récupérer les données supprimées ou modifiées par l'utilisateur.
– Un mécanisme de demande de confirmation explicite de la suppression ou de la modification, via un champ de formulaire ou une étape supplémentaire, est proposé.</t>
    </r>
  </si>
  <si>
    <t>La finalité d'un champ de saisie peut-elle être déduite pour faciliter le remplissage automatique des champs avec les données de l'utilisateur ?</t>
  </si>
  <si>
    <r>
      <t xml:space="preserve">Chaque champ de formulaire dont l'objet se rapporte à une information concernant l'utilisateur vérifie-t-il ces conditions ?
</t>
    </r>
    <r>
      <rPr>
        <sz val="8"/>
        <rFont val="Arial"/>
        <family val="2"/>
      </rPr>
      <t>– Le champ de formulaire possède un attribut autocomplete.
–  L'attribut autocomplete est pourvu d'une valeur présente dans la liste des valeurs possibles pour l'attribut autocomplete associés à un champ de formulaire.
– La valeur indiquée pour l'attribut autocomplete est pertinente au regard du type d'information attendu.</t>
    </r>
  </si>
  <si>
    <r>
      <rPr>
        <b/>
        <sz val="8"/>
        <rFont val="Arial"/>
        <family val="2"/>
      </rPr>
      <t xml:space="preserve">Chaque ensemble de pages vérifie-t-il une de ces conditions (hors cas particuliers) ?
</t>
    </r>
    <r>
      <rPr>
        <sz val="8"/>
        <rFont val="Arial"/>
        <family val="2"/>
      </rPr>
      <t>– Un menu de navigation et un plan du site sont présents.
– Un menu de navigation et un moteur de recherche sont présents.
– Un moteur de recherche et un plan du site sont présents.</t>
    </r>
  </si>
  <si>
    <t>Dans chaque ensemble de pages, le menu et les barres de navigation sont-ils toujours à la même place (hors cas particuliers) ?</t>
  </si>
  <si>
    <r>
      <t xml:space="preserve">Dans chaque ensemble de pages, chaque page disposant d'un menu ou de barres de navigation vérifie-t-elle ces conditions (hors cas particuliers) ?
</t>
    </r>
    <r>
      <rPr>
        <sz val="8"/>
        <rFont val="Arial"/>
        <family val="2"/>
      </rPr>
      <t>– Le menu ou les barres de navigation sont toujours à la même place dans la présentation.
– Le menu ou les barres de navigation se présentent toujours dans le même ordre relatif dans le code source.</t>
    </r>
  </si>
  <si>
    <t>La page « plan du site » est-elle pertinente ?</t>
  </si>
  <si>
    <t>La page « plan du site » est-elle représentative de l'architecture générale du site ?</t>
  </si>
  <si>
    <t>Dans chaque ensemble de pages, la page « plan du site » est-elle atteignable de manière identique ?</t>
  </si>
  <si>
    <t>Dans chaque ensemble de pages, la page « plan du site » est-elle accessible à partir d'une fonctionnalité identique ?</t>
  </si>
  <si>
    <t>Dans chaque ensemble de pages, la fonctionnalité vers la page « plan du site » se présente-t-elle toujours dans le même ordre relatif dans le code source ?</t>
  </si>
  <si>
    <t>Dans chaque ensemble de pages, la fonctionnalité vers la page « plan du site » est-elle située à la même place dans la présentation ?</t>
  </si>
  <si>
    <t>Dans chaque ensemble de pages, la fonctionnalité vers le moteur de recherche est-elle située à la même place dans la présentation ?</t>
  </si>
  <si>
    <t>Les zones de regroupement de contenus présentes dans plusieurs pages web (zones d'en-tête, de navigation principale, de contenu principal, de pied de page et de moteur de recherche) peuvent-elles être atteintes ou évitées ?</t>
  </si>
  <si>
    <r>
      <rPr>
        <b/>
        <sz val="8"/>
        <rFont val="Arial"/>
        <family val="2"/>
      </rPr>
      <t xml:space="preserve">Dans chaque page web où elles sont présentes, la zone d'en-tête, de navigation principale, de contenu principal, de pied de page et de moteur de recherche respectent-elles au moins une de ces conditions :
</t>
    </r>
    <r>
      <rPr>
        <sz val="8"/>
        <rFont val="Arial"/>
        <family val="2"/>
      </rPr>
      <t>– La zone possède un rôle WAI-ARIA de type landmark correspondant à sa nature.
– La zone possède un titre de hiérarchie dont le contenu permet de comprendre la nature du contenu de la zone.
– La zone peut être masquée par le biais d'un bouton précédant directement la zone dans l'ordre du code source.
– La zone peut être évitée par le biais d'un lien d'évitement précédant directement la zone dans l'ordre du code source.
– La zone peut être atteinte par le biais d'un lien d'accès rapide visible à la prise de focus lors d’une tabulation.</t>
    </r>
  </si>
  <si>
    <t>Dans chaque page web, un lien d'évitement ou d'accès rapide à la zone de contenu principal est-il présent (hors cas particuliers) ?</t>
  </si>
  <si>
    <r>
      <t xml:space="preserve">Dans chaque ensemble de pages, le lien d'évitement ou d'accès rapide à la zone de contenu principal vérifient-il ces conditions (hors cas particuliers) ?
</t>
    </r>
    <r>
      <rPr>
        <sz val="8"/>
        <rFont val="Arial"/>
        <family val="2"/>
      </rPr>
      <t>– Le lien est situé à la même place dans la présentation.
– Le lien se présente toujours dans le même ordre relatif dans le code source.
– Le lien est visible à la prise de focus au moins.</t>
    </r>
  </si>
  <si>
    <t>Dans chaque page web, l'ordre de tabulation est-il cohérent ?</t>
  </si>
  <si>
    <t>Dans chaque page web, l'ordre de tabulation dans le contenu est-il cohérent ?</t>
  </si>
  <si>
    <t>Pour chaque script qui met à jour ou insère un contenu, l'ordre de tabulation reste-t-il cohérent ?</t>
  </si>
  <si>
    <t>Dans chaque page web, la navigation ne doit pas contenir de piège au clavier. Cette règle est-elle respectée ?</t>
  </si>
  <si>
    <r>
      <rPr>
        <b/>
        <sz val="8"/>
        <rFont val="Arial"/>
        <family val="2"/>
      </rPr>
      <t xml:space="preserve">Dans chaque page web, chaque élément recevant le focus vérifie-t-il une de ces conditions ?
</t>
    </r>
    <r>
      <rPr>
        <sz val="8"/>
        <rFont val="Arial"/>
        <family val="2"/>
      </rPr>
      <t>– Il est possible d'atteindre l'élément suivant ou précédent pouvant recevoir le focus avec la touche de tabulation.
– L'utilisateur est informé d'un mécanisme fonctionnel permettant d'atteindre au clavier l'élément suivant ou précédent pouvant recevoir le focus.</t>
    </r>
  </si>
  <si>
    <t>Dans chaque page web, les raccourcis clavier n'utilisant qu'une seule touche (lettre minuscule ou majuscule, ponctuation, chiffre ou symbole) sont-ils contrôlables par l’utilisateur ?</t>
  </si>
  <si>
    <r>
      <rPr>
        <b/>
        <sz val="8"/>
        <rFont val="Arial"/>
        <family val="2"/>
      </rPr>
      <t xml:space="preserve">Dans chaque page web, chaque raccourci clavier n'utilisant qu'une seule touche (lettres minuscule ou majuscule, ponctuation, chiffre ou symbole) vérifie-t-il l'une de ces conditions ?
</t>
    </r>
    <r>
      <rPr>
        <sz val="8"/>
        <rFont val="Arial"/>
        <family val="2"/>
      </rPr>
      <t>– Un mécanisme est disponible pour désactiver le raccourci clavier.
– Un mécanisme est disponible pour configurer la touche de raccourci clavier au moyen des touches de modification (Ctrl, Alt, Maj, etc).
– Dans le cas d'un composant d'interface utilisateur, le raccourci clavier qui lui est associé ne peut être activé que si le focus clavier est sur ce composant.</t>
    </r>
  </si>
  <si>
    <t>Dans chaque page web, les contenus additionnels apparaissant au survol, à la prise de focus ou à l'activation d'un composant d'interface sont-ils, si nécessaire, atteignables au clavier ?</t>
  </si>
  <si>
    <t>Dans chaque page web, les contenus additionnels apparaissant au survol, à la prise de focus ou à l'activation d'un composant d'interface sont-ils, si nécessaire, atteignables au clavier ?</t>
  </si>
  <si>
    <t>Pour chaque page web, l'utilisateur a-t-il le contrôle de chaque limite de temps modifiant le contenu (hors cas particuliers) ?</t>
  </si>
  <si>
    <r>
      <rPr>
        <b/>
        <sz val="8"/>
        <rFont val="Arial"/>
        <family val="2"/>
      </rPr>
      <t xml:space="preserve">Pour chaque page web, chaque procédé de rafraîchissement (balise &lt;object&gt;, balise &lt;embed&gt;, balise &lt;svg&gt;, balise &lt;canvas&gt;, balise &lt;meta&gt;) vérifie-t-il une de ces conditions (hors cas particuliers) ?
</t>
    </r>
    <r>
      <rPr>
        <sz val="8"/>
        <rFont val="Arial"/>
        <family val="2"/>
      </rPr>
      <t>– L'utilisateur peut arrêter ou relancer le rafraîchissement.
– L'utilisateur peut augmenter la limite de temps entre deux rafraîchissements de dix fois, au moins.
– L'utilisateur est averti de l'imminence du rafraîchissement et dispose de vingt secondes, au moins, pour augmenter la limite de temps avant le prochain rafraîchissement.
– La limite de temps entre deux rafraîchissements est de vingt heures, au moins.</t>
    </r>
  </si>
  <si>
    <t xml:space="preserve">Pour chaque page web, chaque procédé de redirection effectué via une balise &lt;meta&gt; est-il immédiat (hors cas particuliers) ? </t>
  </si>
  <si>
    <r>
      <rPr>
        <b/>
        <sz val="8"/>
        <rFont val="Arial"/>
        <family val="2"/>
      </rPr>
      <t xml:space="preserve">Pour chaque page web, chaque procédé de redirection effectué via un script vérifie-t-il une de ces conditions (hors cas particuliers) ?
</t>
    </r>
    <r>
      <rPr>
        <sz val="8"/>
        <rFont val="Arial"/>
        <family val="2"/>
      </rPr>
      <t>– L'utilisateur peut arrêter ou relancer la redirection.
– L'utilisateur peut augmenter la limite de temps avant la redirection de dix fois, au moins.
– L'utilisateur est averti de l'imminence de la redirection et dispose de vingt secondes, au moins, pour augmenter la limite de temps avant la prochaine redirection.
– La limite de temps avant la redirection est de vingt heures, au moins.</t>
    </r>
  </si>
  <si>
    <r>
      <rPr>
        <b/>
        <sz val="8"/>
        <rFont val="Arial"/>
        <family val="2"/>
      </rPr>
      <t xml:space="preserve">Pour chaque page web, chaque procédé limitant le temps d'une session vérifie-t-il une de ces conditions (hors cas particuliers) ?
</t>
    </r>
    <r>
      <rPr>
        <sz val="8"/>
        <rFont val="Arial"/>
        <family val="2"/>
      </rPr>
      <t>– L'utilisateur peut supprimer la limite de temps.
– L'utilisateur peut augmenter la limite de temps.
– La limite de temps avant la fin de la session est de vingt heures au moins.</t>
    </r>
  </si>
  <si>
    <t>Dans chaque page web, l'ouverture d'une nouvelle fenêtre ne doit pas être déclenchée sans action de l'utilisateur. Cette règle est-elle respectée ?</t>
  </si>
  <si>
    <t>Dans chaque page web, chaque document bureautique en téléchargement possède-t-il, si nécessaire, une version accessible (hors cas particuliers) ?</t>
  </si>
  <si>
    <r>
      <rPr>
        <b/>
        <sz val="8"/>
        <rFont val="Arial"/>
        <family val="2"/>
      </rPr>
      <t xml:space="preserve">Dans chaque page web, chaque fonctionnalité de téléchargement d'un document bureautique vérifie-t-elle une de ces conditions ?
</t>
    </r>
    <r>
      <rPr>
        <sz val="8"/>
        <rFont val="Arial"/>
        <family val="2"/>
      </rPr>
      <t>– Le document en téléchargement est compatible avec l'accessibilité.
– Il existe une version alternative du document en téléchargement compatible avec l'accessibilité.
– Il existe une version alternative du document en téléchargement au format HTML.</t>
    </r>
  </si>
  <si>
    <r>
      <rPr>
        <b/>
        <sz val="8"/>
        <rFont val="Arial"/>
        <family val="2"/>
      </rPr>
      <t xml:space="preserve">Chaque document bureautique ayant une version accessible vérifie-t-il une de ces conditions ?
</t>
    </r>
    <r>
      <rPr>
        <sz val="8"/>
        <rFont val="Arial"/>
        <family val="2"/>
      </rPr>
      <t>– La version compatible avec l'accessibilité offre la même information.
– La version alternative au format HTML est pertinente et offre la même information.</t>
    </r>
  </si>
  <si>
    <t>Dans chaque page web, chaque contenu cryptique (art ASCII, émoticon, syntaxe cryptique) a-t-il une alternative ?</t>
  </si>
  <si>
    <r>
      <rPr>
        <b/>
        <sz val="8"/>
        <rFont val="Arial"/>
        <family val="2"/>
      </rPr>
      <t xml:space="preserve">Dans chaque page web, chaque contenu cryptique (art ASCII, émoticon, syntaxe cryptique) vérifie-t-il une de ces conditions ?
</t>
    </r>
    <r>
      <rPr>
        <sz val="8"/>
        <rFont val="Arial"/>
        <family val="2"/>
      </rPr>
      <t>– Un attribut title est disponible.
– Une définition est donnée par le contexte adjacent.</t>
    </r>
  </si>
  <si>
    <t>Dans chaque page web, pour chaque contenu cryptique (art ASCII, émoticon, syntaxe cryptique) ayant une alternative, cette alternative est-elle pertinente ?</t>
  </si>
  <si>
    <r>
      <rPr>
        <b/>
        <sz val="8"/>
        <rFont val="Arial"/>
        <family val="2"/>
      </rPr>
      <t xml:space="preserve">Dans chaque page web, chaque contenu cryptique (art ASCII, émoticon, syntaxe cryptique) vérifie-t-il une de ces conditions ?
</t>
    </r>
    <r>
      <rPr>
        <sz val="8"/>
        <rFont val="Arial"/>
        <family val="2"/>
      </rPr>
      <t>– Le contenu de l'attribut title est pertinent.
– La définition donnée par le contexte adjacent est pertinente.</t>
    </r>
  </si>
  <si>
    <t>Dans chaque page web, les changements brusques de luminosité ou les effets de flash sont-ils correctement utilisés ?</t>
  </si>
  <si>
    <r>
      <t xml:space="preserve">Dans chaque page web, chaque image (balise &lt;img&gt;, balise &lt;svg&gt;, balise &lt;canvas&gt;, balise &lt;embed&gt; ou balise &lt;object&gt;) qui provoque un changement brusque de luminosité ou un effet de flash vérifie-t-elle une de ces conditions ?
</t>
    </r>
    <r>
      <rPr>
        <sz val="8"/>
        <rFont val="Arial"/>
        <family val="2"/>
      </rPr>
      <t>– La fréquence de l'effet est inférieure à 3 par seconde.
– La surface totale cumulée des effets est inférieure ou égale à 21 824 pixels.</t>
    </r>
  </si>
  <si>
    <r>
      <rPr>
        <b/>
        <sz val="8"/>
        <rFont val="Arial"/>
        <family val="2"/>
      </rPr>
      <t xml:space="preserve">Dans chaque page web, chaque script qui provoque un changement brusque de luminosité ou un effet de flash vérifie-t-il une de ces conditions ?
</t>
    </r>
    <r>
      <rPr>
        <sz val="8"/>
        <rFont val="Arial"/>
        <family val="2"/>
      </rPr>
      <t>– La fréquence de l'effet est inférieure à 3 par seconde.
– La surface totale cumulée des effets est inférieure ou égale à 21 824 pixels.</t>
    </r>
  </si>
  <si>
    <r>
      <rPr>
        <b/>
        <sz val="8"/>
        <rFont val="Arial"/>
        <family val="2"/>
      </rPr>
      <t xml:space="preserve">Dans chaque page web, chaque mise en forme CSS qui provoque un changement brusque de luminosité ou un effet de flash vérifie-t-elle une de ces conditions ?
</t>
    </r>
    <r>
      <rPr>
        <sz val="8"/>
        <rFont val="Arial"/>
        <family val="2"/>
      </rPr>
      <t>– La fréquence de l'effet est inférieure à 3 par seconde.
– La surface totale cumulée des effets est inférieure ou égale à 21 824 pixels.</t>
    </r>
  </si>
  <si>
    <t>Dans chaque page web, chaque contenu en mouvement ou clignotant est-il contrôlable par l'utilisateur ?</t>
  </si>
  <si>
    <r>
      <rPr>
        <b/>
        <sz val="8"/>
        <rFont val="Arial"/>
        <family val="2"/>
      </rPr>
      <t xml:space="preserve">Dans chaque page web, chaque contenu en mouvement, déclenché automatiquement, vérifie-t-il une de ces conditions ?
</t>
    </r>
    <r>
      <rPr>
        <sz val="8"/>
        <rFont val="Arial"/>
        <family val="2"/>
      </rPr>
      <t>– La durée du mouvement est inférieure ou égale à 5 secondes.
– L'utilisateur peut arrêter et relancer le mouvement.
– L'utilisateur peut afficher et masquer le contenu en mouvement.
– L'utilisateur peut afficher la totalité de l'information sans le mouvement.</t>
    </r>
  </si>
  <si>
    <r>
      <rPr>
        <b/>
        <sz val="8"/>
        <rFont val="Arial"/>
        <family val="2"/>
      </rPr>
      <t xml:space="preserve">Dans chaque page web, chaque contenu clignotant, déclenché automatiquement, vérifie-t-il une de ces conditions ?
</t>
    </r>
    <r>
      <rPr>
        <sz val="8"/>
        <rFont val="Arial"/>
        <family val="2"/>
      </rPr>
      <t>– La durée du clignotement est inférieure ou égale à 5 secondes.
– L'utilisateur peut arrêter et relancer le clignotement.
– L'utilisateur peut afficher et masquer le contenu clignotant.
– L'utilisateur peut afficher la totalité de l'information sans le clignotement.</t>
    </r>
  </si>
  <si>
    <r>
      <t xml:space="preserve">Dans chaque page web, chaque contenu vérifie-t-il ces conditions (hors cas particuliers) ?
</t>
    </r>
    <r>
      <rPr>
        <sz val="8"/>
        <rFont val="Arial"/>
        <family val="2"/>
      </rPr>
      <t>– La consultation est possible quel que soit le mode d'orientation de l'écran.
– Le contenu proposé reste le même quel que soit le mode d'orientation de l'écran utilisé même si sa présentation et le moyen d'y accéder peut différer.</t>
    </r>
  </si>
  <si>
    <t>Dans chaque page web, les fonctionnalités utilisables ou disponibles au moyen d'un geste complexe peuvent-elles être également disponibles au moyen d'un geste simple (hors cas particuliers) ?</t>
  </si>
  <si>
    <t>Dans chaque page web, chaque fonctionnalité utilisable ou disponible suite à un contact multipoint est-elle également utilisable ou disponible suite à un contact en un point unique de l’écran (hors cas particuliers) ?</t>
  </si>
  <si>
    <t>Dans chaque page web, chaque fonctionnalité utilisable ou disponible suite à un geste basé sur le suivi d'une trajectoire sur l'écran est-elle également utilisable ou disponible suite à un contact en un point unique de l'écran (hors cas particuliers) ?</t>
  </si>
  <si>
    <t>Dans chaque page web, les actions déclenchées au moyen d'un dispositif de pointage sur un point unique de l'écran peuvent-elles faire l'objet d'une annulation (hors cas particuliers) ?</t>
  </si>
  <si>
    <r>
      <t xml:space="preserve">Dans chaque page web, les actions déclenchées au moyen d'un dispositif de pointage sur un point unique de l'écran vérifient-elles l'une de ces conditions (hors cas particuliers) ?
</t>
    </r>
    <r>
      <rPr>
        <sz val="8"/>
        <rFont val="Arial"/>
        <family val="2"/>
      </rPr>
      <t>– L'action est déclenchée au moment où le dispositif de pointage est relâché ou relevé ;
– L'action est déclenchée au moment où le dispositif de pointage est pressé ou posé puis annulée lorsque le dispositif de pointage est relâché ou relevé ;
– Un mécanisme est disponible pour abandonner (avant achèvement de l'action) ou annuler (après achèvement) l'exécution de l'action.</t>
    </r>
  </si>
  <si>
    <t>Dans chaque page web, les fonctionnalités qui impliquent un mouvement de l'appareil ou vers l'appareil peuvent-elles être satisfaites de manière alternative (hors cas particuliers) ?</t>
  </si>
  <si>
    <t>Dans chaque page web, les fonctionnalités disponibles en bougeant l'appareil peuvent-elles être accomplies avec des composants d'interface utilisateur (hors cas particuliers) ?</t>
  </si>
  <si>
    <t>Dans chaque page web, les fonctionnalités disponibles en faisant un geste en direction de l'appareil peuvent-elles être accomplies avec des composants d'interface utilisateur (hors cas particuliers) ?</t>
  </si>
  <si>
    <t>L'utilisateur a-t-il la possibilité de désactiver la détection du mouvement pour éviter un déclenchement accidentel de la fonctionnalité (hors cas particuliers) ?</t>
  </si>
  <si>
    <t>Dans chaque page web, le contenu proposé est-il consultable quelle que soit l'orientation de l'écran (portrait ou paysage) (hors cas particuliers) ?</t>
  </si>
  <si>
    <t>Dans chaque formulaire, chaque étiquette associée à un champ de formulaire ayant la même fonction et répétée plusieurs fois dans une même page ou dans un ensemble de pages est-elle cohérente ?</t>
  </si>
  <si>
    <t>Dérogation</t>
  </si>
  <si>
    <t>Niv</t>
  </si>
  <si>
    <t>Résultats par page</t>
  </si>
  <si>
    <t>Calculs des % de Synthèse par Page</t>
  </si>
  <si>
    <t>Validés non AAA</t>
  </si>
  <si>
    <t>Invalidés non AAA</t>
  </si>
  <si>
    <t>Indéterminés non AAA</t>
  </si>
  <si>
    <t>NA non AAA</t>
  </si>
  <si>
    <t>Validés AAA</t>
  </si>
  <si>
    <t>Invalidés AAA</t>
  </si>
  <si>
    <t>Indéterminés AAA</t>
  </si>
  <si>
    <t>NA AAA</t>
  </si>
  <si>
    <t>Total non AAA</t>
  </si>
  <si>
    <t>Total non AAA + AAA</t>
  </si>
  <si>
    <t>% Validés non AAA / Total non AAA</t>
  </si>
  <si>
    <t>% Invalidés non AAA / Total non AAA</t>
  </si>
  <si>
    <t>% NA non AAA / Total non AAA</t>
  </si>
  <si>
    <t>% Validés non AAA / Total Validés + Invalidés non AAA</t>
  </si>
  <si>
    <t>PagF1</t>
  </si>
  <si>
    <t>Critères</t>
  </si>
  <si>
    <t>Critères Applicables</t>
  </si>
  <si>
    <t>% Conformité</t>
  </si>
  <si>
    <t>Invalidés</t>
  </si>
  <si>
    <t>Validés</t>
  </si>
  <si>
    <t>Somme</t>
  </si>
  <si>
    <t>Indéterminés</t>
  </si>
  <si>
    <t>% critères indéterminés</t>
  </si>
  <si>
    <t>Critères A</t>
  </si>
  <si>
    <t>Critères AA</t>
  </si>
  <si>
    <t>Critères AAA</t>
  </si>
  <si>
    <t>Total nombre critères</t>
  </si>
  <si>
    <t>Calcul des critères validés à partir des tests</t>
  </si>
  <si>
    <t>Calcul des critères invalidés à partir des tests</t>
  </si>
  <si>
    <t>Calcul des critères indéterminés à partir des tests</t>
  </si>
  <si>
    <t>Calcul des graphes des pages (Synthèse)</t>
  </si>
  <si>
    <t>Total tests</t>
  </si>
  <si>
    <t>Critères Invalidés</t>
  </si>
  <si>
    <t>Critères Indéterminés</t>
  </si>
  <si>
    <t>Total nombre de critères</t>
  </si>
  <si>
    <t>Critères validés</t>
  </si>
  <si>
    <t>Critères Non Applicables</t>
  </si>
  <si>
    <t>% critères validés</t>
  </si>
  <si>
    <t>% critères invalidés</t>
  </si>
  <si>
    <t>% critères non applicables</t>
  </si>
  <si>
    <t>Audit par tests RGAA 4.0 2019</t>
  </si>
  <si>
    <t>Éléments Transverses</t>
  </si>
  <si>
    <t>Cette grille a été créée par la Tanaguru (www.tanaguru.com)</t>
  </si>
  <si>
    <t>Renseigner les éléments transverses dans le tableau dédié. Celui-ci permettra d'avoir une vision claire de ce qui est audité dans l'onglet « Transverse » de ce fichier.</t>
  </si>
  <si>
    <t>Cliquer sur le bouton « Générer les onglets » pour simplement créer les pages.</t>
  </si>
  <si>
    <t>Dans l'onglet « Projet »</t>
  </si>
  <si>
    <t>Dans l'onglet « Synthèse »</t>
  </si>
  <si>
    <t>Cet onglet vous donne une vue d'ensemble de l'audit de votre site. Vous pouvez visualiser pour chaque test sa conformité sur toutes les pages. Vous pouvez ainsi déterminer les tests invalidés de façon transverse et les pages ayant des erreurs particulières. Vous avez également le pourcentage d'accessibilité de chaque page au niveau du critère.
Cet onglet présente également deux graphiques. Un camembert présentant la conformité générale du site (Ce pourcentage est calculé au niveau du critère) et un histogramme présentant la conformité aux tests de chaque thématique.</t>
  </si>
  <si>
    <t>Dans l'onglet « Synthèse Graphique »</t>
  </si>
  <si>
    <t>Cet onglet vous donne une vue graphique de l'état du site. Un camembert présente le niveau de conformité du site. Un histogramme présente le niveau de conformité pour chaque niveau du label e-Accessible.</t>
  </si>
  <si>
    <t>Pour l'onglet « Transverse » et chaque Page d'audit (Page1, Page2, Page3…)</t>
  </si>
  <si>
    <t xml:space="preserve">Ces pages sont la partie la plus active de la grille. C'est sur ces pages que l'on effectue l'audit des pages du site. Évaluation du statut des tests et recommandations. Une page est basée sur le RGAA avec une ligne par test.
</t>
  </si>
  <si>
    <t xml:space="preserve">Pour chaque test sont indiqué : 
– La thématique ;
– L'intitulé du critère ;
– Le numéro du test ;
– Le niveau RGAA du test ; 
– L'intitulé du test ;
– La méthode d'évaluation du test (automatique avec Tanaguru ou manuelle), cette valeur peut être modifiée ;
– Le niveau e-accessible du test.
</t>
  </si>
  <si>
    <t>– Le nom du site ;</t>
  </si>
  <si>
    <t>– L'url du site.</t>
  </si>
  <si>
    <t>– Le numéro de la page ;</t>
  </si>
  <si>
    <t>– Le nom de la page ;</t>
  </si>
  <si>
    <t>– L'URL de la page ;</t>
  </si>
  <si>
    <t>– Les éléments significatifs.</t>
  </si>
  <si>
    <t xml:space="preserve">Enfin, si un test est validé ou non applicable mais que vous souhaitez ajouter un commentaire sur l'accessibilité d'un élément (hors conformité), on peut ajouter un commentaire dans la colonne « Commentaires ». Dans ce cas, ces tests apparaîtront dans l'onglet « Récapitulatif » final afin qu'ils ne soient pas occultés.
</t>
  </si>
  <si>
    <t xml:space="preserve">Par ailleurs, une colonne « Dérogation » a été créée pour pouvoir filtrer facilement les points où il y a dérogation ou où il pourrait y avoir dérogation.
Se référer à la documentation du RGAA sur les dérogations et contenus exemptés :
</t>
  </si>
  <si>
    <t xml:space="preserve">https://www.numerique.gouv.fr/publications/rgaa-accessibilite/obligations/#contenus-exempt%C3%A9s
</t>
  </si>
  <si>
    <t>Dans l'onglet « Transverse » spécifiquement - À auditer en premier</t>
  </si>
  <si>
    <t xml:space="preserve">Ainsi, on n'audite pas, pour chaque page, les mêmes composants indéfiniment mais les statuts invalidés sont bien reportés pour chaque page.
</t>
  </si>
  <si>
    <t xml:space="preserve">Sur chaque page, on retrouvera donc les même tests invalidés pour les éléments transverses. Dans la colonne « Erreur transverse » se trouvera l'indication « Voir sur l'onglet Transverse » pour ces tests invalidés. Si d'autres éléments invalident les mêmes tests dans la page, on pourra y ajouter les informations dans la page, sur le même test sans problème.
</t>
  </si>
  <si>
    <r>
      <rPr>
        <b/>
        <sz val="11"/>
        <color theme="1"/>
        <rFont val="Calibri"/>
        <family val="2"/>
        <scheme val="minor"/>
      </rPr>
      <t>Note :</t>
    </r>
    <r>
      <rPr>
        <sz val="11"/>
        <color theme="1"/>
        <rFont val="Calibri"/>
        <family val="2"/>
        <scheme val="minor"/>
      </rPr>
      <t xml:space="preserve"> il est désormais possible d'ajouter un élément invalidé dans l'onglet « Transverse » a posteriori et de propager à nouveau les transverses. En revanche, si un statut « Invalidé » est retiré de l'onglet « Transverse », celui-ci sera conservé sur les pages.
</t>
    </r>
  </si>
  <si>
    <t xml:space="preserve">Dès que le relevé des non-conformités des éléments transverses est terminé, cliquer sur le bouton « Propager les Transverses » en haut à droite du tableau d'audit. Les statuts « Invalidé » uniquement vont alors se propager à toutes les pages de l'audit.
</t>
  </si>
  <si>
    <t xml:space="preserve">Les éléments transverses doivent être audités en priorité, avant les pages entières.
</t>
  </si>
  <si>
    <t xml:space="preserve">
Cet onglet permet d'auditer les éléments transverses à l'échantillon (en-tête, pied de page, etc.). On y audite les éléments listés dans le tableau des éléments transverses de l'onglet « Projet ». On ne relève ici que les non-conformités mais pas les éléments validés ou non applicables. Les cases doivent être renseignées comme pour l'audit des pages (correctif, difficulté, priorité…).
</t>
  </si>
  <si>
    <t>Dans l'onglet « Récapitulatif »</t>
  </si>
  <si>
    <t xml:space="preserve">Lorsque l'audit de toutes les pages est terminé, cliquer sur le bouton « Générer le récapitulatif » et l'ensemble des erreurs relevées sera alors reporté sur cet onglet.
</t>
  </si>
  <si>
    <t xml:space="preserve">
Cet onglet permet de centraliser sur un seul onglet toutes les erreurs relevées sur les pages du site. Il permet une meilleure lecture des corrections à effectuer pour un client. Sont ajoutés aux non conformités, les tests qui ont reçu un commentaire même s'ils sont validés ou non applicables.
</t>
  </si>
  <si>
    <t>Dans l'onglet « Modèle » (masqué)</t>
  </si>
  <si>
    <t xml:space="preserve">
Cet onglet est le modèle d'une page d'évaluation vierge. C'est à partir de cet onglet que sont générées les différentes pages d'évaluation. Toute modification de ce modèle sera répercutée sur les pages générées.
</t>
  </si>
  <si>
    <t xml:space="preserve">À moins de bien s'y connaître en formule de calcul Excel, il est recommandé de ne pas modifier cette page.
</t>
  </si>
  <si>
    <t xml:space="preserve">
C'est dans cet onglet que sont effectuées toutes les formules de calculs permettant de générer les graphiques et d'évaluer les niveaux de conformité et de qualité de chaque page et de manière générale pour l'ensemble du site.
</t>
  </si>
  <si>
    <t>Dans l'onglet « Value » (masqué)</t>
  </si>
  <si>
    <t>%=Taux conformité aux critères pour chaque page</t>
  </si>
  <si>
    <t>%=Taux conformité aux critères pour l'échantillon</t>
  </si>
  <si>
    <t>La propagation des éléments transverses peut générer un clignotement de l'interface…</t>
  </si>
  <si>
    <t xml:space="preserve">Attention : la propagation des éléments transverses peut générer un effet de clignotement de l'interface…
</t>
  </si>
  <si>
    <t xml:space="preserve">Pour chaque test, il faut renseigner les informations suivantes :
– L'état du test qui peut être invalidé, validé, non applicable (NA), indéterminé ou pré-qualifié (Tanaguru) ;
– La date de l'évaluation ;
– Le correctif qui est une recommandation ou une aide pour solutionner l'erreur relevée ;
– L'exemple de code corrigé (si besoin) ;
– La difficulté (évaluer sur une échelle (basse, moyenne, haute) la difficulté de correction de l'erreur) ;
– La priorité (évaluer sur une échelle (mineur, moyen, majeur, critique) la priorité de correction de l'erreur selon l'impact sur l'utilisateur).
</t>
  </si>
  <si>
    <t>Exemple de code corrigé</t>
  </si>
  <si>
    <t>(Version 3.10)</t>
  </si>
  <si>
    <t>Login/Home page</t>
  </si>
  <si>
    <t>https://rcd.cned.fr/</t>
  </si>
  <si>
    <t>Acceuil Référent /Programmation séances</t>
  </si>
  <si>
    <t>https://rcd.cned.fr/local/organization/index.php?#</t>
  </si>
  <si>
    <t>Import utilisateurs</t>
  </si>
  <si>
    <t>https://rcd.cned.fr/local/organization/import_user.php</t>
  </si>
  <si>
    <t>Liste utilisateurs</t>
  </si>
  <si>
    <t>Modification de l'inscription</t>
  </si>
  <si>
    <t>https://rcd.cned.fr/local/organization/modification.php?id=772&amp;organization=7</t>
  </si>
  <si>
    <t>https://rcd.cned.fr/course/view.php?id=11</t>
  </si>
  <si>
    <t>Page de module (scorm)</t>
  </si>
  <si>
    <t>https://rcd.cned.fr/mod/scorm/player.php?a=27&amp;currentorg=org_1&amp;scoid=56</t>
  </si>
  <si>
    <t>Mentions légales</t>
  </si>
  <si>
    <t>https://rcd.cned.fr/theme/adaptable/legal.php</t>
  </si>
  <si>
    <t>Acceuil Etudiant</t>
  </si>
  <si>
    <t>Info Codes d'achèvement</t>
  </si>
  <si>
    <t>https://rcd.cned.fr/help.php?component=completion&amp;identifier=completionicons&amp;lang=fr</t>
  </si>
  <si>
    <t>Page4</t>
  </si>
  <si>
    <t>Page5</t>
  </si>
  <si>
    <t>Page6</t>
  </si>
  <si>
    <t>Page7</t>
  </si>
  <si>
    <t>Page8</t>
  </si>
  <si>
    <t>Page9</t>
  </si>
  <si>
    <t>Page10</t>
  </si>
  <si>
    <t>Formulaire login, popin "Mes Cours"</t>
  </si>
  <si>
    <t>Liste des Cours</t>
  </si>
  <si>
    <t>Formulaire, tableau, pagination</t>
  </si>
  <si>
    <t>Formulaire</t>
  </si>
  <si>
    <t>Tableau</t>
  </si>
  <si>
    <t>Contenus de Cours</t>
  </si>
  <si>
    <t>iframe scorm</t>
  </si>
  <si>
    <t>https://rcd.cned.fr/course/view.php?id=399</t>
  </si>
  <si>
    <t>Page11</t>
  </si>
  <si>
    <t>Page12</t>
  </si>
  <si>
    <t>invalidé</t>
  </si>
  <si>
    <r>
      <t xml:space="preserve">&lt;nav class="navbar navbar-expand btco-hover-menu" id="yui_3_17_2_1_1604674032040_34"&gt;
   &lt;div id="adaptable-page-header-nav-drawer" data-region="drawer-toggle" class="d-lg-none mr-3"&gt;[...] &lt;/div&gt;
   &lt;div class="collapse navbar-collapse" id="yui_3_17_2_1_1604674032040_33"&gt;
      &lt;div class="my-auto m-1"&gt;&lt;/div&gt;
      &lt;ul class="navbar-nav ml-auto my-auto" id="yui_3_17_2_1_1604674032040_32"&gt;
</t>
    </r>
    <r>
      <rPr>
        <b/>
        <strike/>
        <sz val="8"/>
        <color rgb="FFC00000"/>
        <rFont val="Arial"/>
        <family val="2"/>
      </rPr>
      <t xml:space="preserve">         &lt;div class="pull-left"&gt;
            &lt;ul class="navbar-nav mr-auto"&gt;&lt;/ul&gt;
         &lt;/div&gt;
</t>
    </r>
    <r>
      <rPr>
        <sz val="8"/>
        <rFont val="Arial"/>
        <family val="2"/>
      </rPr>
      <t xml:space="preserve">         &lt;li class="nav-item d-xs-block d-sm-block d-md-none my-auto mx-md-1 my-auto"&gt;
            &lt;a class="nav-link" href="https://rcd.cned.fr/course/search.php"&gt;
            &lt;i class="icon fa fa-search fa-fw " title="Search" aria-label="Search"&gt;&lt;/i&gt;
            &lt;/a&gt;
         &lt;/li&gt;
         &lt;</t>
    </r>
    <r>
      <rPr>
        <b/>
        <sz val="8"/>
        <color rgb="FFC00000"/>
        <rFont val="Arial"/>
        <family val="2"/>
      </rPr>
      <t xml:space="preserve">li </t>
    </r>
    <r>
      <rPr>
        <sz val="8"/>
        <rFont val="Arial"/>
        <family val="2"/>
      </rPr>
      <t xml:space="preserve">class="my-auto mx-md-1"&gt;
            &lt;div class="popover-region collapsed popover-region-notifications" id="nav-notification-popover-container" data-userid="4347" data-region="popover-region"&gt;[...]&lt;/div&gt;
</t>
    </r>
    <r>
      <rPr>
        <b/>
        <sz val="8"/>
        <color rgb="FFC00000"/>
        <rFont val="Arial"/>
        <family val="2"/>
      </rPr>
      <t xml:space="preserve">         &lt;/li&gt;</t>
    </r>
    <r>
      <rPr>
        <sz val="8"/>
        <rFont val="Arial"/>
        <family val="2"/>
      </rPr>
      <t xml:space="preserve">
</t>
    </r>
    <r>
      <rPr>
        <b/>
        <strike/>
        <sz val="8"/>
        <color rgb="FFC00000"/>
        <rFont val="Arial"/>
        <family val="2"/>
      </rPr>
      <t xml:space="preserve">         &lt;li class="nav-item dropdown ml-2 my-auto"&gt;&lt;/li&gt;</t>
    </r>
    <r>
      <rPr>
        <sz val="8"/>
        <rFont val="Arial"/>
        <family val="2"/>
      </rPr>
      <t xml:space="preserve">
         &lt;li class="nav-item dropdown ml-3 ml-md-4 mr-2 mr-md-0" id="yui_3_17_2_1_1604674032040_31"&gt;
            &lt;a class="nav-link dropdown-toggle my-auto" role="button" href="#" id="usermenu" data-toggle="dropdown" aria-haspopup="true" aria-expanded="false" aria-controls="usermenu-dropdown" aria-label="Menu utilisateur" title="Referent Test1"&gt;
            &lt;span class="d-none d-md-inline-block mx-1" id="yui_3_17_2_1_1604674032040_30"&gt;Referent Test1&lt;/span&gt;
            &lt;img src="https://rcd.cned.fr/theme/image.php/adaptable/core/1604620809/u/f1" class="userpicture defaultuserpic" aria-hidden="true" width="50" height="50"&gt;
            &lt;/a&gt;
            &lt;div class="dropdown-menu dropdown-menu-right" role="menu" id="usermenu-dropdown" aria-labelledby="usermenu"&gt;
               &lt;a class="dropdown-item" href="https://rcd.cned.fr/login/logout.php?sesskey=kEKZf1y4l0" title="Déconnexion"&gt;&lt;i aria-hidden="true" class="fa fa-sign-out"&gt;&lt;/i&gt;Déconnexion&lt;/a&gt;
            &lt;/div&gt;
         &lt;/li&gt;
      &lt;/ul&gt;
   &lt;/div&gt;
&lt;/nav&gt;
</t>
    </r>
  </si>
  <si>
    <r>
      <rPr>
        <b/>
        <sz val="8"/>
        <rFont val="Arial"/>
        <family val="2"/>
      </rPr>
      <t>Header
Image de profil</t>
    </r>
    <r>
      <rPr>
        <sz val="8"/>
        <rFont val="Arial"/>
        <family val="2"/>
      </rPr>
      <t xml:space="preserve">
L'image apparaissant dans le bouton permettant d'ouvrir le menu de profil ne comprend pas d'alternative textuelle. 
Ajoutez un attribut alt vide sur la balise &lt;img src="[...]"&gt; de l'élément car il s'agit ici d'une image de décoration, l'intitulé du bouton étant porté par le texte adjacent.</t>
    </r>
  </si>
  <si>
    <r>
      <t xml:space="preserve">&lt;a class="nav-link dropdown-toggle my-auto" role="button" href="#" id="usermenu" data-toggle="dropdown" aria-haspopup="true" aria-expanded="false" aria-controls="usermenu-dropdown" aria-label="Menu utilisateur" title="Referent Test1"&gt;
        &lt;span class="d-none d-md-inline-block mx-1"&gt;Referent Test1&lt;/span&gt;
    &lt;img src="https://rcd.cned.fr/theme/image.php/adaptable/core/1604620809/u/f1" class="userpicture defaultuserpic" </t>
    </r>
    <r>
      <rPr>
        <b/>
        <sz val="8"/>
        <color rgb="FFC00000"/>
        <rFont val="Arial"/>
        <family val="2"/>
      </rPr>
      <t>alt=""</t>
    </r>
    <r>
      <rPr>
        <sz val="8"/>
        <rFont val="Arial"/>
        <family val="2"/>
      </rPr>
      <t xml:space="preserve"> aria-hidden="true" width="50" height="50"&gt;
&lt;/a&gt;</t>
    </r>
  </si>
  <si>
    <r>
      <rPr>
        <b/>
        <sz val="8"/>
        <rFont val="Arial"/>
        <family val="2"/>
      </rPr>
      <t>Header</t>
    </r>
    <r>
      <rPr>
        <sz val="8"/>
        <rFont val="Arial"/>
        <family val="2"/>
      </rPr>
      <t xml:space="preserve">
</t>
    </r>
    <r>
      <rPr>
        <b/>
        <sz val="8"/>
        <rFont val="Arial"/>
        <family val="2"/>
      </rPr>
      <t xml:space="preserve">Lien-logo </t>
    </r>
    <r>
      <rPr>
        <sz val="8"/>
        <rFont val="Arial"/>
        <family val="2"/>
      </rPr>
      <t xml:space="preserve">
Le logo du header est un lien permettant de revenir à la page d'accueil et agit comme l'intitulé du lien. L'alternative présente actuellement n'est pas pertinente. Il faudra reprendre le texte du logo et indiquer la mention "Retour à la page d'accueil".</t>
    </r>
  </si>
  <si>
    <r>
      <t>Ex.: 
&lt;a href="/" style="display: inline-block;"&gt;&lt;img src="/theme/adaptable/pix/rcd_banner.png" alt="</t>
    </r>
    <r>
      <rPr>
        <b/>
        <sz val="8"/>
        <color rgb="FFC00000"/>
        <rFont val="Arial"/>
        <family val="2"/>
      </rPr>
      <t>Program Cours - Retour à la page d'accueil</t>
    </r>
    <r>
      <rPr>
        <sz val="8"/>
        <rFont val="Arial"/>
        <family val="2"/>
      </rPr>
      <t>" class="img-fluid"&gt;&lt;/a&gt;</t>
    </r>
  </si>
  <si>
    <r>
      <rPr>
        <b/>
        <sz val="8"/>
        <rFont val="Arial"/>
        <family val="2"/>
      </rPr>
      <t xml:space="preserve">Header
Bouton d'ouverture/fermeture du menu de profil
</t>
    </r>
    <r>
      <rPr>
        <sz val="8"/>
        <rFont val="Arial"/>
        <family val="2"/>
      </rPr>
      <t xml:space="preserve">Ce bouton est actuellement un lien comportant un role button. L'intitulé n'est pas pertinent. En effet, les attributs aria-label et title ne reprennent pas l'intitulé visible du bouton. Il serait préférable que ce soit un bouton &lt;button type="button"&gt;. </t>
    </r>
  </si>
  <si>
    <r>
      <rPr>
        <b/>
        <sz val="8"/>
        <rFont val="Arial"/>
        <family val="2"/>
      </rPr>
      <t>Bouton d'ouverture du Menu de profil utilisateur</t>
    </r>
    <r>
      <rPr>
        <sz val="8"/>
        <rFont val="Arial"/>
        <family val="2"/>
      </rPr>
      <t xml:space="preserve">
Le texte (et l'icône) du bouton d'ouverture du Menu de profil utilisateur est gris #a4aaaa sur fond blanc. Il n'est pas suffisamment contrasté avec son fond blanc. (ratio 2.4:1)</t>
    </r>
  </si>
  <si>
    <r>
      <t>Ex.: 
&lt;</t>
    </r>
    <r>
      <rPr>
        <b/>
        <strike/>
        <sz val="8"/>
        <color rgb="FFC00000"/>
        <rFont val="Arial"/>
        <family val="2"/>
      </rPr>
      <t>a</t>
    </r>
    <r>
      <rPr>
        <sz val="8"/>
        <rFont val="Arial"/>
        <family val="2"/>
      </rPr>
      <t xml:space="preserve"> </t>
    </r>
    <r>
      <rPr>
        <b/>
        <sz val="8"/>
        <color rgb="FFC00000"/>
        <rFont val="Arial"/>
        <family val="2"/>
      </rPr>
      <t>button</t>
    </r>
    <r>
      <rPr>
        <sz val="8"/>
        <rFont val="Arial"/>
        <family val="2"/>
      </rPr>
      <t xml:space="preserve"> class="nav-link dropdown-toggle my-auto" </t>
    </r>
    <r>
      <rPr>
        <b/>
        <sz val="8"/>
        <color rgb="FFC00000"/>
        <rFont val="Arial"/>
        <family val="2"/>
      </rPr>
      <t>type="button"</t>
    </r>
    <r>
      <rPr>
        <sz val="8"/>
        <rFont val="Arial"/>
        <family val="2"/>
      </rPr>
      <t xml:space="preserve"> </t>
    </r>
    <r>
      <rPr>
        <b/>
        <strike/>
        <sz val="8"/>
        <color rgb="FFC00000"/>
        <rFont val="Arial"/>
        <family val="2"/>
      </rPr>
      <t>role="button" href="#"</t>
    </r>
    <r>
      <rPr>
        <sz val="8"/>
        <rFont val="Arial"/>
        <family val="2"/>
      </rPr>
      <t xml:space="preserve"> id="usermenu" data-toggle="dropdown" aria-haspopup="true" aria-expanded="false" aria-controls="usermenu-dropdown" aria-label="</t>
    </r>
    <r>
      <rPr>
        <b/>
        <sz val="8"/>
        <color rgb="FFC00000"/>
        <rFont val="Arial"/>
        <family val="2"/>
      </rPr>
      <t>Referent Test1 - Menu utilisateur</t>
    </r>
    <r>
      <rPr>
        <sz val="8"/>
        <rFont val="Arial"/>
        <family val="2"/>
      </rPr>
      <t>" title="</t>
    </r>
    <r>
      <rPr>
        <b/>
        <sz val="8"/>
        <color rgb="FFC00000"/>
        <rFont val="Arial"/>
        <family val="2"/>
      </rPr>
      <t>Referent Test1 - Menu utilisateur</t>
    </r>
    <r>
      <rPr>
        <sz val="8"/>
        <rFont val="Arial"/>
        <family val="2"/>
      </rPr>
      <t>"&gt;
        &lt;span class="d-none d-md-inline-block mx-1"&gt;Referent Test1&lt;/span&gt;
    &lt;img src="https://rcd.cned.fr/theme/image.php/adaptable/core/1604620809/u/f1" class="userpicture defaultuserpic" aria-hidden="true" width="50" height="50"&gt;
&lt;/</t>
    </r>
    <r>
      <rPr>
        <b/>
        <sz val="8"/>
        <color rgb="FFC00000"/>
        <rFont val="Arial"/>
        <family val="2"/>
      </rPr>
      <t>button</t>
    </r>
    <r>
      <rPr>
        <sz val="8"/>
        <rFont val="Arial"/>
        <family val="2"/>
      </rPr>
      <t xml:space="preserve"> </t>
    </r>
    <r>
      <rPr>
        <b/>
        <strike/>
        <sz val="8"/>
        <color rgb="FFC00000"/>
        <rFont val="Arial"/>
        <family val="2"/>
      </rPr>
      <t>a</t>
    </r>
    <r>
      <rPr>
        <sz val="8"/>
        <rFont val="Arial"/>
        <family val="2"/>
      </rPr>
      <t>&gt;</t>
    </r>
  </si>
  <si>
    <r>
      <rPr>
        <b/>
        <sz val="8"/>
        <rFont val="Arial"/>
        <family val="2"/>
      </rPr>
      <t>Header 
Menu latéral (gauche) - Mobile et zoom 200%</t>
    </r>
    <r>
      <rPr>
        <sz val="8"/>
        <rFont val="Arial"/>
        <family val="2"/>
      </rPr>
      <t xml:space="preserve"> Actuellement, le bouton est défini comme un bouton afficher/masquer. Lorsque le panneau est ouvert, la tabulation passe par le bouton du menu de profil utilisateur avant d'arriver dans le contenu du panneau ouvert. Lorsque l'utilisateur continue à tabuler, il passe sur le contenu du panneau puis sort du panneau mais celui-ci reste ouvert, masquant d'autres contenus. 
Il serait donc plus pertinent qu'il soit un simple bouton ouvrant une fenêtre modale dans laquelle serait le contenu du menu :
- retirez les attributs aria-expanded et aria-controls appliqués sur le bouton
- appliquez sur l'élément &lt;div&gt; contenant le contenu du menu les attributs role="modal" et aria-label dont la valeur pourrait être "Panneau de menu principal". 
- appliquez un bouton &lt;button type="button"&gt; permettant de fermer le panneau
- assurez vous qu'à l'activation du bouton pour ouvrir le panneau, le focus passe sur le bouton "Fermer" du panneau
- assurez-vous que la tabulation ne sorte pas de la modale tant que l'utilisateur n'a pas fermé la fenêtre modale.</t>
    </r>
  </si>
  <si>
    <t>voir 7.1.2</t>
  </si>
  <si>
    <r>
      <rPr>
        <b/>
        <sz val="8"/>
        <rFont val="Arial"/>
        <family val="2"/>
      </rPr>
      <t xml:space="preserve">Header
Logo
</t>
    </r>
    <r>
      <rPr>
        <sz val="8"/>
        <rFont val="Arial"/>
        <family val="2"/>
      </rPr>
      <t xml:space="preserve">Le logo "Program' cours" du site disparaît en zoom 200% (et en version Mobile).
</t>
    </r>
    <r>
      <rPr>
        <b/>
        <sz val="8"/>
        <rFont val="Arial"/>
        <family val="2"/>
      </rPr>
      <t>Footer</t>
    </r>
    <r>
      <rPr>
        <sz val="8"/>
        <rFont val="Arial"/>
        <family val="2"/>
      </rPr>
      <t xml:space="preserve">
Le footer disparaît en zoom 200% (et en version Mobile).</t>
    </r>
  </si>
  <si>
    <r>
      <rPr>
        <b/>
        <sz val="8"/>
        <rFont val="Arial"/>
        <family val="2"/>
      </rPr>
      <t>Menu "Mes cours"</t>
    </r>
    <r>
      <rPr>
        <sz val="8"/>
        <rFont val="Arial"/>
        <family val="2"/>
      </rPr>
      <t xml:space="preserve">
</t>
    </r>
    <r>
      <rPr>
        <b/>
        <sz val="8"/>
        <rFont val="Arial"/>
        <family val="2"/>
      </rPr>
      <t>Bouton "Rechercher"</t>
    </r>
    <r>
      <rPr>
        <sz val="8"/>
        <rFont val="Arial"/>
        <family val="2"/>
      </rPr>
      <t xml:space="preserve">
Le focus n'est pas visible sur le bouton associé au champ de recherche. </t>
    </r>
  </si>
  <si>
    <r>
      <rPr>
        <b/>
        <sz val="8"/>
        <rFont val="Arial"/>
        <family val="2"/>
      </rPr>
      <t xml:space="preserve">Bouton de déconnexion du Menu de profil utilisateur et Lien "Accueil" du menu "Mes cours"
</t>
    </r>
    <r>
      <rPr>
        <sz val="8"/>
        <rFont val="Arial"/>
        <family val="2"/>
      </rPr>
      <t xml:space="preserve">L'icône appelée dans le bouton et le lien est appelée par des balises &lt;i&gt;. Cela n'est pas approprié. Il serait préférable que cette icône soit appelée en CSS ou par une balise image &lt;img&gt;. 
</t>
    </r>
  </si>
  <si>
    <r>
      <rPr>
        <b/>
        <sz val="8"/>
        <rFont val="Arial"/>
        <family val="2"/>
      </rPr>
      <t>Rechercher un cours</t>
    </r>
    <r>
      <rPr>
        <sz val="8"/>
        <rFont val="Arial"/>
        <family val="2"/>
      </rPr>
      <t xml:space="preserve">
Le bouton de soumission du champ de recherche de cours ne comprend pas d'intitulé entre les balises &lt;button&gt; et l'icône de loupe est appellée en CSS. Lorsque le CSS est désactivé, le bouton n'a par conséquent pas d'intitulé. Appliquez dans un texte masqué visuellement mais accessible aux technologies d'assistance un intitulé entre les balises du bouton.  </t>
    </r>
  </si>
  <si>
    <r>
      <rPr>
        <b/>
        <sz val="8"/>
        <rFont val="Arial"/>
        <family val="2"/>
      </rPr>
      <t xml:space="preserve">Header 
Menu latéral (gauche) - Mobile et zoom 200% 
</t>
    </r>
    <r>
      <rPr>
        <sz val="8"/>
        <rFont val="Arial"/>
        <family val="2"/>
      </rPr>
      <t>L'intitulé du bouton d'ouverture du menu latéral n'est pas pertinent. Il serait plus approprié d'indiquer par exemple "Menu principal".</t>
    </r>
  </si>
  <si>
    <r>
      <rPr>
        <b/>
        <sz val="8"/>
        <rFont val="Arial"/>
        <family val="2"/>
      </rPr>
      <t>Intitulé du champ de recherche de cours</t>
    </r>
    <r>
      <rPr>
        <sz val="8"/>
        <rFont val="Arial"/>
        <family val="2"/>
      </rPr>
      <t xml:space="preserve">
L'intitulé du champ de recherche de cours est masqué par un attribut display:none. En revanche, il devrait être masqué en CSS visuellement, mais accessible aux technologies d'assistance. </t>
    </r>
  </si>
  <si>
    <r>
      <t>&lt;form action="https://rcd.cned.fr/course/search.php" id="yui_3_17_2_1_1604998918562_44"&gt;
                    &lt;label class="</t>
    </r>
    <r>
      <rPr>
        <b/>
        <sz val="8"/>
        <color rgb="FFC00000"/>
        <rFont val="Arial"/>
        <family val="2"/>
      </rPr>
      <t>sr-only</t>
    </r>
    <r>
      <rPr>
        <sz val="8"/>
        <rFont val="Arial"/>
        <family val="2"/>
      </rPr>
      <t xml:space="preserve">" for="search-2" </t>
    </r>
    <r>
      <rPr>
        <b/>
        <strike/>
        <sz val="8"/>
        <color rgb="FFC00000"/>
        <rFont val="Arial"/>
        <family val="2"/>
      </rPr>
      <t>style="display: none;"</t>
    </r>
    <r>
      <rPr>
        <sz val="8"/>
        <rFont val="Arial"/>
        <family val="2"/>
      </rPr>
      <t>&gt;Rechercher des cours&lt;/label&gt;
                    &lt;div class="grey-box clear-fix" id="yui_3_17_2_1_1604998918562_43"&gt;
                        &lt;input placeholder="Rechercher un cours" accesskey="6" class="search_tour bg-white search-box__input ui-autocomplete-input" type="text" name="search" id="search-2" autocomplete="off" style="max-width:210px;"&gt;
   &lt;button title="Rechercher un cours" type="submit" class="no-border bg-white" style="background-image:none;"&gt;
   &lt;span class="fa fa-search"</t>
    </r>
    <r>
      <rPr>
        <b/>
        <strike/>
        <sz val="8"/>
        <color rgb="FFC00000"/>
        <rFont val="Arial"/>
        <family val="2"/>
      </rPr>
      <t xml:space="preserve"> title="Rechercher un cours"</t>
    </r>
    <r>
      <rPr>
        <sz val="8"/>
        <rFont val="Arial"/>
        <family val="2"/>
      </rPr>
      <t>&gt;&lt;/span&gt;</t>
    </r>
    <r>
      <rPr>
        <b/>
        <sz val="8"/>
        <color rgb="FFC00000"/>
        <rFont val="Arial"/>
        <family val="2"/>
      </rPr>
      <t>&lt;span class="sr-only"&gt;Rechercher un cours"&lt;/span&gt;</t>
    </r>
    <r>
      <rPr>
        <sz val="8"/>
        <rFont val="Arial"/>
        <family val="2"/>
      </rPr>
      <t xml:space="preserve">
   &lt;/button&gt;                    &lt;/div&gt;
                &lt;/form&gt;</t>
    </r>
  </si>
  <si>
    <t>Ex. : cf. exemple test 10.1.2</t>
  </si>
  <si>
    <t>Le menu de navigation (Menu Mes cours) n'est pas disponible sur la page Mentions légales, de liste des utilisateurs ou d'importation d'utilisateurs, etc.</t>
  </si>
  <si>
    <t>Les zones de header et de footer doivent comporter des role ARIA correspondants: 
- balise &lt;header&gt; doit comprendre un role="banner"
- balise &lt;footer&gt; doit comprendre un role="contentinfo"</t>
  </si>
  <si>
    <t xml:space="preserve">voir 7.1.2
Le menu "Mes cours" est placé à droite du contenu principal, et dans le code après le contenu principal. Ce menu pouvant être considéré comme le menu principal de navigation du site, il devrait être placé avant le contenu principal dans le code. 
Remarque hors RGAA : idéalement, ergonomiquement, il serait également préférable qu'il se trouve avant ou à gauche du contenu principal afin que les utilisateurs de zoom d'écran puissent le voir immédiatement. </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</si>
  <si>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</si>
  <si>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</si>
  <si>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</si>
  <si>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</si>
  <si>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</si>
  <si>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</si>
  <si>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</si>
  <si>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</si>
  <si>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</si>
  <si>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</si>
  <si>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</si>
  <si>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</si>
  <si>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</si>
  <si>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</si>
  <si>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</si>
  <si>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</si>
  <si>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</si>
  <si>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</si>
  <si>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</si>
  <si>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</si>
  <si>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</si>
  <si>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</si>
  <si>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</si>
  <si>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</si>
  <si>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</si>
  <si>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</si>
  <si>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</si>
  <si>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</si>
  <si>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</si>
  <si>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</si>
  <si>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</si>
  <si>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</si>
  <si>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</si>
  <si>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</si>
  <si>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</si>
  <si>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</si>
  <si>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</si>
  <si>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</si>
  <si>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</si>
  <si>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</si>
  <si>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</si>
  <si>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</si>
  <si>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</si>
  <si>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</si>
  <si>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</si>
  <si>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</si>
  <si>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</si>
  <si>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</si>
  <si>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</si>
  <si>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</si>
  <si>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</si>
  <si>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</si>
  <si>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</si>
  <si>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</si>
  <si>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</si>
  <si>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</si>
  <si>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</si>
  <si>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</si>
  <si>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</si>
  <si>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</si>
  <si>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</si>
  <si>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</si>
  <si>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</si>
  <si>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</si>
  <si>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</si>
  <si>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</si>
  <si>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</si>
  <si>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</si>
  <si>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</si>
  <si>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</si>
  <si>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</si>
  <si>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</si>
  <si>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</si>
  <si>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</si>
  <si>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</si>
  <si>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</si>
  <si>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</si>
  <si>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</si>
  <si>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</si>
  <si>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</si>
  <si>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</si>
  <si>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</si>
  <si>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</si>
  <si>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</si>
  <si>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</si>
  <si>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</si>
  <si>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</si>
  <si>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</si>
  <si>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</si>
  <si>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</si>
  <si>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</si>
  <si>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</si>
  <si>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</si>
  <si>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</si>
  <si>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</si>
  <si>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</si>
  <si>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</si>
  <si>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</si>
  <si>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</si>
  <si>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</si>
  <si>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</si>
  <si>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</si>
  <si>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</si>
  <si>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</si>
  <si>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</si>
  <si>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</si>
  <si>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</si>
  <si>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</si>
  <si>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</si>
  <si>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</si>
  <si>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</si>
  <si>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</si>
  <si>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</si>
  <si>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</si>
  <si>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</si>
  <si>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</si>
  <si>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</si>
  <si>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</si>
  <si>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</si>
  <si>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</si>
  <si>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</si>
  <si>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</si>
  <si>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</si>
  <si>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</si>
  <si>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</si>
  <si>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</si>
  <si>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</si>
  <si>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</si>
  <si>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</si>
  <si>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</si>
  <si>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</si>
  <si>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</si>
  <si>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</si>
  <si>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</si>
  <si>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</si>
  <si>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</si>
  <si>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</si>
  <si>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</si>
  <si>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</si>
  <si>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</si>
  <si>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</si>
  <si>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</si>
  <si>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</si>
  <si>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</si>
  <si>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</si>
  <si>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</si>
  <si>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</si>
  <si>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</si>
  <si>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</si>
  <si>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</si>
  <si>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</si>
  <si>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</si>
  <si>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</si>
  <si>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</si>
  <si>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</si>
  <si>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</si>
  <si>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</si>
  <si>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</si>
  <si>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</si>
  <si>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</si>
  <si>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</si>
  <si>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</si>
  <si>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</si>
  <si>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</si>
  <si>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</si>
  <si>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</si>
  <si>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</si>
  <si>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</si>
  <si>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</si>
  <si>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</si>
  <si>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</si>
  <si>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</si>
  <si>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</si>
  <si>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Page13</t>
  </si>
  <si>
    <t>Voir sur l'onglet Transverse</t>
  </si>
  <si>
    <r>
      <rPr>
        <b/>
        <sz val="8"/>
        <rFont val="Arial"/>
        <family val="2"/>
      </rPr>
      <t>Logo République Française</t>
    </r>
    <r>
      <rPr>
        <sz val="8"/>
        <rFont val="Arial"/>
        <family val="2"/>
      </rPr>
      <t xml:space="preserve">
L'alternative du logo indique qu'il s'agit du Ministère de l'Education Nationale et de la Jeunesse alors que le logo indique "République Française - Liberté, Egalité, Fraternité" et non le nom du ministère. L'alternative doit reprendre les textes de l'image.  </t>
    </r>
  </si>
  <si>
    <r>
      <t>&lt;img src="/theme/adaptable/pix/2020_Republique_francaise.svg" alt="</t>
    </r>
    <r>
      <rPr>
        <b/>
        <sz val="8"/>
        <color rgb="FFC00000"/>
        <rFont val="Arial"/>
        <family val="2"/>
      </rPr>
      <t>République Française - Liberté, Egalité, Fraternité</t>
    </r>
    <r>
      <rPr>
        <sz val="8"/>
        <rFont val="Arial"/>
        <family val="2"/>
      </rPr>
      <t>" class="logo-menj"&gt;</t>
    </r>
  </si>
  <si>
    <r>
      <rPr>
        <b/>
        <sz val="8"/>
        <rFont val="Arial"/>
        <family val="2"/>
      </rPr>
      <t>Boutons "Se connecter"</t>
    </r>
    <r>
      <rPr>
        <sz val="8"/>
        <rFont val="Arial"/>
        <family val="2"/>
      </rPr>
      <t xml:space="preserve">
Les boutons de connection pour le formulaire Elève et Référent dont le texte est de couleur rose #e5457d ou bleu clair #3db6b3 sur fond blanc ne sont pas suffisament contrastés.</t>
    </r>
  </si>
  <si>
    <t>La page ne comporte pas de titre dans les balises &lt;title&gt;. Indiquez le titre de la page et le nom du site dans ces balises</t>
  </si>
  <si>
    <t>Ex. &lt;title&gt;Connexion à votre espace - Program' Cours&lt;/title&gt;</t>
  </si>
  <si>
    <r>
      <t xml:space="preserve">&lt;div class="loginerrors mt-3" id="yui_3_17_2_1_1605025592665_21"&gt;
         </t>
    </r>
    <r>
      <rPr>
        <b/>
        <strike/>
        <sz val="8"/>
        <color rgb="FFC00000"/>
        <rFont val="Arial"/>
        <family val="2"/>
      </rPr>
      <t>&lt;a href="#" id="loginerrormessage" class="accesshide"&gt;Invalid login, please try again&lt;/a&gt;</t>
    </r>
    <r>
      <rPr>
        <sz val="8"/>
        <rFont val="Arial"/>
        <family val="2"/>
      </rPr>
      <t xml:space="preserve">
         &lt;div class="alert alert-danger" role="alert" id="yui_3_17_2_1_1605025592665_20"&gt;Invalid login, please try again&lt;/div&gt;
 &lt;/div&gt;</t>
    </r>
  </si>
  <si>
    <t xml:space="preserve">La hierarchie de la page ne comprend pas de titre de niveau 1. Appliquez un titre de niveau 1 sur la page (ex.: sur le texte "Veuillez choisir votre méthode de connexion pour vous connecter au site."). 
Les titres de niveaux placés sur les titres Elèves et Référents devront alors être des titres de niveau 2 et non des titres de niveaux 3. </t>
  </si>
  <si>
    <r>
      <t>Ex.: 
&lt;div class="card-body" id="yui_3_17_2_1_1605025592665_22"&gt;
   &lt;</t>
    </r>
    <r>
      <rPr>
        <b/>
        <sz val="8"/>
        <color rgb="FFC00000"/>
        <rFont val="Arial"/>
        <family val="2"/>
      </rPr>
      <t>h1</t>
    </r>
    <r>
      <rPr>
        <sz val="8"/>
        <rFont val="Arial"/>
        <family val="2"/>
      </rPr>
      <t xml:space="preserve"> class="text-center alert alert-info"&gt;
      Veuillez choisir votre méthode de connexion pour vous connecter au site.
   &lt;/</t>
    </r>
    <r>
      <rPr>
        <b/>
        <sz val="8"/>
        <color rgb="FFC00000"/>
        <rFont val="Arial"/>
        <family val="2"/>
      </rPr>
      <t>h1</t>
    </r>
    <r>
      <rPr>
        <sz val="8"/>
        <rFont val="Arial"/>
        <family val="2"/>
      </rPr>
      <t>&gt;
   &lt;div class="loginerrors mt-3" id="yui_3_17_2_1_1605025592665_21"&gt;
      &lt;a href="#" id="loginerrormessage" class="accesshide"&gt;Invalid login, please try again&lt;/a&gt;
      &lt;div class="alert alert-danger" role="alert" id="yui_3_17_2_1_1605025592665_20"&gt;Invalid login, please try again&lt;/div&gt;
   &lt;/div&gt;
   &lt;div class="row-flex justify-content-md-center"&gt;
      &lt;div class="col-xs-12 col-sm-12 col-md-5 text-center"&gt;
         &lt;</t>
    </r>
    <r>
      <rPr>
        <b/>
        <sz val="8"/>
        <color rgb="FFC00000"/>
        <rFont val="Arial"/>
        <family val="2"/>
      </rPr>
      <t>h2</t>
    </r>
    <r>
      <rPr>
        <sz val="8"/>
        <rFont val="Arial"/>
        <family val="2"/>
      </rPr>
      <t xml:space="preserve"> class="text-center" style="border-bottom: solid 4px #E5457D !important;" data-element-id="headingsMap-0"&gt;Elèves&lt;/</t>
    </r>
    <r>
      <rPr>
        <b/>
        <sz val="8"/>
        <color rgb="FFC00000"/>
        <rFont val="Arial"/>
        <family val="2"/>
      </rPr>
      <t>h2</t>
    </r>
    <r>
      <rPr>
        <sz val="8"/>
        <rFont val="Arial"/>
        <family val="2"/>
      </rPr>
      <t>&gt;
         &lt;form class="mt-3" action="https://rcd.cned.fr/login/index.php" method="post" id="nopasswordlogin" data-bitwarden-watching="1"&gt;
            &lt;div class="form-group"&gt;
               &lt;label for="nopasswordusername" class="sr-only"&gt;Nom d'utilisateur&lt;/label&gt;
               &lt;input type="text" name="username" id="nopasswordusername" class="form-control" value="" placeholder="Nom d'utilisateur" autocomplete="off" style="width:20rem;"&gt;
            &lt;/div&gt;
            &lt;div class="form-group"&gt;
               &lt;label for="nopasswordpassword" class="sr-only"&gt;Mot de passe&lt;/label&gt;
               &lt;input type="hidden" name="password" id="nopasswordpassword" value=""&gt;
            &lt;/div&gt;
            &lt;button type="submit" class="btn btn-login-left" id="nopasswordloginbtn" style="margin: 0; width:21rem;"&gt;Se connecter&lt;/button&gt;
         &lt;/form&gt;
      &lt;/div&gt;
      &lt;div class="col-xs-12 col-sm-12 col-md-5 text-center"&gt;
         &lt;</t>
    </r>
    <r>
      <rPr>
        <b/>
        <sz val="8"/>
        <color rgb="FFC00000"/>
        <rFont val="Arial"/>
        <family val="2"/>
      </rPr>
      <t xml:space="preserve">h2 </t>
    </r>
    <r>
      <rPr>
        <sz val="8"/>
        <rFont val="Arial"/>
        <family val="2"/>
      </rPr>
      <t>class="text-center" style="border-bottom: solid 4px #3DB6B3 !important;" data-element-id="headingsMap-1"&gt;Référents&lt;/</t>
    </r>
    <r>
      <rPr>
        <b/>
        <sz val="8"/>
        <color rgb="FFC00000"/>
        <rFont val="Arial"/>
        <family val="2"/>
      </rPr>
      <t>h2</t>
    </r>
    <r>
      <rPr>
        <sz val="8"/>
        <rFont val="Arial"/>
        <family val="2"/>
      </rPr>
      <t>&gt;
         &lt;form class="mt-3" action="https://rcd.cned.fr/login/index.php" method="post" id="login" data-bitwarden-watching="1"&gt;
            &lt;div class="form-group"&gt;
               &lt;label for="username" class="sr-only"&gt;Nom d'utilisateur&lt;/label&gt;
               &lt;input type="text" name="username" id="username" class="form-control" value="" placeholder="Nom d'utilisateur" autocomplete="off" style="width:20rem;"&gt;
            &lt;/div&gt;
            &lt;div class="form-group"&gt;
               &lt;label for="password" class="sr-only"&gt;Mot de passe&lt;/label&gt;
               &lt;input type="password" name="password" id="password" value="" class="form-control" placeholder="Mot de passe" autocomplete="off" style="width:20rem;"&gt;
            &lt;/div&gt;
            &lt;button type="submit" class="btn btn-login-right" id="loginbtn" style="width:21rem;"&gt;Se connecter&lt;/button&gt;
         &lt;/form&gt;
      &lt;/div&gt;
   &lt;/div&gt;
&lt;/div&gt;</t>
    </r>
  </si>
  <si>
    <r>
      <t xml:space="preserve">Ex.:
&lt;form class="mt-3" action="https://rcd.cned.fr/login/index.php" method="post" id="nopasswordlogin" data-bitwarden-watching="1"&gt;
   &lt;div class="form-group" id="yui_3_17_2_1_1605025592665_34"&gt;
      &lt;label for="nopasswordusername" class="sr-only"&gt;Nom d'utilisateur&lt;/label&gt;
      &lt;input type="text" name="username" id="nopasswordusername" class="form-control" value="" placeholder="Nom d'utilisateur" autocomplete="off" style="width:20rem;"&gt;
   &lt;/div&gt;
</t>
    </r>
    <r>
      <rPr>
        <b/>
        <sz val="8"/>
        <color rgb="FFC00000"/>
        <rFont val="Arial"/>
        <family val="2"/>
      </rPr>
      <t>&lt;!--Début éléments à mettre en display:none --&gt;</t>
    </r>
    <r>
      <rPr>
        <sz val="8"/>
        <rFont val="Arial"/>
        <family val="2"/>
      </rPr>
      <t xml:space="preserve">
   &lt;div class="form-group"&gt;
      &lt;label for="nopasswordpassword"</t>
    </r>
    <r>
      <rPr>
        <b/>
        <strike/>
        <sz val="8"/>
        <color rgb="FFC00000"/>
        <rFont val="Arial"/>
        <family val="2"/>
      </rPr>
      <t xml:space="preserve"> class="sr-only"</t>
    </r>
    <r>
      <rPr>
        <sz val="8"/>
        <rFont val="Arial"/>
        <family val="2"/>
      </rPr>
      <t xml:space="preserve">&gt;Mot de passe&lt;/label&gt;
      &lt;input type="hidden" name="password" id="nopasswordpassword" value=""&gt;
   &lt;/div&gt;
</t>
    </r>
    <r>
      <rPr>
        <b/>
        <sz val="8"/>
        <color rgb="FFC00000"/>
        <rFont val="Arial"/>
        <family val="2"/>
      </rPr>
      <t>&lt;!--Fin éléments à mettre en display:none --&gt;</t>
    </r>
    <r>
      <rPr>
        <sz val="8"/>
        <rFont val="Arial"/>
        <family val="2"/>
      </rPr>
      <t xml:space="preserve">
   &lt;button type="submit" class="btn btn-login-left" id="nopasswordloginbtn" style="margin: 0; width:21rem;"&gt;Se connecter&lt;/button&gt;
&lt;/form&gt;
</t>
    </r>
  </si>
  <si>
    <r>
      <rPr>
        <b/>
        <sz val="8"/>
        <rFont val="Arial"/>
        <family val="2"/>
      </rPr>
      <t>Lien "Invalid login, please try again"</t>
    </r>
    <r>
      <rPr>
        <sz val="8"/>
        <rFont val="Arial"/>
        <family val="2"/>
      </rPr>
      <t xml:space="preserve">
Lorsqu'un formulaire de connexion retourne une erreur, un lien "Invalid login, please try again" apparaît, adjascent au message d'alerte comportant le même texte. Ce lien n'est pas visible mais il reste accessible en navigation clavier et technologies d'assistance. Il est ici redondant, par conséquent, il faudrait le supprimer. </t>
    </r>
  </si>
  <si>
    <t>La bannière du logo Program cours et le footer disparaissent en zoom 200%. Assurez-vous qu'ils restent visibles quelque soit le zoom.
De plus, les champs de saisie de login, mot de passe et les boutons "Se connecter" se chevauchent, ce qui peut avoir pour conséquence que les termes saisis dans le champ login de l'élève soit coupé par le champ login du référent. 
Assurez-vous que les champs ne se chevauchent pas, par exemple en faisant apparaître le formulaire Référents en dessous du formulaire Elèves.</t>
  </si>
  <si>
    <t>Les deux boutons "Se connecter" comportent un attrinut outline:0. L'outline du focus n'est par conséquent pas visible sur ces éléments.</t>
  </si>
  <si>
    <t>Les champs de saisie nécessitent un défilement horizontal.</t>
  </si>
  <si>
    <t xml:space="preserve">Les intitulés (&lt;label&gt;) des champs de saisie ne sont pas visibles. Les champs possèdent un placeholder, mais pas d'attribut title. 
Il faudrait idéalement que l'intitulé du champ soit visible. Sinon, à minima, appliquez un attribut title sur chaque champ reprenant l'intitulé du champ. </t>
  </si>
  <si>
    <t xml:space="preserve">Les boutons "Se connecter" ont un intitulé identique. Afin de les différencier, précisez l'intitulé du bouton : "Se connecter comme élève" ou "Se connecter comme référent". Notez : cela pourra potentiellement être fait par un attribut aria-label sur le bouton. </t>
  </si>
  <si>
    <t>Indiquez à minima par un texte précédent chaque formulaire que tous les champs sont requis pour se connecter. 
Reliez ce texte aux champs par un attribut aria-describedby appliqué au champ, renvoyant à l'id de l'élément contenant le texte.</t>
  </si>
  <si>
    <t>Les champs obligatoires ne sont pas indiqués comme tels dans le code. Appliquez un attribut aria-required ou required sur chacun des champs obligatoires.</t>
  </si>
  <si>
    <t>Les intitulés (&lt;label&gt;) des champs Nom d'utilisateur ne permettent pas de savoir s'il s'agit du nom d'utilisateur élève ou référent. Précisez l'intitulé de ces champs en indiquant "Nom d'utilisateur Elève" et "Nom d'utilisateur Référent"</t>
  </si>
  <si>
    <r>
      <t xml:space="preserve">Ex.: 
&lt;div class="row-flex justify-content-md-center" id="yui_3_17_2_1_1605602020181_21"&gt;
   &lt;div class="col-xs-12 col-sm-12 col-md-5 text-center" id="yui_3_17_2_1_1605602020181_20"&gt;
      &lt;h3 class="text-center" style="border-bottom: solid 4px #E5457D !important;"&gt;Elèves&lt;/h3&gt;
      &lt;form class="mt-3" action="https://rcd.cned.fr/login/index.php" method="post" id="nopasswordlogin"&gt;
         &lt;div class="form-group" id="yui_3_17_2_1_1605602020181_33"&gt;
            &lt;label for="nopasswordusername" </t>
    </r>
    <r>
      <rPr>
        <b/>
        <strike/>
        <sz val="8"/>
        <color rgb="FFC00000"/>
        <rFont val="Arial"/>
        <family val="2"/>
      </rPr>
      <t>class="sr-only"</t>
    </r>
    <r>
      <rPr>
        <sz val="8"/>
        <rFont val="Arial"/>
        <family val="2"/>
      </rPr>
      <t xml:space="preserve">&gt;Nom d'utilisateur </t>
    </r>
    <r>
      <rPr>
        <b/>
        <sz val="8"/>
        <color rgb="FFC00000"/>
        <rFont val="Arial"/>
        <family val="2"/>
      </rPr>
      <t>élève</t>
    </r>
    <r>
      <rPr>
        <sz val="8"/>
        <rFont val="Arial"/>
        <family val="2"/>
      </rPr>
      <t xml:space="preserve">&lt;/label&gt;
            &lt;input type="text" name="username" id="nopasswordusername" class="form-control" value="" placeholder="Nom d'utilisateur </t>
    </r>
    <r>
      <rPr>
        <b/>
        <sz val="8"/>
        <color rgb="FFC00000"/>
        <rFont val="Arial"/>
        <family val="2"/>
      </rPr>
      <t>élève</t>
    </r>
    <r>
      <rPr>
        <sz val="8"/>
        <rFont val="Arial"/>
        <family val="2"/>
      </rPr>
      <t xml:space="preserve">" autocomplete="off" style="width:20rem;"&gt;
         &lt;/div&gt;
</t>
    </r>
    <r>
      <rPr>
        <b/>
        <sz val="8"/>
        <color rgb="FFC00000"/>
        <rFont val="Arial"/>
        <family val="2"/>
      </rPr>
      <t xml:space="preserve">         &lt;!--Début éléments à mettre en display:none --&gt;</t>
    </r>
    <r>
      <rPr>
        <sz val="8"/>
        <rFont val="Arial"/>
        <family val="2"/>
      </rPr>
      <t xml:space="preserve">
         &lt;div class="form-group"&gt;
            &lt;label for="nopasswordpassword" </t>
    </r>
    <r>
      <rPr>
        <b/>
        <strike/>
        <sz val="8"/>
        <color rgb="FFC00000"/>
        <rFont val="Arial"/>
        <family val="2"/>
      </rPr>
      <t>class="sr-only"</t>
    </r>
    <r>
      <rPr>
        <sz val="8"/>
        <rFont val="Arial"/>
        <family val="2"/>
      </rPr>
      <t xml:space="preserve">&gt;Mot de passe&lt;/label&gt;
            &lt;input type="hidden" name="password" id="nopasswordpassword" value=""&gt;
         &lt;/div&gt;
</t>
    </r>
    <r>
      <rPr>
        <b/>
        <sz val="8"/>
        <color rgb="FFC00000"/>
        <rFont val="Arial"/>
        <family val="2"/>
      </rPr>
      <t xml:space="preserve">         &lt;!--Fin éléments à mettre en display:none --&gt;
</t>
    </r>
    <r>
      <rPr>
        <sz val="8"/>
        <rFont val="Arial"/>
        <family val="2"/>
      </rPr>
      <t xml:space="preserve">         &lt;button type="submit" class="btn btn-login-left" id="nopasswordloginbtn" style="margin: 0; width:21rem;"&gt;Se connecter</t>
    </r>
    <r>
      <rPr>
        <b/>
        <sz val="8"/>
        <color rgb="FFC00000"/>
        <rFont val="Arial"/>
        <family val="2"/>
      </rPr>
      <t xml:space="preserve"> comme élève</t>
    </r>
    <r>
      <rPr>
        <sz val="8"/>
        <rFont val="Arial"/>
        <family val="2"/>
      </rPr>
      <t xml:space="preserve">&lt;/button&gt;
      &lt;/form&gt;
   &lt;/div&gt;
   &lt;div class="col-xs-12 col-sm-12 col-md-5 text-center" id="yui_3_17_2_1_1605602020181_30"&gt;
      &lt;h3 class="text-center" style="border-bottom: solid 4px #3DB6B3 !important;"&gt;Référents&lt;/h3&gt;
      &lt;form class="mt-3" action="https://rcd.cned.fr/login/index.php" method="post" id="login"&gt;
         &lt;div class="form-group"&gt;
            &lt;label for="username" </t>
    </r>
    <r>
      <rPr>
        <b/>
        <strike/>
        <sz val="8"/>
        <color rgb="FFC00000"/>
        <rFont val="Arial"/>
        <family val="2"/>
      </rPr>
      <t>class="sr-only"</t>
    </r>
    <r>
      <rPr>
        <sz val="8"/>
        <rFont val="Arial"/>
        <family val="2"/>
      </rPr>
      <t xml:space="preserve">&gt;Nom d'utilisateur </t>
    </r>
    <r>
      <rPr>
        <b/>
        <sz val="8"/>
        <color rgb="FFC00000"/>
        <rFont val="Arial"/>
        <family val="2"/>
      </rPr>
      <t>Référent</t>
    </r>
    <r>
      <rPr>
        <sz val="8"/>
        <rFont val="Arial"/>
        <family val="2"/>
      </rPr>
      <t xml:space="preserve">&lt;/label&gt;
            &lt;input type="text" name="username" id="username" class="form-control" value="" placeholder="Nom d'utilisateur </t>
    </r>
    <r>
      <rPr>
        <b/>
        <sz val="8"/>
        <color rgb="FFC00000"/>
        <rFont val="Arial"/>
        <family val="2"/>
      </rPr>
      <t>Référent</t>
    </r>
    <r>
      <rPr>
        <sz val="8"/>
        <rFont val="Arial"/>
        <family val="2"/>
      </rPr>
      <t>" autocomplete="off" style="width:20rem;"&gt;
         &lt;/div&gt;
         &lt;div class="form-group" id="yui_3_17_2_1_1605602020181_29"&gt;
            &lt;label for="password"</t>
    </r>
    <r>
      <rPr>
        <b/>
        <strike/>
        <sz val="8"/>
        <color rgb="FFC00000"/>
        <rFont val="Arial"/>
        <family val="2"/>
      </rPr>
      <t xml:space="preserve"> class="sr-only"</t>
    </r>
    <r>
      <rPr>
        <sz val="8"/>
        <rFont val="Arial"/>
        <family val="2"/>
      </rPr>
      <t xml:space="preserve">&gt;Mot de passe&lt;/label&gt;
            &lt;input type="password" name="password" id="password" value="" class="form-control" placeholder="Mot de passe" autocomplete="off" style="width:20rem;"&gt;
         &lt;/div&gt;
         &lt;button type="submit" class="btn btn-login-right" id="loginbtn" style="width:21rem;"&gt;Se connecter </t>
    </r>
    <r>
      <rPr>
        <b/>
        <sz val="8"/>
        <color rgb="FFC00000"/>
        <rFont val="Arial"/>
        <family val="2"/>
      </rPr>
      <t>comme Référent</t>
    </r>
    <r>
      <rPr>
        <sz val="8"/>
        <rFont val="Arial"/>
        <family val="2"/>
      </rPr>
      <t xml:space="preserve">&lt;/button&gt;
      &lt;/form&gt;
   &lt;/div&gt;
&lt;/div&gt;
</t>
    </r>
  </si>
  <si>
    <t>Voir exemple 11.1.3</t>
  </si>
  <si>
    <t xml:space="preserve">Précisez dans le message d'erreur le champ erroné et appliquez sur le champ un attribut aria-invalid="true". 
Note: il serait préférable d'appliquer un message d'erreur spécifique pour chaque champ. </t>
  </si>
  <si>
    <t xml:space="preserve">Précisez dans l'intitulé des champs le format attendu pour le champ de mot de passe. </t>
  </si>
  <si>
    <t>Précisez dans le message d'erreur le format attendu pour le champ erroné.</t>
  </si>
  <si>
    <t>Précisez dans le message d'erreur un exemple pour le format attendu pour le champ erroné.</t>
  </si>
  <si>
    <r>
      <t xml:space="preserve">voir 7.1.2
</t>
    </r>
    <r>
      <rPr>
        <b/>
        <sz val="8"/>
        <rFont val="Arial"/>
        <family val="2"/>
      </rPr>
      <t>Menu "Mes cours" - arborescence de cours</t>
    </r>
    <r>
      <rPr>
        <sz val="8"/>
        <rFont val="Arial"/>
        <family val="2"/>
      </rPr>
      <t xml:space="preserve">
les boutons permettant d'afficher/masquer chaque niveaux de l'arborescence devraient ne restituent pas le statut du bouton. Les boutons sont actuellement des éléments &lt;span role="button"&gt;.</t>
    </r>
    <r>
      <rPr>
        <b/>
        <sz val="8"/>
        <color rgb="FFC00000"/>
        <rFont val="Arial"/>
        <family val="2"/>
      </rPr>
      <t xml:space="preserve"> </t>
    </r>
    <r>
      <rPr>
        <sz val="8"/>
        <rFont val="Arial"/>
        <family val="2"/>
      </rPr>
      <t xml:space="preserve">Il serait plus pertinent ici que ce soit des éléments &lt;button type="button"&gt; comportant un attribut aria-expanded indiquant le statut ouvert ou fermé du bouton et un attribut aria-controls renvoyant à l'id unique de l'élément de contenu affiché/masqué. Afin que l'utilisateur puisse s'y retrouver dans l'arborescence, il serait pertinent d'appliquer des titres de niveaux sur les boutons afin de hiérarchiser l'arborescence.
</t>
    </r>
    <r>
      <rPr>
        <b/>
        <sz val="8"/>
        <rFont val="Arial"/>
        <family val="2"/>
      </rPr>
      <t xml:space="preserve">
Menu "Mes cours" - Mobile: modale de menu
</t>
    </r>
    <r>
      <rPr>
        <sz val="8"/>
        <rFont val="Arial"/>
        <family val="2"/>
      </rPr>
      <t xml:space="preserve">Actuellement, le Menu "Mes cours" est disponible dans une modale  sur le côté qui peut être affichée/masquéegrâce à un bouton. 
Ce bouton n'est actuellement pas accessible au clavier et ne comporte pas d'intitulé. Appliquez des balises &lt;button type="button"&gt; sur cet élément. Appliquez un intitulé "Ouvrir le menu "Mes cours" qui changera pour "Fermer le menu "Mes cours" lorque le menu est ouvert. 
Appliquez sur l'élément contenant le menu les attributs nécessaires à la définition de la modale et assurez-vous que la navigation respecte le schémas de conception des modales. 
https://www.accede-web.com/notices/interface-riche/fenetres-modales/
</t>
    </r>
    <r>
      <rPr>
        <b/>
        <sz val="8"/>
        <rFont val="Arial"/>
        <family val="2"/>
      </rPr>
      <t>Retour au haut de page</t>
    </r>
    <r>
      <rPr>
        <sz val="8"/>
        <rFont val="Arial"/>
        <family val="2"/>
      </rPr>
      <t xml:space="preserve">
L'élément permettant de remonter en haut de la page ne comprend pas d'intitulé. 
L'élément n'est actuellement pas accessible au clavier. Il devrait être un lien encre comportant l'intitulé (par ex.: "Retour en haut de page") entre les balises &lt;a&gt;&lt;/a&gt; renvoyant à l'id d'un élément placé en haut de page (juste avant le lien d'évitement idéalement). 
Si vous souhaitez maintenir un scroll doux, il faudra l'appliquer en javascript. Attention, dans ce cas, il faudra s'assurer que le focus est bien déplacé sur l'encre.
Appliquez sur l'icone un attribut aria-hidden="true" qui permettra à celle-ci d'être ignorée par les technologies d'assistance. </t>
    </r>
  </si>
  <si>
    <r>
      <rPr>
        <b/>
        <sz val="8"/>
        <rFont val="Arial"/>
        <family val="2"/>
      </rPr>
      <t>Menu "Mes cours" - arborescence de cours</t>
    </r>
    <r>
      <rPr>
        <sz val="8"/>
        <rFont val="Arial"/>
        <family val="2"/>
      </rPr>
      <t xml:space="preserve">
Ex: 
&lt;div id="my_courses_tree" class="my_courses_categories" style="clear:both;"&gt;
   &lt;</t>
    </r>
    <r>
      <rPr>
        <b/>
        <sz val="8"/>
        <color rgb="FFC00000"/>
        <rFont val="Arial"/>
        <family val="2"/>
      </rPr>
      <t>h3</t>
    </r>
    <r>
      <rPr>
        <sz val="8"/>
        <rFont val="Arial"/>
        <family val="2"/>
      </rPr>
      <t>&gt;&lt;a href="https://rcd.cned.fr/local/organization/index.php"&gt;&lt;i class="fa fa-home"&gt;&lt;/i&gt; Accueil&lt;/a&gt;&lt;/</t>
    </r>
    <r>
      <rPr>
        <b/>
        <sz val="8"/>
        <color rgb="FFC00000"/>
        <rFont val="Arial"/>
        <family val="2"/>
      </rPr>
      <t>h3</t>
    </r>
    <r>
      <rPr>
        <sz val="8"/>
        <rFont val="Arial"/>
        <family val="2"/>
      </rPr>
      <t xml:space="preserve">&gt;
      </t>
    </r>
    <r>
      <rPr>
        <b/>
        <sz val="8"/>
        <color rgb="FFC00000"/>
        <rFont val="Arial"/>
        <family val="2"/>
      </rPr>
      <t>&lt;h4&gt;&lt;button type="button" aria-expanded="false" aria-controls="listaide"</t>
    </r>
    <r>
      <rPr>
        <sz val="8"/>
        <rFont val="Arial"/>
        <family val="2"/>
      </rPr>
      <t xml:space="preserve"> class="my_courses_category closed" id="yui_3_17_2_1_1604998918562_21"&gt;Aide</t>
    </r>
    <r>
      <rPr>
        <b/>
        <sz val="8"/>
        <color rgb="FFC00000"/>
        <rFont val="Arial"/>
        <family val="2"/>
      </rPr>
      <t>&lt;/button&gt;&lt;h4&gt;</t>
    </r>
    <r>
      <rPr>
        <sz val="8"/>
        <rFont val="Arial"/>
        <family val="2"/>
      </rPr>
      <t xml:space="preserve">
      &lt;ul </t>
    </r>
    <r>
      <rPr>
        <b/>
        <sz val="8"/>
        <color rgb="FFC00000"/>
        <rFont val="Arial"/>
        <family val="2"/>
      </rPr>
      <t>id="listaide"</t>
    </r>
    <r>
      <rPr>
        <sz val="8"/>
        <rFont val="Arial"/>
        <family val="2"/>
      </rPr>
      <t xml:space="preserve"> style="display: none;"&gt;
         &lt;li class="my_courses_course"&gt;&lt;a href="https://rcd.cned.fr/course/view.php?id=399"&gt;Guides utilisateurs&lt;/a&gt;&lt;/li&gt;
      &lt;/ul&gt;
   </t>
    </r>
    <r>
      <rPr>
        <b/>
        <sz val="8"/>
        <color rgb="FFC00000"/>
        <rFont val="Arial"/>
        <family val="2"/>
      </rPr>
      <t xml:space="preserve">&lt;h3&gt;&lt;button type="button" aria-expanded="false" aria-controls="listcollege" </t>
    </r>
    <r>
      <rPr>
        <sz val="8"/>
        <rFont val="Arial"/>
        <family val="2"/>
      </rPr>
      <t>class="my_courses_category closed"&gt;Collège</t>
    </r>
    <r>
      <rPr>
        <b/>
        <sz val="8"/>
        <color rgb="FFC00000"/>
        <rFont val="Arial"/>
        <family val="2"/>
      </rPr>
      <t>&lt;/button&gt;&lt;/h3&gt;</t>
    </r>
    <r>
      <rPr>
        <sz val="8"/>
        <rFont val="Arial"/>
        <family val="2"/>
      </rPr>
      <t xml:space="preserve">
      &lt;</t>
    </r>
    <r>
      <rPr>
        <b/>
        <sz val="8"/>
        <color rgb="FFC00000"/>
        <rFont val="Arial"/>
        <family val="2"/>
      </rPr>
      <t>div</t>
    </r>
    <r>
      <rPr>
        <sz val="8"/>
        <rFont val="Arial"/>
        <family val="2"/>
      </rPr>
      <t xml:space="preserve"> </t>
    </r>
    <r>
      <rPr>
        <b/>
        <sz val="8"/>
        <color rgb="FFC00000"/>
        <rFont val="Arial"/>
        <family val="2"/>
      </rPr>
      <t>id="listcollege"</t>
    </r>
    <r>
      <rPr>
        <sz val="8"/>
        <rFont val="Arial"/>
        <family val="2"/>
      </rPr>
      <t xml:space="preserve"> style="display: none;"&gt;
         </t>
    </r>
    <r>
      <rPr>
        <b/>
        <sz val="8"/>
        <color rgb="FFC00000"/>
        <rFont val="Arial"/>
        <family val="2"/>
      </rPr>
      <t>&lt;h4&gt;&lt;button type="button" aria-expanded="false" aria-controls="list3e"</t>
    </r>
    <r>
      <rPr>
        <sz val="8"/>
        <rFont val="Arial"/>
        <family val="2"/>
      </rPr>
      <t xml:space="preserve"> class="my_courses_category closed"&gt;3e</t>
    </r>
    <r>
      <rPr>
        <b/>
        <sz val="8"/>
        <color rgb="FFC00000"/>
        <rFont val="Arial"/>
        <family val="2"/>
      </rPr>
      <t>&lt;/button&gt;&lt;/h4&gt;</t>
    </r>
    <r>
      <rPr>
        <sz val="8"/>
        <rFont val="Arial"/>
        <family val="2"/>
      </rPr>
      <t xml:space="preserve">
            &lt;</t>
    </r>
    <r>
      <rPr>
        <b/>
        <sz val="8"/>
        <color rgb="FFC00000"/>
        <rFont val="Arial"/>
        <family val="2"/>
      </rPr>
      <t>div</t>
    </r>
    <r>
      <rPr>
        <sz val="8"/>
        <rFont val="Arial"/>
        <family val="2"/>
      </rPr>
      <t xml:space="preserve"> </t>
    </r>
    <r>
      <rPr>
        <b/>
        <sz val="8"/>
        <color rgb="FFC00000"/>
        <rFont val="Arial"/>
        <family val="2"/>
      </rPr>
      <t>id="list3e"</t>
    </r>
    <r>
      <rPr>
        <sz val="8"/>
        <rFont val="Arial"/>
        <family val="2"/>
      </rPr>
      <t xml:space="preserve"> style="display: none;"&gt;
              </t>
    </r>
    <r>
      <rPr>
        <b/>
        <sz val="8"/>
        <color rgb="FFC00000"/>
        <rFont val="Arial"/>
        <family val="2"/>
      </rPr>
      <t xml:space="preserve"> &lt;h5&gt;&lt;button type="button" aria-expanded="false" aria-controls="list3emaths"</t>
    </r>
    <r>
      <rPr>
        <sz val="8"/>
        <rFont val="Arial"/>
        <family val="2"/>
      </rPr>
      <t xml:space="preserve"> class="my_courses_category closed"&gt;Mathématiques</t>
    </r>
    <r>
      <rPr>
        <b/>
        <sz val="8"/>
        <color rgb="FFC00000"/>
        <rFont val="Arial"/>
        <family val="2"/>
      </rPr>
      <t>&lt;/button&gt;&lt;/h5&gt;</t>
    </r>
    <r>
      <rPr>
        <sz val="8"/>
        <rFont val="Arial"/>
        <family val="2"/>
      </rPr>
      <t xml:space="preserve">
                  &lt;</t>
    </r>
    <r>
      <rPr>
        <b/>
        <sz val="8"/>
        <color rgb="FFC00000"/>
        <rFont val="Arial"/>
        <family val="2"/>
      </rPr>
      <t>div</t>
    </r>
    <r>
      <rPr>
        <sz val="8"/>
        <rFont val="Arial"/>
        <family val="2"/>
      </rPr>
      <t xml:space="preserve"> </t>
    </r>
    <r>
      <rPr>
        <b/>
        <sz val="8"/>
        <color rgb="FFC00000"/>
        <rFont val="Arial"/>
        <family val="2"/>
      </rPr>
      <t>id="listmaths"</t>
    </r>
    <r>
      <rPr>
        <sz val="8"/>
        <rFont val="Arial"/>
        <family val="2"/>
      </rPr>
      <t xml:space="preserve"> style="display: none;"&gt;
                     </t>
    </r>
    <r>
      <rPr>
        <b/>
        <sz val="8"/>
        <color rgb="FFC00000"/>
        <rFont val="Arial"/>
        <family val="2"/>
      </rPr>
      <t>&lt;h6&gt;&lt; button type="button" aria-expanded="false" aria-controls="list3echap1"</t>
    </r>
    <r>
      <rPr>
        <sz val="8"/>
        <rFont val="Arial"/>
        <family val="2"/>
      </rPr>
      <t xml:space="preserve"> class="my_courses_category closed"&gt;1 Manipulation des nombres</t>
    </r>
    <r>
      <rPr>
        <b/>
        <sz val="8"/>
        <color rgb="FFC00000"/>
        <rFont val="Arial"/>
        <family val="2"/>
      </rPr>
      <t>&lt;/button&gt;&lt;/h6&gt;</t>
    </r>
    <r>
      <rPr>
        <sz val="8"/>
        <rFont val="Arial"/>
        <family val="2"/>
      </rPr>
      <t xml:space="preserve">
                        &lt;ul </t>
    </r>
    <r>
      <rPr>
        <b/>
        <sz val="8"/>
        <color rgb="FFC00000"/>
        <rFont val="Arial"/>
        <family val="2"/>
      </rPr>
      <t>id="listchap1</t>
    </r>
    <r>
      <rPr>
        <sz val="8"/>
        <rFont val="Arial"/>
        <family val="2"/>
      </rPr>
      <t xml:space="preserve">" style="display: none;"&gt;
                           &lt;li class="my_courses_course"&gt;&lt;a href="https://rcd.cned.fr/course/view.php?id=116"&gt;1 Je découvre la racine carrée&lt;/a&gt;&lt;/li&gt;
                           &lt;li class="my_courses_course"&gt;&lt;a href="https://rcd.cned.fr/course/view.php?id=117"&gt;2 Les carrés parfaits&lt;/a&gt;&lt;/li&gt;
                           &lt;li class="my_courses_course"&gt;&lt;a href="https://rcd.cned.fr/course/view.php?id=118"&gt;3 Je révise les calculs avec les nombres décimaux&lt;/a&gt;&lt;/li&gt;
                           &lt;li class="my_courses_course"&gt;&lt;a href="https://rcd.cned.fr/course/view.php?id=119"&gt;4 J’approfondis les calculs avec des nombres relatifs&lt;/a&gt;&lt;/li&gt;
                           &lt;li class="my_courses_course"&gt;&lt;a href="https://rcd.cned.fr/course/view.php?id=120"&gt;5 Nombres inverses&lt;/a&gt;&lt;/li&gt;
                           &lt;li class="my_courses_course"&gt;&lt;a href="https://rcd.cned.fr/course/view.php?id=121"&gt;6 Je découvre les quotients de fractions&lt;/a&gt;&lt;/li&gt;
                           &lt;li class="my_courses_course"&gt;&lt;a href="https://rcd.cned.fr/course/view.php?id=122"&gt;7 Je sais simplifier une fraction pour la rendre irréductible&lt;/a&gt;&lt;/li&gt;
                        &lt;/ul&gt;
                     </t>
    </r>
    <r>
      <rPr>
        <b/>
        <sz val="8"/>
        <color rgb="FFC00000"/>
        <rFont val="Arial"/>
        <family val="2"/>
      </rPr>
      <t>&lt;h6&gt;&lt;button type="button" aria-expanded="false" aria-controls="list3echap2"</t>
    </r>
    <r>
      <rPr>
        <sz val="8"/>
        <rFont val="Arial"/>
        <family val="2"/>
      </rPr>
      <t xml:space="preserve"> class="my_courses_category closed"&gt;2 Thalès de Milet</t>
    </r>
    <r>
      <rPr>
        <b/>
        <sz val="8"/>
        <color rgb="FFC00000"/>
        <rFont val="Arial"/>
        <family val="2"/>
      </rPr>
      <t>&lt;/button&gt;&lt;/h6&gt;</t>
    </r>
    <r>
      <rPr>
        <sz val="8"/>
        <rFont val="Arial"/>
        <family val="2"/>
      </rPr>
      <t xml:space="preserve">
                        &lt;ul </t>
    </r>
    <r>
      <rPr>
        <b/>
        <sz val="8"/>
        <color rgb="FFC00000"/>
        <rFont val="Arial"/>
        <family val="2"/>
      </rPr>
      <t>id="listchap2"</t>
    </r>
    <r>
      <rPr>
        <sz val="8"/>
        <rFont val="Arial"/>
        <family val="2"/>
      </rPr>
      <t xml:space="preserve"> style="display: none;"&gt;
                           &lt;li class="my_courses_course"&gt;&lt;a href="https://rcd.cned.fr/course/view.php?id=326"&gt;1 Triangles semblables&lt;/a&gt;&lt;/li&gt;
                           &lt;li class="my_courses_course"&gt;&lt;a href="https://rcd.cned.fr/course/view.php?id=325"&gt;2 Je révise le théorème de Thalès&lt;/a&gt;&lt;/li&gt;
                           &lt;li class="my_courses_course"&gt;&lt;a href="https://rcd.cned.fr/course/view.php?id=324"&gt;3 Les configurations de Thalès&lt;/a&gt;&lt;/li&gt;
                           &lt;li class="my_courses_course"&gt;&lt;a href="https://rcd.cned.fr/course/view.php?id=323"&gt;4 La réciproque du théorème de Thalès&lt;/a&gt;&lt;/li&gt;
                           &lt;li class="my_courses_course"&gt;&lt;a href="https://rcd.cned.fr/course/view.php?id=322"&gt;5 Je choisis la bonne propriété&lt;/a&gt;&lt;/li&gt;
                           &lt;li class="my_courses_course"&gt;&lt;a href="https://rcd.cned.fr/course/view.php?id=321"&gt;6 Thalès et balistique&lt;/a&gt;&lt;/li&gt;
                           &lt;li class="my_courses_course"&gt;&lt;a href="https://rcd.cned.fr/course/view.php?id=320"&gt;7 Vitesses et théorème de Thalès&lt;/a&gt;&lt;/li&gt;
                        &lt;/ul&gt;
                     </t>
    </r>
    <r>
      <rPr>
        <b/>
        <sz val="8"/>
        <color rgb="FFC00000"/>
        <rFont val="Arial"/>
        <family val="2"/>
      </rPr>
      <t xml:space="preserve">&lt;h6&gt;&lt;button type="button" aria-expanded="false" aria-controls="list3echap3" </t>
    </r>
    <r>
      <rPr>
        <sz val="8"/>
        <rFont val="Arial"/>
        <family val="2"/>
      </rPr>
      <t>class="my_courses_category closed"&gt;3 Fonctions linéaires</t>
    </r>
    <r>
      <rPr>
        <b/>
        <sz val="8"/>
        <color rgb="FFC00000"/>
        <rFont val="Arial"/>
        <family val="2"/>
      </rPr>
      <t>&lt;/button&gt;&lt;/h6&gt;</t>
    </r>
    <r>
      <rPr>
        <sz val="8"/>
        <rFont val="Arial"/>
        <family val="2"/>
      </rPr>
      <t xml:space="preserve">
                        &lt;ul </t>
    </r>
    <r>
      <rPr>
        <b/>
        <sz val="8"/>
        <color rgb="FFC00000"/>
        <rFont val="Arial"/>
        <family val="2"/>
      </rPr>
      <t>id="listchap3"</t>
    </r>
    <r>
      <rPr>
        <sz val="8"/>
        <rFont val="Arial"/>
        <family val="2"/>
      </rPr>
      <t xml:space="preserve"> style="display: none;"&gt;
                           &lt;li class="my_courses_course"&gt;&lt;a href="https://rcd.cned.fr/course/view.php?id=332"&gt;1 Je connais la notion de fonction&lt;/a&gt;&lt;/li&gt;
                           &lt;li class="my_courses_course"&gt;&lt;a href="https://rcd.cned.fr/course/view.php?id=331"&gt;2 Je découvre la fonction linéaire&lt;/a&gt;&lt;/li&gt;
                           &lt;li class="my_courses_course"&gt;&lt;a href="https://rcd.cned.fr/course/view.php?id=330"&gt;3 Je modélise un phénomène continu par une fonction&lt;/a&gt;&lt;/li&gt;
                           &lt;li class="my_courses_course"&gt;&lt;a href="https://rcd.cned.fr/course/view.php?id=329"&gt;4 Coefficient de proportionnalité coefficient directeur&lt;/a&gt;&lt;/li&gt;
                           &lt;li class="my_courses_course"&gt;&lt;a href="https://rcd.cned.fr/course/view.php?id=328"&gt;5 Lien entre pourcentages et fonctions linéaires&lt;/a&gt;&lt;/li&gt;
                           &lt;li class="my_courses_course"&gt;&lt;a href="https://rcd.cned.fr/course/view.php?id=327"&gt;6 Pourcentages et lectures graphiques&lt;/a&gt;&lt;/li&gt;
                        &lt;/ul&gt;
                     </t>
    </r>
    <r>
      <rPr>
        <b/>
        <sz val="8"/>
        <color rgb="FFC00000"/>
        <rFont val="Arial"/>
        <family val="2"/>
      </rPr>
      <t xml:space="preserve">&lt;h6&gt;&lt;button type="button" aria-expanded="false" aria-controls="list3echap4" </t>
    </r>
    <r>
      <rPr>
        <sz val="8"/>
        <rFont val="Arial"/>
        <family val="2"/>
      </rPr>
      <t>class="my_courses_category closed"&gt;4 Trigonométrie</t>
    </r>
    <r>
      <rPr>
        <b/>
        <sz val="8"/>
        <color rgb="FFC00000"/>
        <rFont val="Arial"/>
        <family val="2"/>
      </rPr>
      <t>&lt;/button&gt;&lt;/h6&gt;</t>
    </r>
    <r>
      <rPr>
        <sz val="8"/>
        <rFont val="Arial"/>
        <family val="2"/>
      </rPr>
      <t xml:space="preserve">
                        &lt;ul </t>
    </r>
    <r>
      <rPr>
        <b/>
        <sz val="8"/>
        <color rgb="FFC00000"/>
        <rFont val="Arial"/>
        <family val="2"/>
      </rPr>
      <t>id="listchap4"</t>
    </r>
    <r>
      <rPr>
        <sz val="8"/>
        <rFont val="Arial"/>
        <family val="2"/>
      </rPr>
      <t xml:space="preserve"> style="display: none;"&gt;
                           &lt;li class="my_courses_course"&gt;&lt;a href="https://rcd.cned.fr/course/view.php?id=338"&gt;1 Je redécouvre le cosinus&lt;/a&gt;&lt;/li&gt;
                           &lt;li class="my_courses_course"&gt;&lt;a href="https://rcd.cned.fr/course/view.php?id=337"&gt;2 Je découvre le sinus&lt;/a&gt;&lt;/li&gt;
                           &lt;li class="my_courses_course"&gt;&lt;a href="https://rcd.cned.fr/course/view.php?id=336"&gt;3 Je découvre la tangente&lt;/a&gt;&lt;/li&gt;
                           &lt;li class="my_courses_course"&gt;&lt;a href="https://rcd.cned.fr/course/view.php?id=335"&gt;4 Je calcule dans une sphère avec la trigonométrie&lt;/a&gt;&lt;/li&gt;
                           &lt;li class="my_courses_course"&gt;&lt;a href="https://rcd.cned.fr/course/view.php?id=334"&gt;5 Calculs de longueurs avec Pythagore et la trigonométrie&lt;/a&gt;&lt;/li&gt;
                           &lt;li class="my_courses_course"&gt;&lt;a href="https://rcd.cned.fr/course/view.php?id=333"&gt;6 Je calcule des mesures d’angles&lt;/a&gt;&lt;/li&gt;
                        &lt;/ul&gt;
                     </t>
    </r>
    <r>
      <rPr>
        <b/>
        <sz val="8"/>
        <color rgb="FFC00000"/>
        <rFont val="Arial"/>
        <family val="2"/>
      </rPr>
      <t>&lt;h6&gt;&lt;button type="button" aria-expanded="false" aria-controls="list3echap5"</t>
    </r>
    <r>
      <rPr>
        <sz val="8"/>
        <rFont val="Arial"/>
        <family val="2"/>
      </rPr>
      <t xml:space="preserve"> class="my_courses_category closed"&gt;5 Statistiques, analyse de données</t>
    </r>
    <r>
      <rPr>
        <b/>
        <sz val="8"/>
        <color rgb="FFC00000"/>
        <rFont val="Arial"/>
        <family val="2"/>
      </rPr>
      <t>&lt;/button&gt;&lt;/h6&gt;</t>
    </r>
    <r>
      <rPr>
        <sz val="8"/>
        <rFont val="Arial"/>
        <family val="2"/>
      </rPr>
      <t xml:space="preserve">
                        &lt;ul </t>
    </r>
    <r>
      <rPr>
        <b/>
        <sz val="8"/>
        <color rgb="FFC00000"/>
        <rFont val="Arial"/>
        <family val="2"/>
      </rPr>
      <t>id="listchap5"</t>
    </r>
    <r>
      <rPr>
        <sz val="8"/>
        <rFont val="Arial"/>
        <family val="2"/>
      </rPr>
      <t xml:space="preserve"> style="display: none;"&gt;
                           &lt;li class="my_courses_course"&gt;&lt;a href="https://rcd.cned.fr/course/view.php?id=343"&gt;1 Je recueille des informations&lt;/a&gt;&lt;/li&gt;
                           &lt;li class="my_courses_course"&gt;&lt;a href="https://rcd.cned.fr/course/view.php?id=342"&gt;2 J’interprète les graphiques dans un repère&lt;/a&gt;&lt;/li&gt;
                           &lt;li class="my_courses_course"&gt;&lt;a href="https://rcd.cned.fr/course/view.php?id=341"&gt;3 Vocabulaire statistique&lt;/a&gt;&lt;/li&gt;
                           &lt;li class="my_courses_course"&gt;&lt;a href="https://rcd.cned.fr/course/view.php?id=340"&gt;4 Je différencie la moyenne et la médiane&lt;/a&gt;&lt;/li&gt;
                        &lt;/ul&gt;
                  &lt;/</t>
    </r>
    <r>
      <rPr>
        <b/>
        <sz val="8"/>
        <color rgb="FFC00000"/>
        <rFont val="Arial"/>
        <family val="2"/>
      </rPr>
      <t>div</t>
    </r>
    <r>
      <rPr>
        <sz val="8"/>
        <rFont val="Arial"/>
        <family val="2"/>
      </rPr>
      <t>&gt;
            &lt;/</t>
    </r>
    <r>
      <rPr>
        <b/>
        <sz val="8"/>
        <color rgb="FFC00000"/>
        <rFont val="Arial"/>
        <family val="2"/>
      </rPr>
      <t>div</t>
    </r>
    <r>
      <rPr>
        <sz val="8"/>
        <rFont val="Arial"/>
        <family val="2"/>
      </rPr>
      <t xml:space="preserve">&gt;
         </t>
    </r>
    <r>
      <rPr>
        <b/>
        <sz val="8"/>
        <color rgb="FFC00000"/>
        <rFont val="Arial"/>
        <family val="2"/>
      </rPr>
      <t xml:space="preserve">&lt;h4&gt;&lt;button type="button" aria-expanded="false" aria-controls="list4e" </t>
    </r>
    <r>
      <rPr>
        <sz val="8"/>
        <rFont val="Arial"/>
        <family val="2"/>
      </rPr>
      <t>class="my_courses_category closed"&gt;4e</t>
    </r>
    <r>
      <rPr>
        <b/>
        <sz val="8"/>
        <color rgb="FFC00000"/>
        <rFont val="Arial"/>
        <family val="2"/>
      </rPr>
      <t>&lt;/button&gt;&lt;/h4&gt;</t>
    </r>
    <r>
      <rPr>
        <sz val="8"/>
        <rFont val="Arial"/>
        <family val="2"/>
      </rPr>
      <t xml:space="preserve">
            &lt;</t>
    </r>
    <r>
      <rPr>
        <b/>
        <sz val="8"/>
        <color rgb="FFC00000"/>
        <rFont val="Arial"/>
        <family val="2"/>
      </rPr>
      <t>div</t>
    </r>
    <r>
      <rPr>
        <sz val="8"/>
        <rFont val="Arial"/>
        <family val="2"/>
      </rPr>
      <t xml:space="preserve"> </t>
    </r>
    <r>
      <rPr>
        <b/>
        <sz val="8"/>
        <color rgb="FFC00000"/>
        <rFont val="Arial"/>
        <family val="2"/>
      </rPr>
      <t xml:space="preserve">id="list4e" </t>
    </r>
    <r>
      <rPr>
        <sz val="8"/>
        <rFont val="Arial"/>
        <family val="2"/>
      </rPr>
      <t xml:space="preserve">style="display: none;"&gt;
              </t>
    </r>
    <r>
      <rPr>
        <b/>
        <sz val="8"/>
        <color rgb="FFC00000"/>
        <rFont val="Arial"/>
        <family val="2"/>
      </rPr>
      <t xml:space="preserve"> &lt;h5&gt;&lt;button type="button" aria-expanded="false" aria-controls="list4emaths"</t>
    </r>
    <r>
      <rPr>
        <sz val="8"/>
        <rFont val="Arial"/>
        <family val="2"/>
      </rPr>
      <t xml:space="preserve"> class="my_courses_category closed"&gt;Mathématiques</t>
    </r>
    <r>
      <rPr>
        <b/>
        <sz val="8"/>
        <color rgb="FFC00000"/>
        <rFont val="Arial"/>
        <family val="2"/>
      </rPr>
      <t>&lt;/button&gt;&lt;/h5&gt;</t>
    </r>
    <r>
      <rPr>
        <sz val="8"/>
        <rFont val="Arial"/>
        <family val="2"/>
      </rPr>
      <t xml:space="preserve">
                  &lt;</t>
    </r>
    <r>
      <rPr>
        <b/>
        <sz val="8"/>
        <color rgb="FFC00000"/>
        <rFont val="Arial"/>
        <family val="2"/>
      </rPr>
      <t xml:space="preserve">div id="list4emaths </t>
    </r>
    <r>
      <rPr>
        <sz val="8"/>
        <rFont val="Arial"/>
        <family val="2"/>
      </rPr>
      <t xml:space="preserve">style="display: none;"&gt;
                    </t>
    </r>
    <r>
      <rPr>
        <b/>
        <sz val="8"/>
        <color rgb="FFC00000"/>
        <rFont val="Arial"/>
        <family val="2"/>
      </rPr>
      <t xml:space="preserve"> &lt;h6&gt;&lt;button type="button" aria-expanded="false" aria-controls="list4echap1"</t>
    </r>
    <r>
      <rPr>
        <sz val="8"/>
        <rFont val="Arial"/>
        <family val="2"/>
      </rPr>
      <t xml:space="preserve">  class="my_courses_category closed"&gt;1 Puissances</t>
    </r>
    <r>
      <rPr>
        <b/>
        <sz val="8"/>
        <color rgb="FFC00000"/>
        <rFont val="Arial"/>
        <family val="2"/>
      </rPr>
      <t>&lt;/button&gt;&lt;/h6&gt;</t>
    </r>
    <r>
      <rPr>
        <sz val="8"/>
        <rFont val="Arial"/>
        <family val="2"/>
      </rPr>
      <t xml:space="preserve">
                        &lt;ul </t>
    </r>
    <r>
      <rPr>
        <b/>
        <sz val="8"/>
        <color rgb="FFC00000"/>
        <rFont val="Arial"/>
        <family val="2"/>
      </rPr>
      <t xml:space="preserve">id="list4echap1" </t>
    </r>
    <r>
      <rPr>
        <sz val="8"/>
        <rFont val="Arial"/>
        <family val="2"/>
      </rPr>
      <t>style="display: none;"&gt;
                           &lt;li class="my_courses_course"&gt;&lt;a href="https://rcd.cned.fr/course/view.php?id=11"&gt;1 Les puissances de 10&lt;/a&gt;&lt;/li&gt;
                           &lt;li class="my_courses_course"&gt;&lt;a href="https://rcd.cned.fr/course/view.php?id=12"&gt;2 L'ordre de grandeur&lt;/a&gt;&lt;/li&gt;
                           &lt;li class="my_courses_course"&gt;&lt;a href="https://rcd.cned.fr/course/view.php?id=37"&gt;3 Les puissances de 10 se multiplient&lt;/a&gt;&lt;/li&gt;
                           &lt;li class="my_courses_course"&gt;&lt;a href="https://rcd.cned.fr/course/view.php?id=38"&gt;4 Les puissances de 10 se divisent&lt;/a&gt;&lt;/li&gt;
                           &lt;li class="my_courses_course"&gt;&lt;a href="https://rcd.cned.fr/course/view.php?id=39"&gt;5 Puissances de puissances&lt;/a&gt;&lt;/li&gt;
                           &lt;li class="my_courses_course"&gt;&lt;a href="https://rcd.cned.fr/course/view.php?id=40"&gt;6 Puissances de 10 : rappels des formules&lt;/a&gt;&lt;/li&gt;
                           &lt;li class="my_courses_course"&gt;&lt;a href="https://rcd.cned.fr/course/view.php?id=41"&gt;7 Puissances : de grands à petits…&lt;/a&gt;&lt;/li&gt;
                           &lt;li class="my_courses_course"&gt;&lt;a href="https://rcd.cned.fr/course/view.php?id=42"&gt;8 Calculatrices et puissances de 10&lt;/a&gt;&lt;/li&gt;
                           &lt;li class="my_courses_course"&gt;&lt;a href="https://rcd.cned.fr/course/view.php?id=43"&gt;9 Puissances négatives de 10&lt;/a&gt;&lt;/li&gt;
                           &lt;li class="my_courses_course"&gt;&lt;a href="https://rcd.cned.fr/course/view.php?id=44"&gt;10 Puissances négatives de nombres&lt;/a&gt;&lt;/li&gt;
                        &lt;/ul&gt;
                     &lt;/li&gt;
                   [...]
                  &lt;/</t>
    </r>
    <r>
      <rPr>
        <b/>
        <sz val="8"/>
        <color rgb="FFC00000"/>
        <rFont val="Arial"/>
        <family val="2"/>
      </rPr>
      <t>div</t>
    </r>
    <r>
      <rPr>
        <sz val="8"/>
        <rFont val="Arial"/>
        <family val="2"/>
      </rPr>
      <t>&gt;
                   [...]
            &lt;/</t>
    </r>
    <r>
      <rPr>
        <b/>
        <sz val="8"/>
        <color rgb="FFC00000"/>
        <rFont val="Arial"/>
        <family val="2"/>
      </rPr>
      <t>div</t>
    </r>
    <r>
      <rPr>
        <sz val="8"/>
        <rFont val="Arial"/>
        <family val="2"/>
      </rPr>
      <t>&gt;
                   [...]
      &lt;/</t>
    </r>
    <r>
      <rPr>
        <b/>
        <sz val="8"/>
        <color rgb="FFC00000"/>
        <rFont val="Arial"/>
        <family val="2"/>
      </rPr>
      <t>div</t>
    </r>
    <r>
      <rPr>
        <sz val="8"/>
        <rFont val="Arial"/>
        <family val="2"/>
      </rPr>
      <t xml:space="preserve">&gt; 
</t>
    </r>
    <r>
      <rPr>
        <b/>
        <sz val="8"/>
        <color rgb="FFC00000"/>
        <rFont val="Arial"/>
        <family val="2"/>
      </rPr>
      <t xml:space="preserve">&lt;/div&gt;
</t>
    </r>
    <r>
      <rPr>
        <b/>
        <sz val="8"/>
        <rFont val="Arial"/>
        <family val="2"/>
      </rPr>
      <t xml:space="preserve">
Retour en haut de page
</t>
    </r>
    <r>
      <rPr>
        <sz val="8"/>
        <rFont val="Arial"/>
        <family val="2"/>
      </rPr>
      <t>&lt;body id="page-login-cned" class="format-site path-login gecko dir-ltr lang-en yui-skin-sam yui3-skin-sam rcd-cned-fr pagelayout-login course-1 context-1 notloggedin two-column header-style1 has-page-header nomobilenavigation jsenabled drawer-ease pace-done"&gt;</t>
    </r>
    <r>
      <rPr>
        <b/>
        <sz val="8"/>
        <color rgb="FFC00000"/>
        <rFont val="Arial"/>
        <family val="2"/>
      </rPr>
      <t xml:space="preserve">
&lt;div tabindex="-1" id="pagetop"&gt;&lt;/div&gt;
</t>
    </r>
    <r>
      <rPr>
        <sz val="8"/>
        <rFont val="Arial"/>
        <family val="2"/>
      </rPr>
      <t>&lt;div&gt;
    &lt;a class="sr-only sr-only-focusable" href="#maincontent"&gt;Skip to main content&lt;/a&gt;
&lt;/div&gt;
&lt;div id="page" class="container-fluid fullin showblockicons standard"&gt;
&lt;header id="adaptable-page-header-wrapper"&gt;[...]&lt;/header&gt;
&lt;div class="container outercont"&gt;[...]&lt;/div&gt;
&lt;footer id="page-footer" class="d-none d-lg-block"&gt;[...]&lt;/footer&gt;</t>
    </r>
    <r>
      <rPr>
        <b/>
        <sz val="8"/>
        <color rgb="FFC00000"/>
        <rFont val="Arial"/>
        <family val="2"/>
      </rPr>
      <t xml:space="preserve">
</t>
    </r>
    <r>
      <rPr>
        <sz val="8"/>
        <color rgb="FFC00000"/>
        <rFont val="Arial"/>
        <family val="2"/>
      </rPr>
      <t xml:space="preserve">    </t>
    </r>
    <r>
      <rPr>
        <sz val="8"/>
        <rFont val="Arial"/>
        <family val="2"/>
      </rPr>
      <t>&lt;</t>
    </r>
    <r>
      <rPr>
        <b/>
        <strike/>
        <sz val="8"/>
        <color rgb="FFC00000"/>
        <rFont val="Arial"/>
        <family val="2"/>
      </rPr>
      <t>div</t>
    </r>
    <r>
      <rPr>
        <b/>
        <sz val="8"/>
        <color rgb="FFC00000"/>
        <rFont val="Arial"/>
        <family val="2"/>
      </rPr>
      <t xml:space="preserve"> a href="#pagetop" </t>
    </r>
    <r>
      <rPr>
        <sz val="8"/>
        <rFont val="Arial"/>
        <family val="2"/>
      </rPr>
      <t>id="back-to-top"&gt;&lt;i</t>
    </r>
    <r>
      <rPr>
        <b/>
        <sz val="8"/>
        <color rgb="FFC00000"/>
        <rFont val="Arial"/>
        <family val="2"/>
      </rPr>
      <t xml:space="preserve"> aria-hidden="true" </t>
    </r>
    <r>
      <rPr>
        <sz val="8"/>
        <rFont val="Arial"/>
        <family val="2"/>
      </rPr>
      <t>class="fa fa-angle-up "&gt;&lt;/i&gt;</t>
    </r>
    <r>
      <rPr>
        <b/>
        <sz val="8"/>
        <color rgb="FFC00000"/>
        <rFont val="Arial"/>
        <family val="2"/>
      </rPr>
      <t>&lt;span class="sr-only"&gt;Retour en haut de page&lt;/span&gt;</t>
    </r>
    <r>
      <rPr>
        <sz val="8"/>
        <rFont val="Arial"/>
        <family val="2"/>
      </rPr>
      <t>&lt;/</t>
    </r>
    <r>
      <rPr>
        <b/>
        <sz val="8"/>
        <color rgb="FFC00000"/>
        <rFont val="Arial"/>
        <family val="2"/>
      </rPr>
      <t xml:space="preserve">a </t>
    </r>
    <r>
      <rPr>
        <b/>
        <strike/>
        <sz val="8"/>
        <color rgb="FFC00000"/>
        <rFont val="Arial"/>
        <family val="2"/>
      </rPr>
      <t>div</t>
    </r>
    <r>
      <rPr>
        <sz val="8"/>
        <rFont val="Arial"/>
        <family val="2"/>
      </rPr>
      <t>&gt;</t>
    </r>
    <r>
      <rPr>
        <sz val="8"/>
        <color rgb="FFC00000"/>
        <rFont val="Arial"/>
        <family val="2"/>
      </rPr>
      <t xml:space="preserve">
</t>
    </r>
    <r>
      <rPr>
        <sz val="8"/>
        <rFont val="Arial"/>
        <family val="2"/>
      </rPr>
      <t>&lt;/div&gt;
&lt;/body&gt;</t>
    </r>
  </si>
  <si>
    <t xml:space="preserve">Sur </t>
  </si>
  <si>
    <r>
      <rPr>
        <b/>
        <sz val="8"/>
        <rFont val="Arial"/>
        <family val="2"/>
      </rPr>
      <t>Loader</t>
    </r>
    <r>
      <rPr>
        <sz val="8"/>
        <rFont val="Arial"/>
        <family val="2"/>
      </rPr>
      <t xml:space="preserve">
L'image affichant un loader pour le chargement des informations pour chaque niveau de l'arborescence des cours lorsqu'un niveau est affiché ne comporte pas d'alternative. Appliquez une alternative indiquant par exemple "Chargement des informations"</t>
    </r>
  </si>
  <si>
    <r>
      <t xml:space="preserve">Ex.: 
&lt;h4 class="categoryname aabtn" id="yui_3_17_2_1_1605626060609_133"&gt;
   &lt;a href="https://rcd.cned.fr/course/index.php?categoryid=24"&gt;4e&lt;/a&gt;
   &lt;img src="https://rcd.cned.fr/theme/image.php/adaptable/core/1605571210/i/loading_small" class="spinner iconsmall" </t>
    </r>
    <r>
      <rPr>
        <b/>
        <sz val="8"/>
        <color rgb="FFC00000"/>
        <rFont val="Arial"/>
        <family val="2"/>
      </rPr>
      <t xml:space="preserve">alt="Chargement des informations" </t>
    </r>
    <r>
      <rPr>
        <sz val="8"/>
        <rFont val="Arial"/>
        <family val="2"/>
      </rPr>
      <t xml:space="preserve">style="display: none;" hidden="hidden"&gt;
&lt;/h4&gt;
</t>
    </r>
  </si>
  <si>
    <t>L'intitulé du lien "Tout replier/déplier" n'est pas pertinent. Précisez en indiquant par exemple "Afficher/Masquer toutes les pages de l'arborescence"</t>
  </si>
  <si>
    <t>voir 7.1.1</t>
  </si>
  <si>
    <t>Le titre de la page indique "Program' cours". Il devrait indiquer "Plan du site - Program' cours" si cette page est utilisée pour le plan du site, ou à minima "Plan des cours - Program' cours"</t>
  </si>
  <si>
    <t xml:space="preserve">Note: si des cours de langues étrangères sont affichés et que l'intitulé de leurs liens est dans la langue correspondante, il faudra indiquer le changement de langue. </t>
  </si>
  <si>
    <r>
      <rPr>
        <b/>
        <sz val="8"/>
        <rFont val="Arial"/>
        <family val="2"/>
      </rPr>
      <t xml:space="preserve">Titre de niveau 1
</t>
    </r>
    <r>
      <rPr>
        <sz val="8"/>
        <rFont val="Arial"/>
        <family val="2"/>
      </rPr>
      <t>La page ne comporte pas de titre de niveau 1. ll serait pertinent d'appliquer un titre de niveau 1 qui pourrait être masqué visuellement mais accessible aux technologies d'assistance indiquant le contenu de la page (ex.: "Plan du site" si cette page est considérée comme le plan du site ou "Plan des cours")</t>
    </r>
    <r>
      <rPr>
        <b/>
        <sz val="8"/>
        <rFont val="Arial"/>
        <family val="2"/>
      </rPr>
      <t xml:space="preserve">
Liens-boutons afficher/masquer</t>
    </r>
    <r>
      <rPr>
        <sz val="8"/>
        <rFont val="Arial"/>
        <family val="2"/>
      </rPr>
      <t xml:space="preserve">
Chaque niveau de l'arborescence comporte un titre de niveau (sauf le dernier niveau qui ne contient que des liens vers les pages de cours). Tous les titres de niveau sont des titres de niveau 4. Ils devraient avoir un niveau correspondant à leur niveau dans l'arborescence. </t>
    </r>
  </si>
  <si>
    <t>Ex.:
h1 - Plan du site
    h2 - Cours
        h3 - Aide
        h3 - Collège
            h4 - 6e
                h5 - Mathématiques - 6e
                    h6 - 1 Géométrie dans l'espace
                    h6 - 2 Les nombres entiers
                    h6 - 3 Tracés géométriques
                    [...]
            h4 - 5e
                h5 - Mathématiques - 5e
                    h6 - 01 Géométrie dans l'espace
                    h6 - 02 Quadrilatères, aires et périmètres
                    h6 - 03 Priorités de calcul, interpréter un calcul
                    [...]</t>
  </si>
  <si>
    <t>Certains titres sont répétés dans la page. Il serait nécessaire de préciser ces titres suivant l'élément précédent dans l'arborescence.</t>
  </si>
  <si>
    <t>les liens vers les cours disponibles aux derniers niveaux de l'arborescence sont présentés visuellement comme des listes mais ne sont pas définis comme tels dans le code. Appliquez des balises &lt;ul&gt; &lt;li&gt; pour lister ces liens. 
Note: il faudra remplacer les éléments</t>
  </si>
  <si>
    <r>
      <rPr>
        <b/>
        <sz val="8"/>
        <rFont val="Arial"/>
        <family val="2"/>
      </rPr>
      <t>Lien Résumé (icone "i")</t>
    </r>
    <r>
      <rPr>
        <sz val="8"/>
        <rFont val="Arial"/>
        <family val="2"/>
      </rPr>
      <t xml:space="preserve">
Ex.: voir 7.1.1.</t>
    </r>
  </si>
  <si>
    <r>
      <rPr>
        <b/>
        <sz val="8"/>
        <rFont val="Arial"/>
        <family val="2"/>
      </rPr>
      <t>Lien Résumé (icone "i")</t>
    </r>
    <r>
      <rPr>
        <sz val="8"/>
        <rFont val="Arial"/>
        <family val="2"/>
      </rPr>
      <t xml:space="preserve">
Ce lien ne comprend qu'une icone (balise &lt;i&gt; avec l'icone affichée en CSS) comportant un attribut aria-label et title. En revanche, lorsque le CSS est désactivé, l'icone et par conséquent le lien n'est plus visible.
Ajoutez entre les balises l'intitulé du lien. Note: l'intitulé pourra être masqué visuellement mais accessible aux technologies d'assistance. 
Retirez l'attribut aria-label et title de l'icone et appliquez à la place un attribut aria-hidden="true".</t>
    </r>
  </si>
  <si>
    <r>
      <rPr>
        <b/>
        <sz val="8"/>
        <rFont val="Arial"/>
        <family val="2"/>
      </rPr>
      <t>Lien "Tout replier/déplier"</t>
    </r>
    <r>
      <rPr>
        <sz val="8"/>
        <rFont val="Arial"/>
        <family val="2"/>
      </rPr>
      <t xml:space="preserve">
Il s'agit actuellement d'un lien alors que cet élément devrait être un bouton &lt;button type="button"&gt; dont l'intitulé (voir 6.1.1) changera suivant le statut du bouton.
</t>
    </r>
    <r>
      <rPr>
        <b/>
        <sz val="8"/>
        <rFont val="Arial"/>
        <family val="2"/>
      </rPr>
      <t>Liens-boutons afficher/masquer</t>
    </r>
    <r>
      <rPr>
        <sz val="8"/>
        <rFont val="Arial"/>
        <family val="2"/>
      </rPr>
      <t xml:space="preserve">
Chaque niveau de l'arborescence peut afficher/masquer le contenu qui le suit. Il s'agit actuellement d'un lien contenu dans un élément &lt;div&gt; comportant un attribut aria-expanded. Dans certains cas, un titre de niveau est présent sur le lien.
Il serait plus pertinent d'avoir :
- un bouton &lt;button type="button"&gt; appliqué sur la flèche indiquant le statut ouvert/fermé de l'élément. Ce bouton comportera pour intitulé "Afficher toutes les matières de 6e" par exemple pour le niveau scolaire, et "Afficher tous les cours de Mathématiques de 6e" pour le niveau matière. Cet intitulé pourra être masqué visuellement mais accessible aux technologies d'assistance. Ce bouton comportera également les attributs aria-expanded indiquant le statut du bouton et aria-controls renvoyant à l'id de l'élément de contenu affiché/masqué. 
- un lien "Tous les cours de 6e" ou "Tous les cours de Mathématiques de 6e" qui renverra à la page correspondante. La partie "Tous les cours de" de l'intitulé pourra être masqué visuellement mais accessible aux technologies d'assistance. 
- Le titre de niveau sera maintenu sur le lien et devra refletter le niveau du titre dans l'arborescence (voir 9.1.1)
</t>
    </r>
    <r>
      <rPr>
        <b/>
        <sz val="8"/>
        <rFont val="Arial"/>
        <family val="2"/>
      </rPr>
      <t>Lien Résumé (icone "i")</t>
    </r>
    <r>
      <rPr>
        <sz val="8"/>
        <rFont val="Arial"/>
        <family val="2"/>
      </rPr>
      <t xml:space="preserve">
Il s'agit actuellement d'un lien permettant d'afficher/masquer un texte permettant de définir plus précisément le contenu du lien "Guides Utilisateurs". Les utilisateurs de technologies d'assistance n'ont pas accès à l'information à savoir si le texte est affiché ou masqué. 
Ce lien devrait être un bouton &lt;button type="button"&gt;. Ce bouton comportera également les attributs aria-expanded indiquant le statut du bouton et aria-controls renvoyant à l'id de l'élément contenant le texte affiché/masqué. 
L'intitulé du bouton sera affiché entre les balises &lt;button&gt;. L'intitulé actuel n'est pas pertinent, précisez-le, notamment en reprenant l'intitulé du lien auquel il se réfère. </t>
    </r>
  </si>
  <si>
    <t>Ex. :
&lt;ul class="courses "&gt;
   &lt;li class="coursebox clearfix collapsed" data-courseid="400" data-type="1"&gt;
      &lt;div class="info"&gt;
         &lt;div class="coursename"&gt;&lt;a class="aalink" href="https://rcd.cned.fr/course/view.php?id=400"&gt;1 Reconnaître, nommer, décrire des solides&lt;/a&gt;&lt;/div&gt;
         &lt;div class="moreinfo"&gt;&lt;/div&gt;
      &lt;/div&gt;
      &lt;div class="content"&gt;&lt;/div&gt;
   &lt;/li&gt;
   &lt;li class="coursebox clearfix collapsed" data-courseid="401" data-type="1"&gt;
      &lt;div class="info"&gt;
         &lt;div class="coursename"&gt;&lt;a class="aalink" href="https://rcd.cned.fr/course/view.php?id=401"&gt;2 Représenter des pavés droits en perspective cavalière&lt;/a&gt;&lt;/div&gt;
         &lt;div class="moreinfo"&gt;&lt;/div&gt;
      &lt;/div&gt;
      &lt;div class="content"&gt;&lt;/div&gt;
   &lt;/li&gt;
   &lt;li class="coursebox clearfix collapsed" data-courseid="402" data-type="1"&gt;
      &lt;div class="info"&gt;
         &lt;div class="coursename"&gt;&lt;a class="aalink" href="https://rcd.cned.fr/course/view.php?id=402"&gt;3 Vues de face, de côté, ... d'une maquette ou d'un solide complexe&lt;/a&gt;&lt;/div&gt;
         &lt;div class="moreinfo"&gt;&lt;/div&gt;
      &lt;/div&gt;
      &lt;div class="content"&gt;&lt;/div&gt;
   &lt;/li&gt;
   &lt;li class="coursebox clearfix collapsed" data-courseid="403" data-type="1"&gt;
      &lt;div class="info"&gt;
         &lt;div class="coursename"&gt;&lt;a class="aalink" href="https://rcd.cned.fr/course/view.php?id=403"&gt;4 Patrons de solides simples&lt;/a&gt;&lt;/div&gt;
         &lt;div class="moreinfo"&gt;&lt;/div&gt;
      &lt;/div&gt;
      &lt;div class="content"&gt;&lt;/div&gt;
   &lt;/li&gt;
   &lt;li class="coursebox clearfix collapsed" data-courseid="404" data-type="1"&gt;
      &lt;div class="info"&gt;
         &lt;div class="coursename"&gt;&lt;a class="aalink" href="https://rcd.cned.fr/course/view.php?id=404"&gt;5 Le pavé droit : caractéristiques et problèmes liés à ses dimensions&lt;/a&gt;&lt;/div&gt;
         &lt;div class="moreinfo"&gt;&lt;/div&gt;
      &lt;/div&gt;
      &lt;div class="content"&gt;&lt;/div&gt;
   &lt;/li&gt;
&lt;/ul&gt;</t>
  </si>
  <si>
    <r>
      <rPr>
        <b/>
        <sz val="8"/>
        <rFont val="Arial"/>
        <family val="2"/>
      </rPr>
      <t>Lien "Tout replier/déplier"</t>
    </r>
    <r>
      <rPr>
        <sz val="8"/>
        <rFont val="Arial"/>
        <family val="2"/>
      </rPr>
      <t xml:space="preserve">
&lt;</t>
    </r>
    <r>
      <rPr>
        <b/>
        <strike/>
        <sz val="8"/>
        <color rgb="FFC00000"/>
        <rFont val="Arial"/>
        <family val="2"/>
      </rPr>
      <t>a</t>
    </r>
    <r>
      <rPr>
        <b/>
        <sz val="8"/>
        <color rgb="FFC00000"/>
        <rFont val="Arial"/>
        <family val="2"/>
      </rPr>
      <t xml:space="preserve"> button type="button" </t>
    </r>
    <r>
      <rPr>
        <sz val="8"/>
        <rFont val="Arial"/>
        <family val="2"/>
      </rPr>
      <t xml:space="preserve">class="collapseexpand aabtn" </t>
    </r>
    <r>
      <rPr>
        <b/>
        <strike/>
        <sz val="8"/>
        <color rgb="FFC00000"/>
        <rFont val="Arial"/>
        <family val="2"/>
      </rPr>
      <t>href="#"</t>
    </r>
    <r>
      <rPr>
        <sz val="8"/>
        <rFont val="Arial"/>
        <family val="2"/>
      </rPr>
      <t xml:space="preserve"> id="yui_3_17_2_1_1605628614892_87"&gt;</t>
    </r>
    <r>
      <rPr>
        <b/>
        <strike/>
        <sz val="8"/>
        <color rgb="FFC00000"/>
        <rFont val="Arial"/>
        <family val="2"/>
      </rPr>
      <t>Tout déplier</t>
    </r>
    <r>
      <rPr>
        <b/>
        <sz val="8"/>
        <color rgb="FFC00000"/>
        <rFont val="Arial"/>
        <family val="2"/>
      </rPr>
      <t xml:space="preserve"> Afficher toutes les pages de l'arborescence</t>
    </r>
    <r>
      <rPr>
        <sz val="8"/>
        <rFont val="Arial"/>
        <family val="2"/>
      </rPr>
      <t>&lt;/</t>
    </r>
    <r>
      <rPr>
        <b/>
        <sz val="8"/>
        <color rgb="FFC00000"/>
        <rFont val="Arial"/>
        <family val="2"/>
      </rPr>
      <t xml:space="preserve">button </t>
    </r>
    <r>
      <rPr>
        <b/>
        <strike/>
        <sz val="8"/>
        <color rgb="FFC00000"/>
        <rFont val="Arial"/>
        <family val="2"/>
      </rPr>
      <t>a</t>
    </r>
    <r>
      <rPr>
        <sz val="8"/>
        <rFont val="Arial"/>
        <family val="2"/>
      </rPr>
      <t xml:space="preserve">&gt;
</t>
    </r>
    <r>
      <rPr>
        <b/>
        <sz val="8"/>
        <rFont val="Arial"/>
        <family val="2"/>
      </rPr>
      <t>Liens-boutons afficher/masquer</t>
    </r>
    <r>
      <rPr>
        <sz val="8"/>
        <rFont val="Arial"/>
        <family val="2"/>
      </rPr>
      <t xml:space="preserve">
&lt;div class="category with_children loaded" data-categoryid="90" data-depth="2" data-showcourses="10" data-type="0" id="yui_3_17_2_1_1605629888417_32" </t>
    </r>
    <r>
      <rPr>
        <b/>
        <strike/>
        <sz val="8"/>
        <color rgb="FFC00000"/>
        <rFont val="Arial"/>
        <family val="2"/>
      </rPr>
      <t>aria-expanded="true"</t>
    </r>
    <r>
      <rPr>
        <sz val="8"/>
        <rFont val="Arial"/>
        <family val="2"/>
      </rPr>
      <t xml:space="preserve">&gt;
   &lt;div class="info" id="yui_3_17_2_1_1605629888417_31"&gt;
      </t>
    </r>
    <r>
      <rPr>
        <b/>
        <sz val="8"/>
        <color rgb="FFC00000"/>
        <rFont val="Arial"/>
        <family val="2"/>
      </rPr>
      <t>&lt;button type="button" aria-expanded="true" aria-controls="cours6e"&gt;&lt;span class="sr-only"&gt;Afficher toutes les matières de 6e&lt;/span&gt;&lt;/button&gt;</t>
    </r>
    <r>
      <rPr>
        <sz val="8"/>
        <rFont val="Arial"/>
        <family val="2"/>
      </rPr>
      <t xml:space="preserve">
      &lt;h4 class="categoryname aabtn" id="yui_3_17_2_1_1605629888417_30" data-element-id="headingsMap-4"&gt;
            &lt;a href="https://rcd.cned.fr/course/index.php?categoryid=90"&gt;</t>
    </r>
    <r>
      <rPr>
        <b/>
        <sz val="8"/>
        <color rgb="FFC00000"/>
        <rFont val="Arial"/>
        <family val="2"/>
      </rPr>
      <t>&lt;span class="sr-only"&gt;Tous les cours de &lt;/span&gt;</t>
    </r>
    <r>
      <rPr>
        <sz val="8"/>
        <rFont val="Arial"/>
        <family val="2"/>
      </rPr>
      <t>6e&lt;/a&gt;
      &lt;/h4&gt;
   &lt;/div&gt;
   &lt;div</t>
    </r>
    <r>
      <rPr>
        <b/>
        <sz val="8"/>
        <color rgb="FFC00000"/>
        <rFont val="Arial"/>
        <family val="2"/>
      </rPr>
      <t xml:space="preserve"> id="cours6e" </t>
    </r>
    <r>
      <rPr>
        <sz val="8"/>
        <rFont val="Arial"/>
        <family val="2"/>
      </rPr>
      <t xml:space="preserve">class="content" style="" id="yui_3_17_2_1_1605629888417_92"&gt;
      &lt;div class="subcategories" id="yui_3_17_2_1_1605629888417_91"&gt;
         &lt;div class="category with_children loaded" data-categoryid="141" data-depth="3" data-showcourses="10" data-type="0" id="yui_3_17_2_1_1605629888417_90" </t>
    </r>
    <r>
      <rPr>
        <b/>
        <strike/>
        <sz val="8"/>
        <color rgb="FFC00000"/>
        <rFont val="Arial"/>
        <family val="2"/>
      </rPr>
      <t>aria-expanded="true"</t>
    </r>
    <r>
      <rPr>
        <sz val="8"/>
        <rFont val="Arial"/>
        <family val="2"/>
      </rPr>
      <t xml:space="preserve">&gt;
            &lt;div class="info" id="yui_3_17_2_1_1605629888417_89"&gt;
                   </t>
    </r>
    <r>
      <rPr>
        <b/>
        <sz val="8"/>
        <color rgb="FFC00000"/>
        <rFont val="Arial"/>
        <family val="2"/>
      </rPr>
      <t xml:space="preserve">&lt;button type="button" aria-expanded="true" aria-controls="coursmath6e"&gt;&lt;span class="sr-only"&gt;Afficher tous les cours de Mathématiques de 6e&lt;/span&gt;&lt;/button&gt;
</t>
    </r>
    <r>
      <rPr>
        <sz val="8"/>
        <rFont val="Arial"/>
        <family val="2"/>
      </rPr>
      <t xml:space="preserve">                   &lt;h5 class="categoryname aabtn" id="yui_3_17_2_1_1605629888417_88" data-element-id="headingsMap-5"&gt;
                         &lt;a href="https://rcd.cned.fr/course/index.php?categoryid=141"&gt;</t>
    </r>
    <r>
      <rPr>
        <b/>
        <sz val="8"/>
        <color rgb="FFC00000"/>
        <rFont val="Arial"/>
        <family val="2"/>
      </rPr>
      <t>&lt;span class="sr-only"&gt;Tous les cours de &lt;/span&gt;</t>
    </r>
    <r>
      <rPr>
        <sz val="8"/>
        <rFont val="Arial"/>
        <family val="2"/>
      </rPr>
      <t>Mathématiques</t>
    </r>
    <r>
      <rPr>
        <b/>
        <sz val="8"/>
        <color rgb="FFC00000"/>
        <rFont val="Arial"/>
        <family val="2"/>
      </rPr>
      <t>&lt;span class="sr-only"&gt; de 6e&lt;/span&gt;</t>
    </r>
    <r>
      <rPr>
        <sz val="8"/>
        <rFont val="Arial"/>
        <family val="2"/>
      </rPr>
      <t>&lt;/a&gt;
                   &lt;/h5&gt;
            &lt;/div&gt;
            &lt;div</t>
    </r>
    <r>
      <rPr>
        <b/>
        <sz val="8"/>
        <color rgb="FFC00000"/>
        <rFont val="Arial"/>
        <family val="2"/>
      </rPr>
      <t xml:space="preserve"> id="coursmath6e"</t>
    </r>
    <r>
      <rPr>
        <sz val="8"/>
        <rFont val="Arial"/>
        <family val="2"/>
      </rPr>
      <t xml:space="preserve"> class="content" style="" id="yui_3_17_2_1_1605629888417_118"&gt;[...]&lt;/div&gt;
[...]
&lt;/div&gt;
</t>
    </r>
    <r>
      <rPr>
        <b/>
        <sz val="8"/>
        <rFont val="Arial"/>
        <family val="2"/>
      </rPr>
      <t>Lien Résumé (icone "i")</t>
    </r>
    <r>
      <rPr>
        <sz val="8"/>
        <rFont val="Arial"/>
        <family val="2"/>
      </rPr>
      <t xml:space="preserve">
&lt;</t>
    </r>
    <r>
      <rPr>
        <b/>
        <sz val="8"/>
        <color rgb="FFC00000"/>
        <rFont val="Arial"/>
        <family val="2"/>
      </rPr>
      <t>button type="button" aria-expanded="true" aria-controls="InfoCompGuidU"</t>
    </r>
    <r>
      <rPr>
        <sz val="8"/>
        <rFont val="Arial"/>
        <family val="2"/>
      </rPr>
      <t xml:space="preserve"> title="Informations complémentaires - Guides Utilisateurs" &gt;&lt;i class="icon fa fa-info fa-fw " </t>
    </r>
    <r>
      <rPr>
        <b/>
        <sz val="8"/>
        <color rgb="FFC00000"/>
        <rFont val="Arial"/>
        <family val="2"/>
      </rPr>
      <t>aria-hidden="true"</t>
    </r>
    <r>
      <rPr>
        <sz val="8"/>
        <rFont val="Arial"/>
        <family val="2"/>
      </rPr>
      <t>&gt;&lt;/i&gt;</t>
    </r>
    <r>
      <rPr>
        <b/>
        <sz val="8"/>
        <color rgb="FFC00000"/>
        <rFont val="Arial"/>
        <family val="2"/>
      </rPr>
      <t>&lt;span class="sr-only"&gt;Informations complémentaires - Guides Utilisateurs&lt;/span&gt;</t>
    </r>
    <r>
      <rPr>
        <sz val="8"/>
        <rFont val="Arial"/>
        <family val="2"/>
      </rPr>
      <t>&lt;/</t>
    </r>
    <r>
      <rPr>
        <b/>
        <sz val="8"/>
        <color rgb="FFC00000"/>
        <rFont val="Arial"/>
        <family val="2"/>
      </rPr>
      <t>button</t>
    </r>
    <r>
      <rPr>
        <sz val="8"/>
        <rFont val="Arial"/>
        <family val="2"/>
      </rPr>
      <t xml:space="preserve">&gt;
&lt;div </t>
    </r>
    <r>
      <rPr>
        <b/>
        <sz val="8"/>
        <color rgb="FFC00000"/>
        <rFont val="Arial"/>
        <family val="2"/>
      </rPr>
      <t>id="InfoCompGuidU"</t>
    </r>
    <r>
      <rPr>
        <sz val="8"/>
        <rFont val="Arial"/>
        <family val="2"/>
      </rPr>
      <t xml:space="preserve"> class="content" style=""&gt;&lt;div class="summary"&gt;&lt;div class="no-overflow"&gt;&lt;p&gt;Guides PDF pour référents établissements et AED.&lt;/p&gt;&lt;/div&gt;&lt;/div&gt;&lt;/div&gt;</t>
    </r>
  </si>
  <si>
    <r>
      <rPr>
        <b/>
        <sz val="8"/>
        <rFont val="Arial"/>
        <family val="2"/>
      </rPr>
      <t>Champs date et heures</t>
    </r>
    <r>
      <rPr>
        <sz val="8"/>
        <rFont val="Arial"/>
        <family val="2"/>
      </rPr>
      <t xml:space="preserve">
Pour renseigner une date ou l'heure de début et de fn d'une séance, l'utilisateur doit sélectionner dans différents champs le jour/mois/année et les heures/minutes. Ces champs doivent chacun avoir un intitulé qui leur est propre (qui peut être masqué visuellement mais accessible au technologies d'assistance et doivent être regroupés dans des balises &lt;fieldset&gt; dont la légende précisera le nom du groupe de champs. Attention, les noms "Le", "De", "À" ne sont pas suffisamment explicites. Il faudra plutôt appliquer les légendes : 
- "Date de la séance"
- "Heure de début de la séance"
- "Heure de fin de la séance"</t>
    </r>
  </si>
  <si>
    <r>
      <rPr>
        <b/>
        <sz val="8"/>
        <rFont val="Arial"/>
        <family val="2"/>
      </rPr>
      <t>champs Classe et Cours</t>
    </r>
    <r>
      <rPr>
        <sz val="8"/>
        <rFont val="Arial"/>
        <family val="2"/>
      </rPr>
      <t xml:space="preserve">
Les champs Classe et Cours sont obligatoires. En revanche, cela n'est pas indiqué. 
Ajoutez un texte précédent les champs indiquant le caractère obligatoire des champs. 
Notez: il serait pertinent pour ces champs d'afficher le label du champ et d'indiquer dans ce label le caractère obligatoire des champs. </t>
    </r>
  </si>
  <si>
    <r>
      <rPr>
        <b/>
        <sz val="8"/>
        <rFont val="Arial"/>
        <family val="2"/>
      </rPr>
      <t>champs Classe et Cours</t>
    </r>
    <r>
      <rPr>
        <sz val="8"/>
        <rFont val="Arial"/>
        <family val="2"/>
      </rPr>
      <t xml:space="preserve">
Lorsque les champs Classe et Cours ne sont pas renseignés, le message d'erreur n'indique que l'absence de saisie du champ Cours, pas du champ Classe. 
Indiquez dans le message d'erreur le fait que les champs Classe et Cours doivent être renseignés et ajoutez un attribut aria-invalid="true" sur les champs non renseignés.</t>
    </r>
  </si>
  <si>
    <t xml:space="preserve">Les boutons "Sélectionner" et "Inscription" sont en bleu sur fond blanc. Le ratio est </t>
  </si>
  <si>
    <r>
      <rPr>
        <b/>
        <sz val="8"/>
        <rFont val="Arial"/>
        <family val="2"/>
      </rPr>
      <t>Champs "Date" et "Heure"</t>
    </r>
    <r>
      <rPr>
        <sz val="8"/>
        <rFont val="Arial"/>
        <family val="2"/>
      </rPr>
      <t xml:space="preserve"> 
voir 11.11.1</t>
    </r>
  </si>
  <si>
    <t xml:space="preserve">
</t>
  </si>
  <si>
    <r>
      <rPr>
        <b/>
        <sz val="8"/>
        <rFont val="Arial"/>
        <family val="2"/>
      </rPr>
      <t>Champs de sélection</t>
    </r>
    <r>
      <rPr>
        <sz val="8"/>
        <rFont val="Arial"/>
        <family val="2"/>
      </rPr>
      <t xml:space="preserve">
Les différents champs de sélection présents dans la page ne comportent pas d'intitulé. Ajoutez un intitulé à chacun de ces champs dans des balises &lt;label&gt; comportant un attribut for renvoyant à l'id unique du champ. 
</t>
    </r>
    <r>
      <rPr>
        <b/>
        <sz val="8"/>
        <rFont val="Arial"/>
        <family val="2"/>
      </rPr>
      <t>Filtrer par séances à venir/passées</t>
    </r>
    <r>
      <rPr>
        <sz val="8"/>
        <rFont val="Arial"/>
        <family val="2"/>
      </rPr>
      <t xml:space="preserve">
Le texte adjacent au champ de sélection doit être appliqué dans des balises &lt;label&gt; comportant un attribut for renvoyant à l'id unique du champ.</t>
    </r>
  </si>
  <si>
    <r>
      <rPr>
        <b/>
        <sz val="8"/>
        <rFont val="Arial"/>
        <family val="2"/>
      </rPr>
      <t>Liens "Liste des utilisateurs de la classe", "Modification de l'inscription" et "Rapport"</t>
    </r>
    <r>
      <rPr>
        <sz val="8"/>
        <rFont val="Arial"/>
        <family val="2"/>
      </rPr>
      <t xml:space="preserve">
Ces liens ne comprennent pas d'intitulé entre les balises. 
Appliquez entre les balises &lt;a&gt; &lt;/a&gt; un intitulé qui pourra être masqué visuellement et accessible aux technologies d'assistance. 
Notez: il sera nécessaire de préciser cet intitulé en indiquant la classe, le cours, la date et heure de début ou de fin. Une autre solution serait de rajouter une colonne au début du tableau, indiquant un id unique pour chaque séance et indiquer dans l'initulé du lien qu'il s'agit par exemple de la "Liste des utilisateurs de la classe pour la séance 123456"</t>
    </r>
  </si>
  <si>
    <r>
      <rPr>
        <b/>
        <sz val="8"/>
        <rFont val="Arial"/>
        <family val="2"/>
      </rPr>
      <t>Tableau des séances</t>
    </r>
    <r>
      <rPr>
        <sz val="8"/>
        <rFont val="Arial"/>
        <family val="2"/>
      </rPr>
      <t xml:space="preserve">
Le tableau est un tableau de données complexes mais ne comporte pas de résumé. Appliquez dans des balises &lt;caption&gt; juste après la balise &lt;table&gt; un titre indiquant le contenu du tableau.</t>
    </r>
  </si>
  <si>
    <r>
      <t xml:space="preserve">Ex.:
&lt;table class="table table-striped datatable dataTable no-footer" id="DataTables_Table_0" role="grid" aria-describedby="DataTables_Table_0_info"&gt;
   </t>
    </r>
    <r>
      <rPr>
        <b/>
        <sz val="8"/>
        <color rgb="FFC00000"/>
        <rFont val="Arial"/>
        <family val="2"/>
      </rPr>
      <t xml:space="preserve">&lt;caption&gt;Tableau des séances à venir&lt;/caption&gt;
</t>
    </r>
    <r>
      <rPr>
        <sz val="8"/>
        <rFont val="Arial"/>
        <family val="2"/>
      </rPr>
      <t xml:space="preserve">   &lt;thead&gt;[...]&lt;/thead&gt;
   &lt;tbody&gt;[...]&lt;/tbody&gt;
&lt;/table&gt;</t>
    </r>
  </si>
  <si>
    <t>Les messages d'alerte correspondant aux messages d'erreurs du formulaire ne comportent pas d'attribut role="alert". Appliquez ce role sur l'élément contenant ces messages d'erreur.</t>
  </si>
  <si>
    <t>Les messages de confirmation de création d'une séance ne comportent pas d'attribut role="statut". Appliquez ce role sur l'élément contenant ces messages de confirmation.</t>
  </si>
  <si>
    <r>
      <rPr>
        <b/>
        <sz val="8"/>
        <rFont val="Arial"/>
        <family val="2"/>
      </rPr>
      <t>Liens "Liste des utilisateurs de la classe", "Modification de l'inscription" et "Rapport"</t>
    </r>
    <r>
      <rPr>
        <sz val="8"/>
        <rFont val="Arial"/>
        <family val="2"/>
      </rPr>
      <t xml:space="preserve">
Les liens doivent être listés à l'aide de balises &lt;ul&gt; &lt;li&gt;</t>
    </r>
  </si>
  <si>
    <r>
      <rPr>
        <b/>
        <sz val="8"/>
        <rFont val="Arial"/>
        <family val="2"/>
      </rPr>
      <t>Champs de sélection Classe et Filtrer par séances à venir/passées</t>
    </r>
    <r>
      <rPr>
        <sz val="8"/>
        <rFont val="Arial"/>
        <family val="2"/>
      </rPr>
      <t xml:space="preserve">
A la sélection d'une d'une classe ou d'un type de séance, les contenus affichés à la suite sont modifiés. Il sera nécessaire d'ajouter un texte dans le label de ces champs permettant d'informer l'utilisateur que les contenus à la suite seront modifiés suivant le choix sélectionné. </t>
    </r>
  </si>
  <si>
    <r>
      <rPr>
        <b/>
        <sz val="8"/>
        <rFont val="Arial"/>
        <family val="2"/>
      </rPr>
      <t>Choix d'organisation</t>
    </r>
    <r>
      <rPr>
        <sz val="8"/>
        <rFont val="Arial"/>
        <family val="2"/>
      </rPr>
      <t xml:space="preserve">
Lorsque l'utilisateur clique sur le bouton "Sélectionner", le focus est déplacé en haut de la page. Déplacez plutôt le focus sur le premier élément focusable à la suite du bouton sélectionner. 
</t>
    </r>
    <r>
      <rPr>
        <b/>
        <sz val="8"/>
        <rFont val="Arial"/>
        <family val="2"/>
      </rPr>
      <t xml:space="preserve">Champs de sélection Classe et Filtrer par séances à venir/passées
</t>
    </r>
    <r>
      <rPr>
        <sz val="8"/>
        <rFont val="Arial"/>
        <family val="2"/>
      </rPr>
      <t xml:space="preserve">Lorsque l'utilisateur sélectionne une option, de nouveaux éléments apparaissent ou sont mis à jour. Déplacez le focus sur le premier élément pouvant prendre le focus afin que l'utilisateur soit informé que les éléments ont été mis à jour. 
</t>
    </r>
    <r>
      <rPr>
        <b/>
        <sz val="8"/>
        <rFont val="Arial"/>
        <family val="2"/>
      </rPr>
      <t>Liens "Liste des utilisateurs de la classe", "Modification de l'inscription" et "Rapport"</t>
    </r>
    <r>
      <rPr>
        <sz val="8"/>
        <rFont val="Arial"/>
        <family val="2"/>
      </rPr>
      <t xml:space="preserve">
Lorsque l'utilisateur clique sur l'un des liens, de nouveaux éléments apparaissent dans le tableau. Déplacez le focus sur le premier élément pouvant prendre le focus afin que l'utilisateur soit informé que les éléments ont été mis à jour. </t>
    </r>
  </si>
  <si>
    <r>
      <rPr>
        <b/>
        <sz val="8"/>
        <rFont val="Arial"/>
        <family val="2"/>
      </rPr>
      <t>Boutons Sélectionner et Inscription</t>
    </r>
    <r>
      <rPr>
        <sz val="8"/>
        <rFont val="Arial"/>
        <family val="2"/>
      </rPr>
      <t xml:space="preserve">
Le focus n'est pas visible sur ces deux boutons. Assurez-vous que le focus reste visible.</t>
    </r>
  </si>
  <si>
    <r>
      <rPr>
        <b/>
        <sz val="8"/>
        <rFont val="Arial"/>
        <family val="2"/>
      </rPr>
      <t xml:space="preserve">Liens Premier Précédent, Numéro de page, Suivant, Dernier de la liste de pages du tableau. </t>
    </r>
    <r>
      <rPr>
        <sz val="8"/>
        <rFont val="Arial"/>
        <family val="2"/>
      </rPr>
      <t xml:space="preserve">
Ces élements sont actuellement des liens mais ils devraient être des boutons &lt;button type="button"&gt;.
Lorsque les boutons ne sont pas activables car il n'existe qu'une seule page, alors appliquez un attribut disabled sur ces boutons.
Tableau
</t>
    </r>
    <r>
      <rPr>
        <b/>
        <sz val="8"/>
        <rFont val="Arial"/>
        <family val="2"/>
      </rPr>
      <t>Un attribut role="grid" est présent sur le tableau. Celui-ci n'est pas pertinent ici, supprimez le.
Entêtes du tableau - filtres ascendant/descendant</t>
    </r>
    <r>
      <rPr>
        <sz val="8"/>
        <rFont val="Arial"/>
        <family val="2"/>
      </rPr>
      <t xml:space="preserve">
Les entêtes du tableau permettent actuellement de filtrer alphabétiquement de manière ascendante ou descendante des contenus de colonne. 
Le script permettant cette action ne doit pas être appliqué à des entêtes de tableau mais à un bouton &lt;button type="button"&gt; comprenant l'attribut aria-sort dont la valeur sera "ascending" ou "descending" suitant le statut du bouton. 
Retirez les attributs tabindex="0" aria-controls et aria-label présents sur les balises &lt;tr&gt; car ils ne sont pas pertinents.
L'intitulé de la colonne devra être compris entre les balises du bouton et devra indiquer par exemple: "Classe - tri alphabétique ascendant" (ou descendant suivant le statut du bouton). Cet intitulé étant assez lourd, appliquez sur la balise d'entête &lt;th&gt; un attribut abbr reprenant le nom visible de la colonne. 
</t>
    </r>
  </si>
  <si>
    <r>
      <rPr>
        <b/>
        <sz val="8"/>
        <rFont val="Arial"/>
        <family val="2"/>
      </rPr>
      <t xml:space="preserve">Entêtes du tableau - filtres ascendant/descendant
</t>
    </r>
    <r>
      <rPr>
        <sz val="8"/>
        <rFont val="Arial"/>
        <family val="2"/>
      </rPr>
      <t xml:space="preserve">exemple:
&lt;table class="table table-striped datatable dataTable no-footer" id="DataTables_Table_0" </t>
    </r>
    <r>
      <rPr>
        <b/>
        <strike/>
        <sz val="8"/>
        <color rgb="FFC00000"/>
        <rFont val="Arial"/>
        <family val="2"/>
      </rPr>
      <t>role="grid" aria-describedby="DataTables_Table_0_info"</t>
    </r>
    <r>
      <rPr>
        <sz val="8"/>
        <rFont val="Arial"/>
        <family val="2"/>
      </rPr>
      <t xml:space="preserve">&gt;
   </t>
    </r>
    <r>
      <rPr>
        <b/>
        <sz val="8"/>
        <color rgb="FFC00000"/>
        <rFont val="Arial"/>
        <family val="2"/>
      </rPr>
      <t>&lt;caption class="sr-only"&gt;tableau des séances passées&lt;/caption&gt;</t>
    </r>
    <r>
      <rPr>
        <sz val="8"/>
        <rFont val="Arial"/>
        <family val="2"/>
      </rPr>
      <t xml:space="preserve">
   &lt;thead&gt;
      &lt;tr role="row"&gt;
         &lt;th class="header c0 sorting" style="" scope="col" </t>
    </r>
    <r>
      <rPr>
        <b/>
        <strike/>
        <sz val="8"/>
        <color rgb="FFC00000"/>
        <rFont val="Arial"/>
        <family val="2"/>
      </rPr>
      <t xml:space="preserve">tabindex="0" aria-controls="DataTables_Table_0" </t>
    </r>
    <r>
      <rPr>
        <sz val="8"/>
        <rFont val="Arial"/>
        <family val="2"/>
      </rPr>
      <t xml:space="preserve">rowspan="1" colspan="1" </t>
    </r>
    <r>
      <rPr>
        <b/>
        <strike/>
        <sz val="8"/>
        <color rgb="FFC00000"/>
        <rFont val="Arial"/>
        <family val="2"/>
      </rPr>
      <t>aria-label="Classe: activate to sort column ascending"</t>
    </r>
    <r>
      <rPr>
        <b/>
        <sz val="8"/>
        <color rgb="FFC00000"/>
        <rFont val="Arial"/>
        <family val="2"/>
      </rPr>
      <t xml:space="preserve"> abbr="Classe" aria-sort="ascending"</t>
    </r>
    <r>
      <rPr>
        <sz val="8"/>
        <rFont val="Arial"/>
        <family val="2"/>
      </rPr>
      <t>&gt;</t>
    </r>
    <r>
      <rPr>
        <b/>
        <sz val="8"/>
        <color rgb="FFC00000"/>
        <rFont val="Arial"/>
        <family val="2"/>
      </rPr>
      <t>&lt;button type="button"&gt;</t>
    </r>
    <r>
      <rPr>
        <sz val="8"/>
        <rFont val="Arial"/>
        <family val="2"/>
      </rPr>
      <t>Classe</t>
    </r>
    <r>
      <rPr>
        <b/>
        <sz val="8"/>
        <color rgb="FFC00000"/>
        <rFont val="Arial"/>
        <family val="2"/>
      </rPr>
      <t>&lt;span class="sr-only"&gt; (appliquer un tri ascendant)&lt;/span&gt;&lt;/button&gt;</t>
    </r>
    <r>
      <rPr>
        <sz val="8"/>
        <rFont val="Arial"/>
        <family val="2"/>
      </rPr>
      <t xml:space="preserve">&lt;/th&gt;
         &lt;th class="header c1 sorting" style="" scope="col" </t>
    </r>
    <r>
      <rPr>
        <b/>
        <strike/>
        <sz val="8"/>
        <color rgb="FFC00000"/>
        <rFont val="Arial"/>
        <family val="2"/>
      </rPr>
      <t xml:space="preserve">tabindex="0" aria-controls="DataTables_Table_0" </t>
    </r>
    <r>
      <rPr>
        <sz val="8"/>
        <rFont val="Arial"/>
        <family val="2"/>
      </rPr>
      <t xml:space="preserve">rowspan="1" colspan="1" </t>
    </r>
    <r>
      <rPr>
        <b/>
        <strike/>
        <sz val="8"/>
        <color rgb="FFC00000"/>
        <rFont val="Arial"/>
        <family val="2"/>
      </rPr>
      <t>aria-label="Cours: activate to sort column ascending"</t>
    </r>
    <r>
      <rPr>
        <sz val="8"/>
        <rFont val="Arial"/>
        <family val="2"/>
      </rPr>
      <t xml:space="preserve"> </t>
    </r>
    <r>
      <rPr>
        <b/>
        <sz val="8"/>
        <color rgb="FFC00000"/>
        <rFont val="Arial"/>
        <family val="2"/>
      </rPr>
      <t>abbr="Cours" aria-sort="ascending"</t>
    </r>
    <r>
      <rPr>
        <sz val="8"/>
        <rFont val="Arial"/>
        <family val="2"/>
      </rPr>
      <t>&gt;</t>
    </r>
    <r>
      <rPr>
        <b/>
        <sz val="8"/>
        <color rgb="FFC00000"/>
        <rFont val="Arial"/>
        <family val="2"/>
      </rPr>
      <t>&lt;button type="button"&gt;</t>
    </r>
    <r>
      <rPr>
        <sz val="8"/>
        <rFont val="Arial"/>
        <family val="2"/>
      </rPr>
      <t>Cours</t>
    </r>
    <r>
      <rPr>
        <b/>
        <sz val="8"/>
        <color rgb="FFC00000"/>
        <rFont val="Arial"/>
        <family val="2"/>
      </rPr>
      <t>&lt;span class="sr-only"&gt; (appliquer un tri alphabétique ascendant)&lt;/span&gt;&lt;/button&gt;</t>
    </r>
    <r>
      <rPr>
        <sz val="8"/>
        <rFont val="Arial"/>
        <family val="2"/>
      </rPr>
      <t xml:space="preserve">&lt;/th&gt;
         &lt;th class="header c2 sorting" style="" scope="col" </t>
    </r>
    <r>
      <rPr>
        <b/>
        <strike/>
        <sz val="8"/>
        <color rgb="FFC00000"/>
        <rFont val="Arial"/>
        <family val="2"/>
      </rPr>
      <t>tabindex="0" aria-controls="DataTables_Table_0"</t>
    </r>
    <r>
      <rPr>
        <sz val="8"/>
        <rFont val="Arial"/>
        <family val="2"/>
      </rPr>
      <t xml:space="preserve"> rowspan="1" colspan="1" </t>
    </r>
    <r>
      <rPr>
        <b/>
        <strike/>
        <sz val="8"/>
        <color rgb="FFC00000"/>
        <rFont val="Arial"/>
        <family val="2"/>
      </rPr>
      <t>aria-label="Date de début du cours: activate to sort column ascending"</t>
    </r>
    <r>
      <rPr>
        <b/>
        <sz val="8"/>
        <color rgb="FFC00000"/>
        <rFont val="Arial"/>
        <family val="2"/>
      </rPr>
      <t xml:space="preserve"> abbr="Date de début du cours" aria-sort="ascending"</t>
    </r>
    <r>
      <rPr>
        <sz val="8"/>
        <rFont val="Arial"/>
        <family val="2"/>
      </rPr>
      <t>&gt;</t>
    </r>
    <r>
      <rPr>
        <b/>
        <sz val="8"/>
        <color rgb="FFC00000"/>
        <rFont val="Arial"/>
        <family val="2"/>
      </rPr>
      <t>&lt;button type="button"&gt;</t>
    </r>
    <r>
      <rPr>
        <sz val="8"/>
        <rFont val="Arial"/>
        <family val="2"/>
      </rPr>
      <t>Date de début du cours</t>
    </r>
    <r>
      <rPr>
        <b/>
        <sz val="8"/>
        <color rgb="FFC00000"/>
        <rFont val="Arial"/>
        <family val="2"/>
      </rPr>
      <t>&lt;span class="sr-only"&gt; (appliquer un tri alphabétique ascendant)&lt;/span&gt;&lt;/button&gt;</t>
    </r>
    <r>
      <rPr>
        <sz val="8"/>
        <rFont val="Arial"/>
        <family val="2"/>
      </rPr>
      <t xml:space="preserve">&lt;/th&gt;
         &lt;th class="header c3 sorting" style="" scope="col" </t>
    </r>
    <r>
      <rPr>
        <b/>
        <strike/>
        <sz val="8"/>
        <color rgb="FFC00000"/>
        <rFont val="Arial"/>
        <family val="2"/>
      </rPr>
      <t xml:space="preserve">tabindex="0" aria-controls="DataTables_Table_0" </t>
    </r>
    <r>
      <rPr>
        <sz val="8"/>
        <rFont val="Arial"/>
        <family val="2"/>
      </rPr>
      <t xml:space="preserve">rowspan="1" colspan="1" </t>
    </r>
    <r>
      <rPr>
        <b/>
        <strike/>
        <sz val="8"/>
        <color rgb="FFC00000"/>
        <rFont val="Arial"/>
        <family val="2"/>
      </rPr>
      <t xml:space="preserve">aria-label="Fin: activate to sort column ascending" </t>
    </r>
    <r>
      <rPr>
        <b/>
        <sz val="8"/>
        <color rgb="FFC00000"/>
        <rFont val="Arial"/>
        <family val="2"/>
      </rPr>
      <t>abbr="Date de fin du cours" aria-sort="ascending"</t>
    </r>
    <r>
      <rPr>
        <sz val="8"/>
        <rFont val="Arial"/>
        <family val="2"/>
      </rPr>
      <t>&gt;</t>
    </r>
    <r>
      <rPr>
        <b/>
        <sz val="8"/>
        <color rgb="FFC00000"/>
        <rFont val="Arial"/>
        <family val="2"/>
      </rPr>
      <t>&lt;button type="button"&gt;</t>
    </r>
    <r>
      <rPr>
        <sz val="8"/>
        <rFont val="Arial"/>
        <family val="2"/>
      </rPr>
      <t>Date de fin du cours</t>
    </r>
    <r>
      <rPr>
        <b/>
        <sz val="8"/>
        <color rgb="FFC00000"/>
        <rFont val="Arial"/>
        <family val="2"/>
      </rPr>
      <t>&lt;span class="sr-only"&gt; (appliquer un tri alphabétique ascendant)&lt;/span&gt;&lt;/button&gt;</t>
    </r>
    <r>
      <rPr>
        <sz val="8"/>
        <rFont val="Arial"/>
        <family val="2"/>
      </rPr>
      <t xml:space="preserve">&lt;/th&gt;
         &lt;th class="header c4 lastcol sorting" style="" scope="col" </t>
    </r>
    <r>
      <rPr>
        <b/>
        <strike/>
        <sz val="8"/>
        <color rgb="FFC00000"/>
        <rFont val="Arial"/>
        <family val="2"/>
      </rPr>
      <t>tabindex="0" aria-controls="DataTables_Table_0"</t>
    </r>
    <r>
      <rPr>
        <strike/>
        <sz val="8"/>
        <rFont val="Arial"/>
        <family val="2"/>
      </rPr>
      <t xml:space="preserve"> </t>
    </r>
    <r>
      <rPr>
        <sz val="8"/>
        <rFont val="Arial"/>
        <family val="2"/>
      </rPr>
      <t xml:space="preserve">rowspan="1" colspan="1" </t>
    </r>
    <r>
      <rPr>
        <b/>
        <strike/>
        <sz val="8"/>
        <color rgb="FFC00000"/>
        <rFont val="Arial"/>
        <family val="2"/>
      </rPr>
      <t>aria-label="Action: activate to sort column ascending"</t>
    </r>
    <r>
      <rPr>
        <b/>
        <sz val="8"/>
        <color rgb="FFC00000"/>
        <rFont val="Arial"/>
        <family val="2"/>
      </rPr>
      <t xml:space="preserve"> abbr="Actions" aria-sort="ascending"</t>
    </r>
    <r>
      <rPr>
        <sz val="8"/>
        <rFont val="Arial"/>
        <family val="2"/>
      </rPr>
      <t>&gt;</t>
    </r>
    <r>
      <rPr>
        <b/>
        <sz val="8"/>
        <color rgb="FFC00000"/>
        <rFont val="Arial"/>
        <family val="2"/>
      </rPr>
      <t>&lt;button type="button"&gt;</t>
    </r>
    <r>
      <rPr>
        <sz val="8"/>
        <rFont val="Arial"/>
        <family val="2"/>
      </rPr>
      <t>Actions</t>
    </r>
    <r>
      <rPr>
        <b/>
        <sz val="8"/>
        <color rgb="FFC00000"/>
        <rFont val="Arial"/>
        <family val="2"/>
      </rPr>
      <t>&lt;span class="sr-only"&gt; (appliquer un tri alphabétique ascendant)&lt;/span&gt;&lt;/button&gt;</t>
    </r>
    <r>
      <rPr>
        <sz val="8"/>
        <rFont val="Arial"/>
        <family val="2"/>
      </rPr>
      <t>&lt;/th&gt;
      &lt;/tr&gt;
     &lt;/thead&gt;
     &lt;tbody&gt;[...]&lt;/tbody&gt;
&lt;/table&gt;</t>
    </r>
  </si>
  <si>
    <r>
      <rPr>
        <b/>
        <sz val="8"/>
        <rFont val="Arial"/>
        <family val="2"/>
      </rPr>
      <t>Modale de sélecteur de fichier - Onglet Déposer un fichier</t>
    </r>
    <r>
      <rPr>
        <sz val="8"/>
        <rFont val="Arial"/>
        <family val="2"/>
      </rPr>
      <t xml:space="preserve">
L'alternative de l'image contenue dans l'ongletDéposer un fichier comporte une espace entre les guilletmets. Il devrait être vide afin de pouvoir être ignoré par les technologies d'assistance.</t>
    </r>
  </si>
  <si>
    <r>
      <t xml:space="preserve">Ex: 
&lt;a href="#" class="nav-link active" tabindex="-1" aria-selected="false" id="yui_3_17_2_1_1605823286911_628"&gt;
    &lt;img class="fp-repo-icon" src="https://rcd.cned.fr/theme/image.php/adaptable/repository_upload/1605744008/icon" </t>
    </r>
    <r>
      <rPr>
        <b/>
        <sz val="8"/>
        <color rgb="FFC00000"/>
        <rFont val="Arial"/>
        <family val="2"/>
      </rPr>
      <t>alt=""</t>
    </r>
    <r>
      <rPr>
        <sz val="8"/>
        <rFont val="Arial"/>
        <family val="2"/>
      </rPr>
      <t xml:space="preserve"> width="16" height="16"&gt;&amp;nbsp;
    &lt;span class="fp-repo-name" id="yui_3_17_2_1_1605823286911_625"&gt;Déposer un fichier&lt;/span&gt;
&lt;/a&gt;</t>
    </r>
  </si>
  <si>
    <r>
      <rPr>
        <b/>
        <sz val="8"/>
        <rFont val="Arial"/>
        <family val="2"/>
      </rPr>
      <t>Annexe - Parcourir</t>
    </r>
    <r>
      <rPr>
        <sz val="8"/>
        <rFont val="Arial"/>
        <family val="2"/>
      </rPr>
      <t xml:space="preserve">
Lorsque l'utilisateur clique sur le bouton "Parcourir" pour sélectionner le fichier à télécharger, une fois la selection effectuée, le focus est déplacé sur la modale. Il devrait être replacé sur le bouton "Parcourir".
</t>
    </r>
    <r>
      <rPr>
        <b/>
        <sz val="8"/>
        <rFont val="Arial"/>
        <family val="2"/>
      </rPr>
      <t>Fichier à importer</t>
    </r>
    <r>
      <rPr>
        <sz val="8"/>
        <rFont val="Arial"/>
        <family val="2"/>
      </rPr>
      <t xml:space="preserve">
Une fois que l'utilisateur a cliqué sur le bouton "Déposer ce fichier" de la modale du sélecteur de fichier, le focus est déplacé tout en haut de la page. Il devrait être déplacé sur le lien vers le fichier importé nouvellement apparu afin que l'utilisateur soit informé de la réussite de l'import. 
</t>
    </r>
  </si>
  <si>
    <r>
      <t xml:space="preserve">Ex.:
&lt;div id="fitem_id_importfile" class="form-group row  fitem   "&gt;
   &lt;div class="col-md-3"&gt;
      &lt;span class="float-sm-right text-nowrap"&gt;
      &lt;/span&gt;
      &lt;p id="id_importfile_label" class="col-form-label d-inline" aria-hidden="true" style="cursor: default;"&gt;
         Fichier à importer
      &lt;/p&gt;
   &lt;/div&gt;
   &lt;div class="col-md-9 form-inline felement" data-fieldtype="filepicker" id="yui_3_17_2_1_1605863251252_107"&gt;
      &lt;fieldset class="w-100 m-0 p-0 border-0" id="id_importfile_fieldset"&gt;
         &lt;legend class="sr-only"&gt;Fichier à importer&lt;/legend&gt;
         &lt;div class="filemanager-loading mdl-align" id="filepicker-loading-5fb7874291cea" style="display: none;"&gt;
            &lt;i class="icon fa fa-circle-o-notch fa-spin fa-fw " title="Chargement…" aria-label="Chargement…"&gt;&lt;/i&gt;
         &lt;/div&gt;
         &lt;div id="filepicker-wrapper-5fb7874291cea" class="mdl-left w-100" style=""&gt;
            &lt;div id="yui_3_17_2_1_1605863251252_106"&gt;
               &lt;input type="button" class="btn btn-secondary fp-btn-choose" id="filepicker-button-5fb7874291cea" value="Choisir un fichier…" name="importfilechoose" </t>
    </r>
    <r>
      <rPr>
        <b/>
        <sz val="8"/>
        <color rgb="FFC00000"/>
        <rFont val="Arial"/>
        <family val="2"/>
      </rPr>
      <t>aria-describedby="format"</t>
    </r>
    <r>
      <rPr>
        <sz val="8"/>
        <rFont val="Arial"/>
        <family val="2"/>
      </rPr>
      <t xml:space="preserve">&gt;
               </t>
    </r>
    <r>
      <rPr>
        <b/>
        <sz val="8"/>
        <color rgb="FFC00000"/>
        <rFont val="Arial"/>
        <family val="2"/>
      </rPr>
      <t>&lt;div id="format"&gt;</t>
    </r>
    <r>
      <rPr>
        <sz val="8"/>
        <rFont val="Arial"/>
        <family val="2"/>
      </rPr>
      <t xml:space="preserve">
			      &lt;span&gt; Taille maximale des nouveaux fichiers&amp;nbsp;: 100Mo &lt;/span&gt;
                  </t>
    </r>
    <r>
      <rPr>
        <b/>
        <sz val="8"/>
        <color rgb="FFC00000"/>
        <rFont val="Arial"/>
        <family val="2"/>
      </rPr>
      <t xml:space="preserve">&lt;p&gt;Types de fichier acceptés&amp;nbsp;:&lt;/p&gt;
                  &lt;div class="form-filetypes-descriptions w-100"&gt;
                     </t>
    </r>
    <r>
      <rPr>
        <b/>
        <strike/>
        <sz val="8"/>
        <color rgb="FFC00000"/>
        <rFont val="Arial"/>
        <family val="2"/>
      </rPr>
      <t>&lt;ul class="list-unstyled unstyled"&gt;</t>
    </r>
    <r>
      <rPr>
        <b/>
        <sz val="8"/>
        <color rgb="FFC00000"/>
        <rFont val="Arial"/>
        <family val="2"/>
      </rPr>
      <t xml:space="preserve">
                        </t>
    </r>
    <r>
      <rPr>
        <b/>
        <strike/>
        <sz val="8"/>
        <color rgb="FFC00000"/>
        <rFont val="Arial"/>
        <family val="2"/>
      </rPr>
      <t>&lt;li&gt;</t>
    </r>
    <r>
      <rPr>
        <b/>
        <sz val="8"/>
        <color rgb="FFC00000"/>
        <rFont val="Arial"/>
        <family val="2"/>
      </rPr>
      <t>&lt;small class="text-muted muted"&gt;.csv&lt;/small&gt;</t>
    </r>
    <r>
      <rPr>
        <b/>
        <strike/>
        <sz val="8"/>
        <color rgb="FFC00000"/>
        <rFont val="Arial"/>
        <family val="2"/>
      </rPr>
      <t>&lt;/li&gt;</t>
    </r>
    <r>
      <rPr>
        <b/>
        <sz val="8"/>
        <color rgb="FFC00000"/>
        <rFont val="Arial"/>
        <family val="2"/>
      </rPr>
      <t xml:space="preserve">
                     </t>
    </r>
    <r>
      <rPr>
        <b/>
        <strike/>
        <sz val="8"/>
        <color rgb="FFC00000"/>
        <rFont val="Arial"/>
        <family val="2"/>
      </rPr>
      <t>&lt;/ul&gt;</t>
    </r>
    <r>
      <rPr>
        <sz val="8"/>
        <rFont val="Arial"/>
        <family val="2"/>
      </rPr>
      <t xml:space="preserve">
			      &lt;/div&gt;
         </t>
    </r>
    <r>
      <rPr>
        <b/>
        <sz val="8"/>
        <color rgb="FFC00000"/>
        <rFont val="Arial"/>
        <family val="2"/>
      </rPr>
      <t>&lt;/div&gt;</t>
    </r>
  </si>
  <si>
    <r>
      <rPr>
        <b/>
        <sz val="8"/>
        <rFont val="Arial"/>
        <family val="2"/>
      </rPr>
      <t>Types de fichiers acceptés</t>
    </r>
    <r>
      <rPr>
        <sz val="8"/>
        <rFont val="Arial"/>
        <family val="2"/>
      </rPr>
      <t xml:space="preserve">
L'indication de types de fichiers acceptés est placée après le champ "Fichiers à importer". Il est nécessaire de le remonter au niveau du label de champ. Note: appliquez l'ensemble des éléments permettant d'identifier le format du fichier (Taille maximale, types de fichiers) dans un même élément comportant un id unique. Appliquez sur le champ input du bouton "Choisir un fichier" un attribut aria-describedby renvoyant à l'id de cet élément. </t>
    </r>
  </si>
  <si>
    <r>
      <rPr>
        <b/>
        <sz val="8"/>
        <rFont val="Arial"/>
        <family val="2"/>
      </rPr>
      <t>Liens-boutons "Afficher le dossier avec les icônes de fichiers", "Afficher le dossier avec le détail des fichiers" et "Afficher le dossier sous la forme d'arbre de fichiers"</t>
    </r>
    <r>
      <rPr>
        <sz val="8"/>
        <rFont val="Arial"/>
        <family val="2"/>
      </rPr>
      <t xml:space="preserve">
&lt;div class="fp-viewbar btn-group float-sm-right disabled" id="yui_3_17_2_1_1605868038625_639"&gt;
   &lt;</t>
    </r>
    <r>
      <rPr>
        <b/>
        <sz val="8"/>
        <color rgb="FFC00000"/>
        <rFont val="Arial"/>
        <family val="2"/>
      </rPr>
      <t xml:space="preserve">button type="button" </t>
    </r>
    <r>
      <rPr>
        <b/>
        <strike/>
        <sz val="8"/>
        <color rgb="FFC00000"/>
        <rFont val="Arial"/>
        <family val="2"/>
      </rPr>
      <t>a role="button"</t>
    </r>
    <r>
      <rPr>
        <b/>
        <sz val="8"/>
        <color rgb="FFC00000"/>
        <rFont val="Arial"/>
        <family val="2"/>
      </rPr>
      <t xml:space="preserve"> </t>
    </r>
    <r>
      <rPr>
        <sz val="8"/>
        <rFont val="Arial"/>
        <family val="2"/>
      </rPr>
      <t>title="Afficher le dossier avec les icônes de fichiers" class="fp-vb-icons btn btn-secondary btn-sm checked"</t>
    </r>
    <r>
      <rPr>
        <b/>
        <strike/>
        <sz val="8"/>
        <color rgb="FFC00000"/>
        <rFont val="Arial"/>
        <family val="2"/>
      </rPr>
      <t xml:space="preserve"> href="#" </t>
    </r>
    <r>
      <rPr>
        <sz val="8"/>
        <rFont val="Arial"/>
        <family val="2"/>
      </rPr>
      <t xml:space="preserve">aria-disabled="true" </t>
    </r>
    <r>
      <rPr>
        <b/>
        <strike/>
        <sz val="8"/>
        <color rgb="FFC00000"/>
        <rFont val="Arial"/>
        <family val="2"/>
      </rPr>
      <t>tabindex="-1"</t>
    </r>
    <r>
      <rPr>
        <sz val="8"/>
        <rFont val="Arial"/>
        <family val="2"/>
      </rPr>
      <t xml:space="preserve">&gt;
   &lt;i class="icon fa fa-th fa-fw " aria-hidden="true"&gt;&lt;/i&gt;
</t>
    </r>
    <r>
      <rPr>
        <b/>
        <sz val="8"/>
        <color rgb="FFC00000"/>
        <rFont val="Arial"/>
        <family val="2"/>
      </rPr>
      <t xml:space="preserve">   &lt;span class="sr-only"&gt;Afficher le dossier avec les icônes de fichiers&lt;/span&gt;</t>
    </r>
    <r>
      <rPr>
        <sz val="8"/>
        <rFont val="Arial"/>
        <family val="2"/>
      </rPr>
      <t xml:space="preserve">
   &lt;/a&gt;
   &lt;</t>
    </r>
    <r>
      <rPr>
        <b/>
        <sz val="8"/>
        <color rgb="FFC00000"/>
        <rFont val="Arial"/>
        <family val="2"/>
      </rPr>
      <t xml:space="preserve">button type="button" </t>
    </r>
    <r>
      <rPr>
        <b/>
        <strike/>
        <sz val="8"/>
        <color rgb="FFC00000"/>
        <rFont val="Arial"/>
        <family val="2"/>
      </rPr>
      <t xml:space="preserve">a role="button" </t>
    </r>
    <r>
      <rPr>
        <sz val="8"/>
        <rFont val="Arial"/>
        <family val="2"/>
      </rPr>
      <t xml:space="preserve">title="Afficher le dossier avec le détail des fichiers" class="fp-vb-details btn btn-secondary btn-sm" </t>
    </r>
    <r>
      <rPr>
        <b/>
        <strike/>
        <sz val="8"/>
        <color rgb="FFC00000"/>
        <rFont val="Arial"/>
        <family val="2"/>
      </rPr>
      <t>href="#"</t>
    </r>
    <r>
      <rPr>
        <sz val="8"/>
        <rFont val="Arial"/>
        <family val="2"/>
      </rPr>
      <t xml:space="preserve"> aria-disabled="true" </t>
    </r>
    <r>
      <rPr>
        <b/>
        <strike/>
        <sz val="8"/>
        <color rgb="FFC00000"/>
        <rFont val="Arial"/>
        <family val="2"/>
      </rPr>
      <t>tabindex="-1"</t>
    </r>
    <r>
      <rPr>
        <sz val="8"/>
        <rFont val="Arial"/>
        <family val="2"/>
      </rPr>
      <t xml:space="preserve">&gt;
</t>
    </r>
    <r>
      <rPr>
        <b/>
        <sz val="8"/>
        <color rgb="FFC00000"/>
        <rFont val="Arial"/>
        <family val="2"/>
      </rPr>
      <t xml:space="preserve">   &lt;span class="sr-only"&gt;Afficher le dossier avec le détail des fichiers&lt;/span&gt;</t>
    </r>
    <r>
      <rPr>
        <sz val="8"/>
        <rFont val="Arial"/>
        <family val="2"/>
      </rPr>
      <t xml:space="preserve">
   &lt;i class="icon fa fa-list fa-fw " aria-hidden="true"&gt;&lt;/i&gt;
   &lt;/a&gt;
   &lt;</t>
    </r>
    <r>
      <rPr>
        <b/>
        <sz val="8"/>
        <color rgb="FFC00000"/>
        <rFont val="Arial"/>
        <family val="2"/>
      </rPr>
      <t xml:space="preserve">button type="button" </t>
    </r>
    <r>
      <rPr>
        <b/>
        <strike/>
        <sz val="8"/>
        <color rgb="FFC00000"/>
        <rFont val="Arial"/>
        <family val="2"/>
      </rPr>
      <t>a role="button"</t>
    </r>
    <r>
      <rPr>
        <sz val="8"/>
        <rFont val="Arial"/>
        <family val="2"/>
      </rPr>
      <t xml:space="preserve"> title="Afficher le dossier sous la forme d'arbre de fichiers" class="fp-vb-tree btn btn-secondary btn-sm" </t>
    </r>
    <r>
      <rPr>
        <b/>
        <strike/>
        <sz val="8"/>
        <color rgb="FFC00000"/>
        <rFont val="Arial"/>
        <family val="2"/>
      </rPr>
      <t>href="#"</t>
    </r>
    <r>
      <rPr>
        <sz val="8"/>
        <rFont val="Arial"/>
        <family val="2"/>
      </rPr>
      <t xml:space="preserve"> aria-disabled="true" </t>
    </r>
    <r>
      <rPr>
        <b/>
        <strike/>
        <sz val="8"/>
        <color rgb="FFC00000"/>
        <rFont val="Arial"/>
        <family val="2"/>
      </rPr>
      <t>tabindex="-1"</t>
    </r>
    <r>
      <rPr>
        <sz val="8"/>
        <rFont val="Arial"/>
        <family val="2"/>
      </rPr>
      <t xml:space="preserve">&gt;
</t>
    </r>
    <r>
      <rPr>
        <b/>
        <sz val="8"/>
        <color rgb="FFC00000"/>
        <rFont val="Arial"/>
        <family val="2"/>
      </rPr>
      <t xml:space="preserve">   &lt;span class="sr-only"&gt;Afficher le dossier sous la forme d'arbre de fichiers&lt;/span&gt;</t>
    </r>
    <r>
      <rPr>
        <sz val="8"/>
        <rFont val="Arial"/>
        <family val="2"/>
      </rPr>
      <t xml:space="preserve">
   &lt;i class="icon fa fa-folder fa-fw " aria-hidden="true"&gt;&lt;/i&gt;
   &lt;/a&gt;
&lt;/div&gt;
</t>
    </r>
    <r>
      <rPr>
        <b/>
        <sz val="8"/>
        <rFont val="Arial"/>
        <family val="2"/>
      </rPr>
      <t>Bouton "Aide sur Choisir une licence"</t>
    </r>
    <r>
      <rPr>
        <sz val="8"/>
        <rFont val="Arial"/>
        <family val="2"/>
      </rPr>
      <t xml:space="preserve">
&lt;div class="col-form-label form-control-label px-0 " id="yui_3_17_2_1_1605868038625_664"&gt;
   &lt;label for="choose-license-5fb799f5e74845fb799f5a7e4e4"&gt;
   Choisir une licence
   &lt;/label&gt;
   &lt;</t>
    </r>
    <r>
      <rPr>
        <b/>
        <sz val="8"/>
        <color rgb="FFC00000"/>
        <rFont val="Arial"/>
        <family val="2"/>
      </rPr>
      <t xml:space="preserve">button type="button" aria-expanded="true" aria-controls="aidelicence" </t>
    </r>
    <r>
      <rPr>
        <sz val="8"/>
        <rFont val="Arial"/>
        <family val="2"/>
      </rPr>
      <t>class="btn btn-link p-0" title="</t>
    </r>
    <r>
      <rPr>
        <b/>
        <sz val="8"/>
        <color rgb="FFC00000"/>
        <rFont val="Arial"/>
        <family val="2"/>
      </rPr>
      <t>Aide sur Choisir une licence</t>
    </r>
    <r>
      <rPr>
        <sz val="8"/>
        <rFont val="Arial"/>
        <family val="2"/>
      </rPr>
      <t xml:space="preserve">" id="yui_3_17_2_1_1605868038625_663"&gt;
   &lt;i class="icon fa fa-question-circle text-info fa-fw " </t>
    </r>
    <r>
      <rPr>
        <b/>
        <strike/>
        <sz val="8"/>
        <color rgb="FFC00000"/>
        <rFont val="Arial"/>
        <family val="2"/>
      </rPr>
      <t>title="Aide sur Choisir une licence" aria-label="Aide sur Choisir une licence"</t>
    </r>
    <r>
      <rPr>
        <b/>
        <sz val="8"/>
        <color rgb="FFC00000"/>
        <rFont val="Arial"/>
        <family val="2"/>
      </rPr>
      <t xml:space="preserve"> aria-hidden="true"</t>
    </r>
    <r>
      <rPr>
        <sz val="8"/>
        <rFont val="Arial"/>
        <family val="2"/>
      </rPr>
      <t xml:space="preserve"> id="yui_3_17_2_1_1605868038625_659"&gt;&lt;/i&gt;
</t>
    </r>
    <r>
      <rPr>
        <b/>
        <sz val="8"/>
        <color rgb="FFC00000"/>
        <rFont val="Arial"/>
        <family val="2"/>
      </rPr>
      <t xml:space="preserve">   &lt;span class="sr-only"&gt;Aide sur Choisir une licence&lt;/span&gt;</t>
    </r>
    <r>
      <rPr>
        <sz val="8"/>
        <rFont val="Arial"/>
        <family val="2"/>
      </rPr>
      <t xml:space="preserve">
   &lt;/a&gt;
   </t>
    </r>
    <r>
      <rPr>
        <b/>
        <sz val="8"/>
        <color rgb="FFC00000"/>
        <rFont val="Arial"/>
        <family val="2"/>
      </rPr>
      <t>&lt;div id="aidelicence"&gt;</t>
    </r>
    <r>
      <rPr>
        <sz val="8"/>
        <rFont val="Arial"/>
        <family val="2"/>
      </rPr>
      <t xml:space="preserve">
      &lt;p class="mb-1"&gt;
         Visiter ces liens pour plus d'informations sur les choix de licence disponibles&amp;nbsp;:
      &lt;/p&gt;
      &lt;ul&gt;
        [...]
      &lt;/ul&gt;
   </t>
    </r>
    <r>
      <rPr>
        <b/>
        <sz val="8"/>
        <color rgb="FFC00000"/>
        <rFont val="Arial"/>
        <family val="2"/>
      </rPr>
      <t>&lt;/div&gt;</t>
    </r>
    <r>
      <rPr>
        <sz val="8"/>
        <rFont val="Arial"/>
        <family val="2"/>
      </rPr>
      <t xml:space="preserve">
&lt;/div&gt;</t>
    </r>
  </si>
  <si>
    <r>
      <rPr>
        <b/>
        <sz val="8"/>
        <rFont val="Arial"/>
        <family val="2"/>
      </rPr>
      <t xml:space="preserve">Champs "Date" et "Heure" </t>
    </r>
    <r>
      <rPr>
        <sz val="8"/>
        <rFont val="Arial"/>
        <family val="2"/>
      </rPr>
      <t xml:space="preserve">
Les champs "Date et "Heure" ne sont pas valides si la date ou l'heure choisie sont déjà passées. Il sera nécessaire d'indiquer dans un texte visible et accessible à tous (il pourra être compris dans la légende des groupes de champs) que la date et heure doit être future. 
Il faudra également illustrer la suggestion par un exemple.</t>
    </r>
  </si>
  <si>
    <r>
      <rPr>
        <b/>
        <sz val="8"/>
        <rFont val="Arial"/>
        <family val="2"/>
      </rPr>
      <t>Liens-boutons "Afficher le dossier avec les icônes de fichiers", "Afficher le dossier avec le détail des fichiers" et "Afficher le dossier sous la forme d'arbre de fichiers"</t>
    </r>
    <r>
      <rPr>
        <sz val="8"/>
        <rFont val="Arial"/>
        <family val="2"/>
      </rPr>
      <t xml:space="preserve">
Ces boutons sont actuellement des liens comportant un role="button". En revanche, ils ne comprennent aucun intitulé entre les balises &lt;a&gt;. Appliquez en tant qu'intitulé le texte appliqué dans l'attribut title de l'élément &lt;i&gt;. Retirez sur l'attribut title de l'élément &lt;i&gt; et placez le sur le bouton. Appliquez sur l'élément &lt;i&gt; un attribut aria-hidden="true". Notez: cet intitulé pourra être masqué visuellement et accessible aux technologies d'assistance. 
Notez: il serait préférable que ces éléments soient des bouton &lt;button type="button"&gt;
</t>
    </r>
    <r>
      <rPr>
        <b/>
        <sz val="8"/>
        <rFont val="Arial"/>
        <family val="2"/>
      </rPr>
      <t>Bouton "Aide sur Choisir une licence"</t>
    </r>
    <r>
      <rPr>
        <sz val="8"/>
        <rFont val="Arial"/>
        <family val="2"/>
      </rPr>
      <t xml:space="preserve">
Ce bouton est actuellement un lien comportant un role="button". En revanche, il ne comprend aucun intitulé entre les balises &lt;a&gt;. Appliquez en tant qu'intitulé le texte appliqué dans l'attribut title de l'élément &lt;i&gt;. Retirez sur l'attribut title de l'élément &lt;i&gt; et placez le sur le bouton. Appliquez sur l'élément &lt;i&gt; un attribut aria-hidden="true". Notez: cet intitulé pourra être masqué visuellement et accessible aux technologies d'assistance. 
Le texte de la tooltip affichée à la prise de focus sur le bouton est actuellement contenu dans un attribut data-content du lien et n'est par conséquent pas accessible aux technologies d'assistances. Placez ce texte dans un élément &lt;div&gt; placé après le bouton et comportant un id unique
Remplacez les balises et attributs du lien par des balises &lt;button type="button"&gt; comportant un attribut aria-expanded indiquant lorsque le tooltip est ouvert ou fermé et aria-controls renvoyant à l'id de l'élément comportant le contenu de la tooltip. 
A l'activation du bouton, le focus reste sur le bouton. L'utilisateur pourra ensuite tabuler sur les différents éléments (ex.: les liens) contenus dans la tooltip ou y accéder en navigation avec les flèches haut/bas. 
La tooltip ne sera refermée que si l'utilisateur actionne à nouveau le bouton. 
</t>
    </r>
    <r>
      <rPr>
        <b/>
        <sz val="8"/>
        <rFont val="Arial"/>
        <family val="2"/>
      </rPr>
      <t>Modale Sélecteur de fichier et Modale d'erreur</t>
    </r>
    <r>
      <rPr>
        <sz val="8"/>
        <rFont val="Arial"/>
        <family val="2"/>
      </rPr>
      <t xml:space="preserve">
L'attribut aria-labelledby renvoit vers l'id de la &lt;div&gt; contenant le titre de la modale et le bouton fermer. Assurez-vous qu'elle ne renvoit que vers l'id du titre de la modale.
Le bouton "Fermer" de la modale ne comporte pas d'intitulé entre les balises &lt;button type="button"&gt; et &lt;/button&gt;. Appliquez un intitulé masqué visuellement mais accessible aux technologies d'assistance. Précisez l'intitulé du bouton en indiquant par exemple "Fermer la modale de Sélecteur de fichier".
A l'ouverture de la modale, assurez-vous que le focus passe dans la modale. (ce n'est notamment pas le cas pour la modale d'erreur lorsque l'utilisateur importe un fichier d'un format invalide)
A la fermeture de la modale, le focus doit être replacé sur le bouton "Choisir un fichier"
Des attributs de modale role="dialog", tabindex, aria-labelledby et aria-live sont appliqués sur les &lt;div&gt; de contenu de la modale. Retirez les car ceux-ci ne sont pas appropriés ici.
Bouton "Ok" de la modale: appliquez un attribut type="button" sur la balise &lt;button&gt;.
Onglet Déposer un fichier 
Les onglets ne suivent pas le schémas de conception habituel. Voir https://www.accede-web.com/notices/interface-riche/onglets/. 
Notez: lorsqu'un seul onglet est présent, retirez les attributs relatifs au système d'onglet. </t>
    </r>
  </si>
  <si>
    <t xml:space="preserve">Le titre de la page indique "Import d'utilisateur". Il devrait indiquer le nom de la page et également le nom de l'organisation sélectionnée Ex.: "Import d'utilisateur - Program' cours" </t>
  </si>
  <si>
    <r>
      <rPr>
        <b/>
        <sz val="8"/>
        <rFont val="Arial"/>
        <family val="2"/>
      </rPr>
      <t>Import d'utilisateur</t>
    </r>
    <r>
      <rPr>
        <sz val="8"/>
        <rFont val="Arial"/>
        <family val="2"/>
      </rPr>
      <t xml:space="preserve">
Cet élément est visuellement un titre mais n'est pas défini comme tel dans le code de la page. Appliquez un titre de niveau 2 sur ce titre.</t>
    </r>
  </si>
  <si>
    <r>
      <rPr>
        <b/>
        <sz val="8"/>
        <rFont val="Arial"/>
        <family val="2"/>
      </rPr>
      <t xml:space="preserve">Types de fichier acceptés </t>
    </r>
    <r>
      <rPr>
        <sz val="8"/>
        <rFont val="Arial"/>
        <family val="2"/>
      </rPr>
      <t xml:space="preserve">
Le type de fichier accepté est présenté sous forme de liste d'un seul élément. Si un seul élément est présent, supprimez les balises de liste. La liste devra être présente si plusieurs formats de fichiers sont présents. </t>
    </r>
  </si>
  <si>
    <t>Boutons "Choisir un fichier", "Envoyer", "Retour", "Déposer un fichier"
Ces boutons sont en rose fushia #E5457D et blanc avec un ratio de contraste insuffisant de 3.8 :1.</t>
  </si>
  <si>
    <r>
      <rPr>
        <b/>
        <sz val="8"/>
        <rFont val="Arial"/>
        <family val="2"/>
      </rPr>
      <t>Champ Parcourir</t>
    </r>
    <r>
      <rPr>
        <sz val="8"/>
        <rFont val="Arial"/>
        <family val="2"/>
      </rPr>
      <t xml:space="preserve">
Appliquez sur le champ Parcourir un attribut aria-invalid="true" lorsque celui-ci est erroné car aucun fichier n'a été sélectionné. 
Le message d'erreur s'affichant dans une fenêtre modale, assurez-vous qu'à la fermeture de la modale, le focus est déplacé sur le champ Parcourir. </t>
    </r>
  </si>
  <si>
    <r>
      <rPr>
        <b/>
        <sz val="8"/>
        <rFont val="Arial"/>
        <family val="2"/>
      </rPr>
      <t>Champ Parcourir</t>
    </r>
    <r>
      <rPr>
        <sz val="8"/>
        <rFont val="Arial"/>
        <family val="2"/>
      </rPr>
      <t xml:space="preserve">
Le champ Parcourir est obligatoire mais n'est pas indiqué comme tel visuellement ou dans le code. Ajouter une indication visuelle sur l'intitulé du champ indiquant le caractère obligatoire et un attribut aria-required="true" sur le champ. </t>
    </r>
  </si>
  <si>
    <r>
      <rPr>
        <b/>
        <sz val="8"/>
        <rFont val="Arial"/>
        <family val="2"/>
      </rPr>
      <t>Champ Parcourir</t>
    </r>
    <r>
      <rPr>
        <sz val="8"/>
        <rFont val="Arial"/>
        <family val="2"/>
      </rPr>
      <t xml:space="preserve">
Les messages d'erreur ne sont pas explicites. Précisez le format exact requis des fichiers dans le message d'erreur et donnez un exemple de nom de fichier avec l'extension correspondant au format requis.</t>
    </r>
  </si>
  <si>
    <t>voir 11.11.1</t>
  </si>
  <si>
    <t xml:space="preserve">Lorsqu'un mauvais format de fichier est téléchargé, une modale de message d'erreur est ouverte, en revanche, celle-ci n'est pas accessible au clavier, le focus restant coincé dans la modale de sélecteur de fichiers, qui ne peut alors plus être fermée.
Assurez-vous que le focus passe dans la modale affichant un message d'erreur. </t>
  </si>
  <si>
    <t>https://rcd.cned.fr/local/organization/userslist.php?classid=13116</t>
  </si>
  <si>
    <r>
      <t xml:space="preserve">Ex.:
&lt;table class="table table-striped table-responsive datatable"&gt;
</t>
    </r>
    <r>
      <rPr>
        <b/>
        <sz val="8"/>
        <color rgb="FFC00000"/>
        <rFont val="Arial"/>
        <family val="2"/>
      </rPr>
      <t xml:space="preserve">   &lt;caption&gt;</t>
    </r>
    <r>
      <rPr>
        <sz val="8"/>
        <rFont val="Arial"/>
        <family val="2"/>
      </rPr>
      <t xml:space="preserve">
&lt;h2 data-element-id="headingsMap-2" data-headingsmap-highlight="true"&gt;Liste des utilisateurs de la classe 4E TEST&lt;/h2&gt;
&lt;</t>
    </r>
    <r>
      <rPr>
        <b/>
        <strike/>
        <sz val="8"/>
        <color rgb="FFC00000"/>
        <rFont val="Arial"/>
        <family val="2"/>
      </rPr>
      <t>h4</t>
    </r>
    <r>
      <rPr>
        <b/>
        <sz val="8"/>
        <color rgb="FFC00000"/>
        <rFont val="Arial"/>
        <family val="2"/>
      </rPr>
      <t xml:space="preserve"> span</t>
    </r>
    <r>
      <rPr>
        <sz val="8"/>
        <rFont val="Arial"/>
        <family val="2"/>
      </rPr>
      <t xml:space="preserve"> data-element-id="headingsMap-3"&gt;Total : 6 utilisateurs&lt;/</t>
    </r>
    <r>
      <rPr>
        <b/>
        <strike/>
        <sz val="8"/>
        <color rgb="FFC00000"/>
        <rFont val="Arial"/>
        <family val="2"/>
      </rPr>
      <t>span h4</t>
    </r>
    <r>
      <rPr>
        <sz val="8"/>
        <rFont val="Arial"/>
        <family val="2"/>
      </rPr>
      <t xml:space="preserve">&gt;
</t>
    </r>
    <r>
      <rPr>
        <b/>
        <sz val="8"/>
        <color rgb="FFC00000"/>
        <rFont val="Arial"/>
        <family val="2"/>
      </rPr>
      <t xml:space="preserve">   &lt;/caption&gt;
</t>
    </r>
    <r>
      <rPr>
        <sz val="8"/>
        <rFont val="Arial"/>
        <family val="2"/>
      </rPr>
      <t xml:space="preserve">   &lt;thead&gt;
      &lt;tr&gt;
         &lt;th class="header c0" style="" scope="col"&gt;Nom&lt;/th&gt;
         &lt;th class="header c1" style="" scope="col"&gt;Classe&lt;/th&gt;
         &lt;th class="header c2 lastcol" style="" scope="col"&gt;Dernier accès&lt;/th&gt;
      &lt;/tr&gt;
   &lt;/thead&gt;
   &lt;tbody&gt;[...]&lt;/tbody&gt;
&lt;/table&gt;
</t>
    </r>
  </si>
  <si>
    <r>
      <rPr>
        <b/>
        <sz val="8"/>
        <rFont val="Arial"/>
        <family val="2"/>
      </rPr>
      <t>Tableau de liste des utilisateurs de la classe</t>
    </r>
    <r>
      <rPr>
        <sz val="8"/>
        <rFont val="Arial"/>
        <family val="2"/>
      </rPr>
      <t xml:space="preserve">
Le tableau est un tableau de données mais ne comporte pas de titre/résumé. Appliquez un titre au tableau dans des balises &lt;caption&gt; placées juste après la balise &lt;table&gt; du tableau. Vous pouvez pour ce titre reprendre le texte utilisé en titre de niveau 2 "Liste des utilisateurs de la classe [nom de la classe]" et le texte indiquant "Total : X utilisateurs"</t>
    </r>
  </si>
  <si>
    <r>
      <rPr>
        <b/>
        <sz val="8"/>
        <rFont val="Arial"/>
        <family val="2"/>
      </rPr>
      <t>Lien "Retour"</t>
    </r>
    <r>
      <rPr>
        <sz val="8"/>
        <rFont val="Arial"/>
        <family val="2"/>
      </rPr>
      <t xml:space="preserve">
Le lien "Retour" n'est pas suffisamment explicite. Spécifiez vers quelle page l'utilisateur retournera en cliquant sur ce lien.</t>
    </r>
  </si>
  <si>
    <t xml:space="preserve">Le titre de la page indique "Program' cours: Organisation". Il devrait indiquer le nom de la liste d'utilisateur présentée dans la page Ex.: "Liste des utilisateurs de la classe 4E TEST - Program' cours" </t>
  </si>
  <si>
    <t>Remarque : le footer n'est pas présent sur cette page. Et le menu permettant de se déconnecter n'est pas fonctionnel.</t>
  </si>
  <si>
    <t>voir 5.3.1</t>
  </si>
  <si>
    <t>Le contenu apparaissant sous le titre du cours est contenu dans un tableau de présentation. Celui-ci est actuellement défini comme un tableau de données avec des balises &lt;caption&gt; et &lt;th&gt;. Supprimez les balises &lt;caption&gt; et remplacez les balises &lt;th&gt; par des balises &lt;td&gt;.
Notez: il serait préférable de supprimer le tableau de présentation et d'afficher le contenu comme souhaité en utilisant du CSS</t>
  </si>
  <si>
    <r>
      <t xml:space="preserve">
Ex.:
&lt;table width="100%"&gt;
</t>
    </r>
    <r>
      <rPr>
        <b/>
        <strike/>
        <sz val="8"/>
        <color rgb="FFC00000"/>
        <rFont val="Arial"/>
        <family val="2"/>
      </rPr>
      <t xml:space="preserve">   &lt;caption&gt;&lt;/caption&gt;</t>
    </r>
    <r>
      <rPr>
        <sz val="8"/>
        <rFont val="Arial"/>
        <family val="2"/>
      </rPr>
      <t xml:space="preserve">
   &lt;tbody&gt;
      &lt;tr&gt;
         &lt;</t>
    </r>
    <r>
      <rPr>
        <b/>
        <strike/>
        <sz val="8"/>
        <color rgb="FFC00000"/>
        <rFont val="Arial"/>
        <family val="2"/>
      </rPr>
      <t>th scope="row"</t>
    </r>
    <r>
      <rPr>
        <b/>
        <sz val="8"/>
        <color rgb="FFC00000"/>
        <rFont val="Arial"/>
        <family val="2"/>
      </rPr>
      <t xml:space="preserve"> td </t>
    </r>
    <r>
      <rPr>
        <sz val="8"/>
        <rFont val="Arial"/>
        <family val="2"/>
      </rPr>
      <t>style="vertical-align:top;"  width="90px"&gt;&lt;img src="https://rcd.cned.fr/pluginfile.php/284/course/section/120/Entrainement.svg?time=1565692778256" alt="" role="presentation" class="img-responsive atto_image_button_text-bottom" width="80" height="80"&gt;&lt;/</t>
    </r>
    <r>
      <rPr>
        <b/>
        <sz val="8"/>
        <color rgb="FFC00000"/>
        <rFont val="Arial"/>
        <family val="2"/>
      </rPr>
      <t xml:space="preserve">td </t>
    </r>
    <r>
      <rPr>
        <b/>
        <strike/>
        <sz val="8"/>
        <color rgb="FFC00000"/>
        <rFont val="Arial"/>
        <family val="2"/>
      </rPr>
      <t>th</t>
    </r>
    <r>
      <rPr>
        <sz val="8"/>
        <rFont val="Arial"/>
        <family val="2"/>
      </rPr>
      <t xml:space="preserve">&gt;
         &lt;td&gt;
            &lt;p align="left"&gt;Quel parcours vas-tu suivre? Le parcours vert, le bleu ou le rouge ? Tu le sauras en répondant à un rapide test diagnostique.&lt;/p&gt;
            &lt;p align="left"&gt;En suivant le parcours qui t'a été attribué, tu mets la Terre "en boîte". Tu&amp;nbsp; cherches combien de Terres sont nécessaires pour remplir le Soleil. Dans un tout autre style, tu diffuseras un sms pour rechercher un chat perdu.&amp;nbsp;&lt;/p&gt;
            &lt;p align="left"&gt;Bonne séance !&lt;/p&gt;
            &lt;p align="left"&gt;&lt;/p&gt;
         &lt;/td&gt;
      &lt;/tr&gt;
   &lt;/tbody&gt;
 </t>
    </r>
    <r>
      <rPr>
        <b/>
        <strike/>
        <sz val="8"/>
        <color rgb="FFC00000"/>
        <rFont val="Arial"/>
        <family val="2"/>
      </rPr>
      <t xml:space="preserve">  &lt;tbody&gt;&lt;/tbody&gt;</t>
    </r>
    <r>
      <rPr>
        <sz val="8"/>
        <rFont val="Arial"/>
        <family val="2"/>
      </rPr>
      <t xml:space="preserve">
&lt;/table&gt;
</t>
    </r>
  </si>
  <si>
    <r>
      <rPr>
        <b/>
        <sz val="8"/>
        <rFont val="Arial"/>
        <family val="2"/>
      </rPr>
      <t>Liens "Importation d'utilisateurs" et "Retour"</t>
    </r>
    <r>
      <rPr>
        <sz val="8"/>
        <rFont val="Arial"/>
        <family val="2"/>
      </rPr>
      <t xml:space="preserve">
Les couleurs rose fushia #e5457d et bleu cian #3db6b3 sur fond blanc ont un ratio de contraste insuffisant (respectivement 3.8:1 et 2.5:1)</t>
    </r>
  </si>
  <si>
    <r>
      <rPr>
        <b/>
        <sz val="8"/>
        <rFont val="Arial"/>
        <family val="2"/>
      </rPr>
      <t>Activités</t>
    </r>
    <r>
      <rPr>
        <sz val="8"/>
        <rFont val="Arial"/>
        <family val="2"/>
      </rPr>
      <t xml:space="preserve">
Les images contenues dans le lien vers les différentes activités ont un attribut alt contenant un espace entre les guillemets. Supprimez cet espace car l'attribut alt doit être vide afin que l'image soit ignorée correctement par les technologies d'assistance. </t>
    </r>
  </si>
  <si>
    <t xml:space="preserve">Le titre de la page indique "Cours : 1 Les puissances de 10". Il devrait indiquer le nom du site également Ex.: "Cours : 1 Les puissances de 10 - Program' cours" </t>
  </si>
  <si>
    <t>voir 8.2.1</t>
  </si>
  <si>
    <r>
      <rPr>
        <b/>
        <sz val="8"/>
        <rFont val="Arial"/>
        <family val="2"/>
      </rPr>
      <t>Les puissances de 10 - Bienvenue</t>
    </r>
    <r>
      <rPr>
        <sz val="8"/>
        <rFont val="Arial"/>
        <family val="2"/>
      </rPr>
      <t xml:space="preserve">
Des balises &lt;p&gt; vides sont présentes. </t>
    </r>
  </si>
  <si>
    <r>
      <rPr>
        <b/>
        <sz val="8"/>
        <rFont val="Arial"/>
        <family val="2"/>
      </rPr>
      <t>Liens Activité précédente/suivante</t>
    </r>
    <r>
      <rPr>
        <sz val="8"/>
        <rFont val="Arial"/>
        <family val="2"/>
      </rPr>
      <t xml:space="preserve">
L'attribut title ne reprend pas l'intégralité de l'intitulé du lien. Assurez vous de reprendre l'intégralité du lien ou de supprimer l'attribut title (il n'est pas nécessaire ici). 
L'icone de chevrons affichée sur les liens est appelée par une balise &lt;i&gt; appliquez un attribut aria-hidden="true" sur cette balise afin que son contenu ne soit pas restitué par les technologies d'assistance car il n'est pas pertinent. </t>
    </r>
  </si>
  <si>
    <t>https://rcd.cned.fr/mod/scorm/player.php?a=28&amp;currentorg=org_1&amp;scoid=58</t>
  </si>
  <si>
    <r>
      <rPr>
        <b/>
        <sz val="8"/>
        <rFont val="Arial"/>
        <family val="2"/>
      </rPr>
      <t>Paquetage SCORM</t>
    </r>
    <r>
      <rPr>
        <sz val="8"/>
        <rFont val="Arial"/>
        <family val="2"/>
      </rPr>
      <t xml:space="preserve">
Le contenu du paquetage SCORM est appelé par une iframe. Appliquez sur cette iframe un attribut title indiquant par exemple: "Paquetage SCORM - Maths - Unité 1 - Puissances - Séance 1 - Les puissances de 10".</t>
    </r>
  </si>
  <si>
    <t xml:space="preserve">Le titre de la page indique "1 Puissances de 10: Séance de travail - parcours vert". Il devrait indiquer le nom du site également Ex.: "1 Puissances de 10: Séance de travail - parcours vert - Program' cours" </t>
  </si>
  <si>
    <r>
      <rPr>
        <b/>
        <sz val="8"/>
        <rFont val="Arial"/>
        <family val="2"/>
      </rPr>
      <t>role="region"</t>
    </r>
    <r>
      <rPr>
        <sz val="8"/>
        <rFont val="Arial"/>
        <family val="2"/>
      </rPr>
      <t xml:space="preserve">
Les différentes parties de la pages sont présentées sous forme d'une liste &lt;ul&gt; &lt;li&gt;, les balises &lt;li&gt; comportent un role="region". Ce role n'est pas approprié sur des balises de liste. Retirez la liste et le role="region" car ceux-ci ne sont pas nécessaires ici, les différentes parties de la page étant déjà organisées par des titres de niveaux. 
</t>
    </r>
    <r>
      <rPr>
        <b/>
        <sz val="8"/>
        <rFont val="Arial"/>
        <family val="2"/>
      </rPr>
      <t>Attributs obselètes</t>
    </r>
    <r>
      <rPr>
        <sz val="8"/>
        <rFont val="Arial"/>
        <family val="2"/>
      </rPr>
      <t xml:space="preserve">
Sur la balise &lt;table&gt;, un attribut width obselète est utilisé. 
Sur les balises &lt;th&gt;, un attribut width obselète est utilisé. 
Sur des balises &lt;p&gt;, un attribut align obselète est utilisé.  
Appliquez de préférence ces attributs en CSS. 
</t>
    </r>
    <r>
      <rPr>
        <b/>
        <sz val="8"/>
        <rFont val="Arial"/>
        <family val="2"/>
      </rPr>
      <t xml:space="preserve">role="presentation"
</t>
    </r>
    <r>
      <rPr>
        <sz val="8"/>
        <rFont val="Arial"/>
        <family val="2"/>
      </rPr>
      <t xml:space="preserve">un attribut role="presentation" est appliqué sur les images. Remplacez le par un attribut aria-hidden="true". 
Il est recommandé de corriger toutes les erreurs remontées sur la page par le validateur W3C https://validator.w3.org. </t>
    </r>
  </si>
  <si>
    <t xml:space="preserve">Il est recommandé de corriger toutes les erreurs remontées sur la page par le validateur W3C https://validator.w3.org. </t>
  </si>
  <si>
    <r>
      <rPr>
        <b/>
        <sz val="8"/>
        <rFont val="Arial"/>
        <family val="2"/>
      </rPr>
      <t>Connexion Elève</t>
    </r>
    <r>
      <rPr>
        <sz val="8"/>
        <rFont val="Arial"/>
        <family val="2"/>
      </rPr>
      <t xml:space="preserve">
Le formulaire de connexion pour les élèves comprend uniquement un champ de login, le champ de mot de passe étant masqué par un display:none car celui-ci n'est pas nécessaire ici. En revanche, le label du champ est masqué visuellement mais accessible aux technologies d'assistance. Un label ne peut pas être reliée à un élément non visible/accessible. Assurez-vous qu'il soit masqué également pour les utilisateurs de technologies d'assistance par un display:none. 
Notez: idéalement, il faudrait supprimer ce champ et son label. 
Il est recommandé de corriger toutes les erreurs remontées sur la page par le validateur W3C https://validator.w3.org. </t>
    </r>
  </si>
  <si>
    <r>
      <rPr>
        <b/>
        <sz val="8"/>
        <rFont val="Arial"/>
        <family val="2"/>
      </rPr>
      <t>Header</t>
    </r>
    <r>
      <rPr>
        <sz val="8"/>
        <rFont val="Arial"/>
        <family val="2"/>
      </rPr>
      <t xml:space="preserve">
</t>
    </r>
    <r>
      <rPr>
        <b/>
        <sz val="8"/>
        <rFont val="Arial"/>
        <family val="2"/>
      </rPr>
      <t>Eléments de navigation</t>
    </r>
    <r>
      <rPr>
        <sz val="8"/>
        <rFont val="Arial"/>
        <family val="2"/>
      </rPr>
      <t xml:space="preserve">
La liste présente dans le header pour l'élément de navigation n'est pas correcte car des éléments &lt;div&gt; sont présents en tant qu'élément enfant de la balise &lt;ul&gt; de la liste. Retirez les balises &lt;div&gt; présentes car seules des balises &lt;li&gt; peuvent être enfants de la balise &lt;ul&gt;. 
Des balises &lt;ul&gt; sans enfant &lt;li&gt; sont également présents dans le code. Supprimez-les lorsqu'aucun éléments ne sont contenus dans cette liste.
Il est recommandé de corriger toutes les erreurs remontées sur la page par le validateur W3C https://validator.w3.org. </t>
    </r>
  </si>
  <si>
    <r>
      <rPr>
        <b/>
        <sz val="8"/>
        <rFont val="Arial"/>
        <family val="2"/>
      </rPr>
      <t>Iframe</t>
    </r>
    <r>
      <rPr>
        <sz val="8"/>
        <rFont val="Arial"/>
        <family val="2"/>
      </rPr>
      <t xml:space="preserve">
Des attributs incorrects sont appliqués sur l'iframe : type, webkitallowfullscreen, mozallowfullscreen. 
Il est recommandé de corriger toutes les erreurs remontées sur la page par le validateur W3C https://validator.w3.org. </t>
    </r>
  </si>
  <si>
    <t>La page ne comporte pas de titre de niveau 1. Appliquez un titre de niveau 1 dans la page. Celui-ci pourra indiquer le contenu principal de la page</t>
  </si>
  <si>
    <t>La page ne comporte pas de titre de niveau 1. Appliquez un titre de niveau 1 dans la page. Celui-ci pourra indiquer le contenu principal de la page
Le texte "Total : 6 utilisateurs" est un titre de niveau 4. Il serait plus pertinent que celui-ci soit un titre de niveau 3 car le titre précédent est un tittre de niveau 2, voire un simple texte dans des balises &lt;p&gt; (la taille du texte sera appliquée en CSS)</t>
  </si>
  <si>
    <r>
      <rPr>
        <b/>
        <sz val="8"/>
        <rFont val="Arial"/>
        <family val="2"/>
      </rPr>
      <t>Liens Activité précédente/suivante</t>
    </r>
    <r>
      <rPr>
        <sz val="8"/>
        <rFont val="Arial"/>
        <family val="2"/>
      </rPr>
      <t xml:space="preserve">
Présentez ces liens dans une liste &lt;ul&gt; &lt;li&gt; de deux éléments. </t>
    </r>
  </si>
  <si>
    <t xml:space="preserve">Remarque: attention, le contenu de l'iframe n'est pas visible ni lisible correctement lorsque le CSS est désactivé. Il s'agit ici d'un élément hors du cadre de cet audit, mais il sera nécessaire d'en informer les personnes responsables de ce contenu </t>
  </si>
  <si>
    <t xml:space="preserve">Remarque: attention, le contenu de l'iframe n'est pas visible ni lisible correctement pour ce critère. Il s'agit ici d'un élément hors du cadre de cet audit, mais il sera nécessaire d'en informer les personnes responsables de ce contenu </t>
  </si>
  <si>
    <t xml:space="preserve">Remarque: attention, le contenu de l'iframe n'est pas visible ni lisible correctement  pour ce critère. Il s'agit ici d'un élément hors du cadre de cet audit, mais il sera nécessaire d'en informer les personnes responsables de ce contenu </t>
  </si>
  <si>
    <t xml:space="preserve">Remarque: attention, le contenu de l'iframe n'est pas valide pour ce critère. Il s'agit ici d'un élément hors du cadre de cet audit, mais il sera nécessaire d'en informer les personnes responsables de ce contenu </t>
  </si>
  <si>
    <t xml:space="preserve">Remarque hors accessibilité: il serait préférable que le nom de la page soit indiqué avant le nom du site afin qu'il soit visible dans les onglets du navigateur. </t>
  </si>
  <si>
    <r>
      <rPr>
        <b/>
        <sz val="8"/>
        <rFont val="Arial"/>
        <family val="2"/>
      </rPr>
      <t>Adresse direction générale</t>
    </r>
    <r>
      <rPr>
        <sz val="8"/>
        <rFont val="Arial"/>
        <family val="2"/>
      </rPr>
      <t xml:space="preserve">
cette adresse est centrée sur la page à l'aide d'un attribut align appliqué sur l'élément &lt;div&gt; qui la contient. Cet attribut est obselète. Utilisez le CSS pour centrer le texte dans la page. 
Il est recommandé de corriger toutes les erreurs remontées sur la page par le validateur W3C https://validator.w3.org. </t>
    </r>
  </si>
  <si>
    <t>Numéros adminstratifs officiels
Appliquez une liste &lt;ul&gt; &lt;li&gt; sur les différents numéros administratifs officiels: Siret, TVA intracommunautaire, déclaration d'activité d'organisme de formation.</t>
  </si>
  <si>
    <t>Le menu de navigation (Menu Mes cours) n'est pas disponible sur la page.</t>
  </si>
  <si>
    <t xml:space="preserve">La page listant les cours disponibles pourrait faire office de plan de site si elle listait toutes les pages du site, mais ce n'est pas le cas : certaines pages ne sont pas présentes dans la page comme la page d'accueil (où le référent peut ajouter une séance) et  les pages de liste utilisateurs ou d'importation des utilisateurs, la page Mentions légales, etc. On ne peut donc pas considérer que ce site présente un plan de site.
Le moteur de recherche ne peut pas être considéré comme un élément de navigation car il ne permet pas de rechercher dans l'intégralité du site mais seulement dans les cours. </t>
  </si>
  <si>
    <t>Champs de sélection des minutes de début/fin de séance
voir 11.2.1</t>
  </si>
  <si>
    <r>
      <rPr>
        <b/>
        <sz val="8"/>
        <rFont val="Arial"/>
        <family val="2"/>
      </rPr>
      <t>Champs de sélection des heures et minutes de début/fin de séance</t>
    </r>
    <r>
      <rPr>
        <sz val="8"/>
        <rFont val="Arial"/>
        <family val="2"/>
      </rPr>
      <t xml:space="preserve">
Les intitulés des champs de sélection des heures et minutes de début/fin de séance ne sont pas suffisamment explicites. 
Appliquez plutôt les intitulés précisant qu'il s'agit des minutes ou des heures pour l'heure de début ou de fin de séance : 
- "Heure (début)"
- "Minutes (début)"
- "Heure (fin)"
- "Minutes (fin)"</t>
    </r>
  </si>
  <si>
    <r>
      <rPr>
        <b/>
        <sz val="8"/>
        <rFont val="Arial"/>
        <family val="2"/>
      </rPr>
      <t>Champs de sélection des heures et minutes de début/fin de séance</t>
    </r>
    <r>
      <rPr>
        <sz val="8"/>
        <rFont val="Arial"/>
        <family val="2"/>
      </rPr>
      <t xml:space="preserve">
les intitulés des champs de sélection des heures et minutes de début/fin de séance ne sont pas accolés aux champs (certains apparaissent même juxtaposés au champ précédent. </t>
    </r>
  </si>
  <si>
    <t>Voir exemple fourni page 3 critère 11.5.1</t>
  </si>
  <si>
    <r>
      <t>Ex.:
&lt;div class="row-flex" style="max-width:650px;" id="yui_3_17_2_1_1605776404533_21"&gt;
&lt;span&gt;Indiquez une date et heure future pour votre séance. Ex.: La séance peut commencer à partir du jour même à une heure et minutes postérieures à l'heure de création de la séance.
   &lt;</t>
    </r>
    <r>
      <rPr>
        <b/>
        <sz val="8"/>
        <color rgb="FFC00000"/>
        <rFont val="Arial"/>
        <family val="2"/>
      </rPr>
      <t>fieldset</t>
    </r>
    <r>
      <rPr>
        <sz val="8"/>
        <rFont val="Arial"/>
        <family val="2"/>
      </rPr>
      <t xml:space="preserve"> class="col-12 col-sm-5 col-md-4 d-inline-flex" style="line-height: 2;" id="yui_3_17_2_1_1605776404533_26"&gt;
      &lt;</t>
    </r>
    <r>
      <rPr>
        <b/>
        <sz val="8"/>
        <color rgb="FFC00000"/>
        <rFont val="Arial"/>
        <family val="2"/>
      </rPr>
      <t>legend</t>
    </r>
    <r>
      <rPr>
        <sz val="8"/>
        <rFont val="Arial"/>
        <family val="2"/>
      </rPr>
      <t xml:space="preserve"> class="p-r-1" id="yui_3_17_2_1_1605776404533_25"&gt;</t>
    </r>
    <r>
      <rPr>
        <b/>
        <sz val="8"/>
        <color rgb="FFC00000"/>
        <rFont val="Arial"/>
        <family val="2"/>
      </rPr>
      <t>Date de la séance</t>
    </r>
    <r>
      <rPr>
        <sz val="8"/>
        <rFont val="Arial"/>
        <family val="2"/>
      </rPr>
      <t>&lt;/</t>
    </r>
    <r>
      <rPr>
        <b/>
        <sz val="8"/>
        <color rgb="FFC00000"/>
        <rFont val="Arial"/>
        <family val="2"/>
      </rPr>
      <t>legend</t>
    </r>
    <r>
      <rPr>
        <sz val="8"/>
        <rFont val="Arial"/>
        <family val="2"/>
      </rPr>
      <t xml:space="preserve">&gt;
</t>
    </r>
    <r>
      <rPr>
        <b/>
        <sz val="8"/>
        <color rgb="FFC00000"/>
        <rFont val="Arial"/>
        <family val="2"/>
      </rPr>
      <t xml:space="preserve">      &lt;label for="id_enrolstartday" class="sr-only"&gt;Jour&lt;/label&gt;</t>
    </r>
    <r>
      <rPr>
        <sz val="8"/>
        <rFont val="Arial"/>
        <family val="2"/>
      </rPr>
      <t xml:space="preserve">
      &lt;select name="enrolstartday" id="id_enrolstartday"&gt;
         &lt;option value="1" selected=""&gt;01&lt;/option&gt;
         &lt;option value="2"&gt;02&lt;/option&gt;
		 [...]
         &lt;option value="30"&gt;30&lt;/option&gt;
      &lt;/select&gt;
</t>
    </r>
    <r>
      <rPr>
        <b/>
        <sz val="8"/>
        <color rgb="FFC00000"/>
        <rFont val="Arial"/>
        <family val="2"/>
      </rPr>
      <t xml:space="preserve">      &lt;label for="id_enrolstartmonth" class="sr-only"&gt;Mois&lt;/label&gt;
</t>
    </r>
    <r>
      <rPr>
        <sz val="8"/>
        <rFont val="Arial"/>
        <family val="2"/>
      </rPr>
      <t xml:space="preserve">      &lt;select name="enrolstartmonth" id="id_enrolstartmonth"&gt;
         &lt;option value="1"&gt;01&lt;/option&gt;
		 [...]
         &lt;option value="11" selected=""&gt;11&lt;/option&gt;
         &lt;option value="12"&gt;12&lt;/option&gt;
      &lt;/select&gt;
</t>
    </r>
    <r>
      <rPr>
        <b/>
        <sz val="8"/>
        <color rgb="FFC00000"/>
        <rFont val="Arial"/>
        <family val="2"/>
      </rPr>
      <t xml:space="preserve">      &lt;label for="id_enrolstartyear" class="sr-only"&gt;Année&lt;/label&gt;
</t>
    </r>
    <r>
      <rPr>
        <sz val="8"/>
        <rFont val="Arial"/>
        <family val="2"/>
      </rPr>
      <t xml:space="preserve">      &lt;select name="enrolstartyear" id="id_enrolstartyear"&gt;
         &lt;option value="2018"&gt;2018&lt;/option&gt;
         &lt;option value="2019"&gt;2019&lt;/option&gt;
         &lt;option value="2020" selected=""&gt;2020&lt;/option&gt;
		 [...]
         &lt;option value="2050"&gt;2050&lt;/option&gt;
      &lt;/select&gt;
   &lt;/</t>
    </r>
    <r>
      <rPr>
        <b/>
        <sz val="8"/>
        <color rgb="FFC00000"/>
        <rFont val="Arial"/>
        <family val="2"/>
      </rPr>
      <t>fieldset</t>
    </r>
    <r>
      <rPr>
        <sz val="8"/>
        <rFont val="Arial"/>
        <family val="2"/>
      </rPr>
      <t>&gt;
   &lt;</t>
    </r>
    <r>
      <rPr>
        <b/>
        <sz val="8"/>
        <color rgb="FFC00000"/>
        <rFont val="Arial"/>
        <family val="2"/>
      </rPr>
      <t>fieldset</t>
    </r>
    <r>
      <rPr>
        <sz val="8"/>
        <rFont val="Arial"/>
        <family val="2"/>
      </rPr>
      <t xml:space="preserve"> class="col-12 col-sm-3 col-md-3 col-lg-4 d-inline-flex p-l-1 rcd-hours" style="line-height: 2;"&gt;
      &lt;</t>
    </r>
    <r>
      <rPr>
        <b/>
        <sz val="8"/>
        <color rgb="FFC00000"/>
        <rFont val="Arial"/>
        <family val="2"/>
      </rPr>
      <t>legend</t>
    </r>
    <r>
      <rPr>
        <sz val="8"/>
        <rFont val="Arial"/>
        <family val="2"/>
      </rPr>
      <t xml:space="preserve"> class="p-l-1 p-r-1"&gt;</t>
    </r>
    <r>
      <rPr>
        <b/>
        <sz val="8"/>
        <color rgb="FFC00000"/>
        <rFont val="Arial"/>
        <family val="2"/>
      </rPr>
      <t>Heure de début de la séance</t>
    </r>
    <r>
      <rPr>
        <sz val="8"/>
        <rFont val="Arial"/>
        <family val="2"/>
      </rPr>
      <t>&lt;/</t>
    </r>
    <r>
      <rPr>
        <b/>
        <sz val="8"/>
        <color rgb="FFC00000"/>
        <rFont val="Arial"/>
        <family val="2"/>
      </rPr>
      <t>legend</t>
    </r>
    <r>
      <rPr>
        <sz val="8"/>
        <rFont val="Arial"/>
        <family val="2"/>
      </rPr>
      <t xml:space="preserve">&gt;
</t>
    </r>
    <r>
      <rPr>
        <b/>
        <sz val="8"/>
        <color rgb="FFC00000"/>
        <rFont val="Arial"/>
        <family val="2"/>
      </rPr>
      <t xml:space="preserve">      &lt;label for="id_hour_start" class="sr-only"&gt;Heures (début)&lt;/label&gt;
</t>
    </r>
    <r>
      <rPr>
        <sz val="8"/>
        <rFont val="Arial"/>
        <family val="2"/>
      </rPr>
      <t xml:space="preserve">      &lt;select name="hour_start" id="id_hour_start" style="min-width: 50px;"&gt;
         &lt;option value="0" &gt;00&lt;/option&gt;
         &lt;option value="1"&gt;01&lt;/option&gt;
         &lt;option value="2"&gt;02&lt;/option&gt;
         &lt;option value="3" selected=""&gt;03&lt;/option&gt;
         [...]
         &lt;option value="23"&gt;23&lt;/option&gt;
      &lt;/select&gt;
</t>
    </r>
    <r>
      <rPr>
        <b/>
        <sz val="8"/>
        <color rgb="FFC00000"/>
        <rFont val="Arial"/>
        <family val="2"/>
      </rPr>
      <t xml:space="preserve">      &lt;span aria-hidden="true"&gt;:&lt;/span&gt;</t>
    </r>
    <r>
      <rPr>
        <sz val="8"/>
        <rFont val="Arial"/>
        <family val="2"/>
      </rPr>
      <t xml:space="preserve">
</t>
    </r>
    <r>
      <rPr>
        <b/>
        <sz val="8"/>
        <color rgb="FFC00000"/>
        <rFont val="Arial"/>
        <family val="2"/>
      </rPr>
      <t xml:space="preserve">      &lt;label for="id_min_start" class="sr-only"&gt;Minutes  (début)&lt;/label&gt;</t>
    </r>
    <r>
      <rPr>
        <sz val="8"/>
        <rFont val="Arial"/>
        <family val="2"/>
      </rPr>
      <t xml:space="preserve">
      &lt;select name="min_start" id="id_min_start" style="min-width: 50px;"&gt;
         &lt;option value="0"&gt;00&lt;/option&gt;
         &lt;option value="5"&gt;05&lt;/option&gt;
         &lt;option value="10" selected=""&gt;10&lt;/option&gt;
         [...]
         &lt;option value="55"&gt;55&lt;/option&gt;
      &lt;/select&gt;
   &lt;/</t>
    </r>
    <r>
      <rPr>
        <b/>
        <sz val="8"/>
        <color rgb="FFC00000"/>
        <rFont val="Arial"/>
        <family val="2"/>
      </rPr>
      <t>fieldset</t>
    </r>
    <r>
      <rPr>
        <sz val="8"/>
        <rFont val="Arial"/>
        <family val="2"/>
      </rPr>
      <t>&gt;
   &lt;</t>
    </r>
    <r>
      <rPr>
        <b/>
        <sz val="8"/>
        <color rgb="FFC00000"/>
        <rFont val="Arial"/>
        <family val="2"/>
      </rPr>
      <t>fieldset</t>
    </r>
    <r>
      <rPr>
        <sz val="8"/>
        <rFont val="Arial"/>
        <family val="2"/>
      </rPr>
      <t xml:space="preserve"> class="col-12 col-sm-3 col-md-3 col-lg-4 d-inline-flex p-l-1 rcd-hours" style="line-height: 2;" id="yui_3_17_2_1_1605776404533_24"&gt;
      &lt;</t>
    </r>
    <r>
      <rPr>
        <b/>
        <sz val="8"/>
        <color rgb="FFC00000"/>
        <rFont val="Arial"/>
        <family val="2"/>
      </rPr>
      <t>legend</t>
    </r>
    <r>
      <rPr>
        <sz val="8"/>
        <rFont val="Arial"/>
        <family val="2"/>
      </rPr>
      <t xml:space="preserve"> class="p-r-1"&gt;</t>
    </r>
    <r>
      <rPr>
        <b/>
        <sz val="8"/>
        <color rgb="FFC00000"/>
        <rFont val="Arial"/>
        <family val="2"/>
      </rPr>
      <t>Heure de fin de la séance</t>
    </r>
    <r>
      <rPr>
        <sz val="8"/>
        <rFont val="Arial"/>
        <family val="2"/>
      </rPr>
      <t>&lt;/</t>
    </r>
    <r>
      <rPr>
        <b/>
        <sz val="8"/>
        <color rgb="FFC00000"/>
        <rFont val="Arial"/>
        <family val="2"/>
      </rPr>
      <t>legend</t>
    </r>
    <r>
      <rPr>
        <sz val="8"/>
        <rFont val="Arial"/>
        <family val="2"/>
      </rPr>
      <t xml:space="preserve">&gt;
</t>
    </r>
    <r>
      <rPr>
        <b/>
        <sz val="8"/>
        <color rgb="FFC00000"/>
        <rFont val="Arial"/>
        <family val="2"/>
      </rPr>
      <t xml:space="preserve">      &lt;label for="id_hour_end" class="sr-only"&gt;Heures  (fin)&lt;/label&gt;
</t>
    </r>
    <r>
      <rPr>
        <sz val="8"/>
        <rFont val="Arial"/>
        <family val="2"/>
      </rPr>
      <t xml:space="preserve">      &lt;select name="hour_end" id="id_hour_end" style="min-width: 50px;"&gt;
         &lt;option value="0"&gt;00&lt;/option&gt;
         &lt;option value="1"&gt;01&lt;/option&gt;
         &lt;option value="2"&gt;02&lt;/option&gt;
         &lt;option value="3"&gt;03&lt;/option&gt;
         &lt;option value="4" selected=""&gt;04&lt;/option&gt;
         [...]
         &lt;option value="23"&gt;23&lt;/option&gt;
      &lt;/select&gt;
</t>
    </r>
    <r>
      <rPr>
        <b/>
        <sz val="8"/>
        <color rgb="FFC00000"/>
        <rFont val="Arial"/>
        <family val="2"/>
      </rPr>
      <t xml:space="preserve">      &lt;span aria-hidden="true"&gt;:&lt;/span&gt;</t>
    </r>
    <r>
      <rPr>
        <sz val="8"/>
        <rFont val="Arial"/>
        <family val="2"/>
      </rPr>
      <t xml:space="preserve">
</t>
    </r>
    <r>
      <rPr>
        <b/>
        <sz val="8"/>
        <color rgb="FFC00000"/>
        <rFont val="Arial"/>
        <family val="2"/>
      </rPr>
      <t xml:space="preserve">      &lt;label for="id_min_end" class="sr-only"&gt;Minutes (fin)&lt;/label&gt;</t>
    </r>
    <r>
      <rPr>
        <sz val="8"/>
        <rFont val="Arial"/>
        <family val="2"/>
      </rPr>
      <t xml:space="preserve">
      &lt;select name="min_end" id="id_min_end" style="min-width: 50px;"&gt;
         &lt;option value="0"&gt;00&lt;/option&gt;
         &lt;option value="5"&gt;05&lt;/option&gt;
         &lt;option value="10" selected=""&gt;10&lt;/option&gt;
         [...]
         &lt;option value="55"&gt;55&lt;/option&gt;
      &lt;/select&gt; 
   &lt;/</t>
    </r>
    <r>
      <rPr>
        <b/>
        <sz val="8"/>
        <color rgb="FFC00000"/>
        <rFont val="Arial"/>
        <family val="2"/>
      </rPr>
      <t>fieldset</t>
    </r>
    <r>
      <rPr>
        <sz val="8"/>
        <rFont val="Arial"/>
        <family val="2"/>
      </rPr>
      <t>&gt;
   &lt;div class="col-12 d-inline-flex" id="yui_3_17_2_1_1605776404533_20"&gt;
      &lt;input type="submit" id="rcd-inscription-btn" value="Inscription"&gt;
   &lt;/div&gt;
&lt;/div&gt;</t>
    </r>
  </si>
  <si>
    <r>
      <rPr>
        <b/>
        <sz val="8"/>
        <rFont val="Arial"/>
        <family val="2"/>
      </rPr>
      <t>Champs de sélection Jour/Mois/Année de la date de séance</t>
    </r>
    <r>
      <rPr>
        <sz val="8"/>
        <rFont val="Arial"/>
        <family val="2"/>
      </rPr>
      <t xml:space="preserve">
Le groupe (&lt;fieldset&gt;) rassemblant les champs de sélection Jour/Mois/Année de la date de séance comporte des balises &lt;legend&gt; vides. Appliquez un intitulé entre les balises "Date de la séance"</t>
    </r>
  </si>
  <si>
    <r>
      <rPr>
        <b/>
        <sz val="8"/>
        <rFont val="Arial"/>
        <family val="2"/>
      </rPr>
      <t>Champs de sélection des heures et minutes de début/fin de séance</t>
    </r>
    <r>
      <rPr>
        <sz val="8"/>
        <rFont val="Arial"/>
        <family val="2"/>
      </rPr>
      <t xml:space="preserve">
Les champs de sélection des heures et minutes doivent être regroupés respectivement pour l'heure de début ou l'heure de fin de séance avec des balises &lt;fieldset&gt; et une légende (balises &lt;legend&gt;) permettant de nommer le groupe et d'en comprendre le contenu.
</t>
    </r>
    <r>
      <rPr>
        <b/>
        <sz val="8"/>
        <rFont val="Arial"/>
        <family val="2"/>
      </rPr>
      <t xml:space="preserve">Groupe des boutons de formulaire
</t>
    </r>
    <r>
      <rPr>
        <sz val="8"/>
        <rFont val="Arial"/>
        <family val="2"/>
      </rPr>
      <t xml:space="preserve">Ce groupe &lt;fieldset&gt; n'est pas approprié ici, retirez le. </t>
    </r>
  </si>
  <si>
    <t xml:space="preserve">Le titre de la page indique "Program' cours: Program' cours". Il devrait indiquer le nom de la page et également le nom de l'organisation sélectionnée Ex.: "Modification de la séance - Program' cours" </t>
  </si>
  <si>
    <r>
      <t>&lt;a name="enrolstartdate[calendar]" href="#" id="id_enrolstartdate_calendar"</t>
    </r>
    <r>
      <rPr>
        <b/>
        <sz val="8"/>
        <color rgb="FFC00000"/>
        <rFont val="Arial"/>
        <family val="2"/>
      </rPr>
      <t xml:space="preserve"> title="Calendrier"</t>
    </r>
    <r>
      <rPr>
        <sz val="8"/>
        <rFont val="Arial"/>
        <family val="2"/>
      </rPr>
      <t xml:space="preserve">&gt;&lt;i class="icon fa fa-calendar fa-fw " </t>
    </r>
    <r>
      <rPr>
        <b/>
        <sz val="8"/>
        <color rgb="FFC00000"/>
        <rFont val="Arial"/>
        <family val="2"/>
      </rPr>
      <t>aria-label="Calendrier"</t>
    </r>
    <r>
      <rPr>
        <sz val="8"/>
        <rFont val="Arial"/>
        <family val="2"/>
      </rPr>
      <t>&gt;&lt;/i&gt;</t>
    </r>
    <r>
      <rPr>
        <b/>
        <sz val="8"/>
        <color rgb="FFC00000"/>
        <rFont val="Arial"/>
        <family val="2"/>
      </rPr>
      <t>&lt;span class="sr-only"&gt;Calendrier&lt;/span&gt;</t>
    </r>
    <r>
      <rPr>
        <sz val="8"/>
        <rFont val="Arial"/>
        <family val="2"/>
      </rPr>
      <t>&lt;/a&gt;</t>
    </r>
  </si>
  <si>
    <r>
      <rPr>
        <b/>
        <sz val="8"/>
        <rFont val="Arial"/>
        <family val="2"/>
      </rPr>
      <t>Lien Calendrier</t>
    </r>
    <r>
      <rPr>
        <sz val="8"/>
        <rFont val="Arial"/>
        <family val="2"/>
      </rPr>
      <t xml:space="preserve">
Le lien calendrier comporte une icone appelée en CSS dans une balise &lt;i&gt; avec un attribut aria-label et title. Lorsque les feuilles de stype sont désactivées, le lien n'est pas visible. Retirez l'attribut aria-label et appliquez l'intitulé entre les balises du lien. Cet intitulé pourra être masqué visuellement mais accessible aux technologies d'assistance. 
Notez: 
Cet élément est actuellement un lien rechargeant la page en cours. Remarque : il semble y avoir un problème sur la page car le calendrier n'est pas affiché. Si ce lien est destiné à afficher un calendrier dans la page, il serait plus pertinent que celui-ci soit un bouton &lt;button type="button"&gt;. Suivant comment le calendrier sera affiché,  des recommandations supplémentaires seront nécessaires.</t>
    </r>
  </si>
  <si>
    <t>en zoom 200%, les labels des différents champs du formulaire ne sont plus accolés à leur champs. Assurez-vous que les labels restent accolés aux champs quelque soit le zoom.</t>
  </si>
  <si>
    <t>Page 13</t>
  </si>
  <si>
    <t>Rapport de séance</t>
  </si>
  <si>
    <t>https://rcd.cned.fr/report/progressrcd/index.php?course=45&amp;group=227&amp;sifirst&amp;silast</t>
  </si>
  <si>
    <r>
      <rPr>
        <b/>
        <sz val="8"/>
        <rFont val="Arial"/>
        <family val="2"/>
      </rPr>
      <t>Tableau récapitulatif du statut des activités</t>
    </r>
    <r>
      <rPr>
        <sz val="8"/>
        <rFont val="Arial"/>
        <family val="2"/>
      </rPr>
      <t xml:space="preserve">
Ce tableau est un tableau de données mais il ne comporte pas de titre/résumé. Appliquez un titre au tableau dans des balises &lt;caption&gt; afin d'indiquer le contenu du tableau. Ex.: Tableau récapitulatif du statut des activités pour chaque élèves</t>
    </r>
  </si>
  <si>
    <r>
      <rPr>
        <b/>
        <sz val="8"/>
        <rFont val="Arial"/>
        <family val="2"/>
      </rPr>
      <t>Liens sur les entêtes de colonnes</t>
    </r>
    <r>
      <rPr>
        <sz val="8"/>
        <rFont val="Arial"/>
        <family val="2"/>
      </rPr>
      <t xml:space="preserve">
Les intitulés des liens sur les entêtes de colonnes sont complétées d'un attribut title qui n'est pas pertinent. L'attribut title ne reprend pas l'intégralité des informations de l'intitulé du lien. 
Il sera plus pertinent d'appliquer l'intitulé complet du lien entre les balises &lt;a&gt; &lt;/a&gt;. 
Remarque: cela permettra à tous les utilisateurs de pouvoir avoir accès à l'intitulé complet du lien. </t>
    </r>
  </si>
  <si>
    <r>
      <rPr>
        <b/>
        <sz val="8"/>
        <rFont val="Arial"/>
        <family val="2"/>
      </rPr>
      <t>Liens sur les entêtes de colonnes</t>
    </r>
    <r>
      <rPr>
        <sz val="8"/>
        <rFont val="Arial"/>
        <family val="2"/>
      </rPr>
      <t xml:space="preserve">
Ex.:
      &lt;th scope="col" class="completion-header "&gt;
         &lt;a href="https://rcd.cned.fr/mod/scorm/view.php?id=158" title="Séance de travail - parcours vert</t>
    </r>
    <r>
      <rPr>
        <b/>
        <sz val="8"/>
        <color rgb="FFC00000"/>
        <rFont val="Arial"/>
        <family val="2"/>
      </rPr>
      <t xml:space="preserve"> - Paquetage SCORM</t>
    </r>
    <r>
      <rPr>
        <sz val="8"/>
        <rFont val="Arial"/>
        <family val="2"/>
      </rPr>
      <t>"&gt;
            &lt;div class="rotated-text-container"&gt;&lt;span class="rotated-text"&gt;Séance de travail</t>
    </r>
    <r>
      <rPr>
        <b/>
        <sz val="8"/>
        <color rgb="FFC00000"/>
        <rFont val="Arial"/>
        <family val="2"/>
      </rPr>
      <t>&lt;span&gt;&lt;br&gt;&lt;span class="rotated-text"&gt;Parcours vert</t>
    </r>
    <r>
      <rPr>
        <sz val="8"/>
        <rFont val="Arial"/>
        <family val="2"/>
      </rPr>
      <t xml:space="preserve">&lt;/span&gt;&lt;/div&gt;
            &lt;div class="modicon"&gt;&lt;img class="icon " alt="Paquetage SCORM" </t>
    </r>
    <r>
      <rPr>
        <b/>
        <strike/>
        <sz val="8"/>
        <color rgb="FFC00000"/>
        <rFont val="Arial"/>
        <family val="2"/>
      </rPr>
      <t>title="Paquetage SCORM"</t>
    </r>
    <r>
      <rPr>
        <sz val="8"/>
        <rFont val="Arial"/>
        <family val="2"/>
      </rPr>
      <t xml:space="preserve"> src="https://rcd.cned.fr/theme/image.php/adaptable/scorm/1606262412/icon"&gt;&lt;/div&gt;
         &lt;/a&gt;
      &lt;/th&gt;</t>
    </r>
  </si>
  <si>
    <r>
      <rPr>
        <b/>
        <sz val="8"/>
        <rFont val="Arial"/>
        <family val="2"/>
      </rPr>
      <t>Lien "Retour"</t>
    </r>
    <r>
      <rPr>
        <sz val="8"/>
        <rFont val="Arial"/>
        <family val="2"/>
      </rPr>
      <t xml:space="preserve">
Les couleurs rose #e5457d et blanc du Lien "Retour" ne sont pas suffisamment contrastées (ratio 3,8:1)</t>
    </r>
  </si>
  <si>
    <t xml:space="preserve">Le titre de la page indique "Achèvement d'activité". Il devrait indiquer le nom du groupe d'utilisateur présenté dans la page, et lorsqu'un filtre est activé, indiquer le filtre en place. Ex.: "Achèvement d'activité -  0000000A - 4E TEST (22/11/2020 14) - Filtre Prénom commençant par la lettre A - Program' cours" </t>
  </si>
  <si>
    <r>
      <rPr>
        <b/>
        <sz val="8"/>
        <rFont val="Arial"/>
        <family val="2"/>
      </rPr>
      <t>Filtres alphabétiques par prénom/nom (avant et après le tableau)</t>
    </r>
    <r>
      <rPr>
        <sz val="8"/>
        <rFont val="Arial"/>
        <family val="2"/>
      </rPr>
      <t xml:space="preserve">
Les filtres par prénom et nom sont des liens dont l'intitulé est simplement la lettre de l'alphabet correspondante. De même, le lien permettant d'affichier tous les prénoms/noms est intitulé "Tout".
Ces intitulés ne sont pas suffisamment explicites car il n'indiquent pas qu'ils permettent de filtrer ni qu'il s'agit d'un filtre respectivement pour les prénoms ou les noms. Appliquez des titres de niveaux introduisant la présence et permettant de distinguer les filtres.(voir 9.1.1)
</t>
    </r>
    <r>
      <rPr>
        <b/>
        <sz val="8"/>
        <rFont val="Arial"/>
        <family val="2"/>
      </rPr>
      <t>Filtres par Prénom/Nom (1e colonne du tableau)</t>
    </r>
    <r>
      <rPr>
        <sz val="8"/>
        <rFont val="Arial"/>
        <family val="2"/>
      </rPr>
      <t xml:space="preserve">
L'intitulé du lien est simplement l'intitulé "Prénom" ou "Nom". Il ne permet pas d'indiquer qu'il permet de filtrer respectivement par nom ou par prénom. Précisez l'intitulé du lien par exemple: "Filtrer par prénom"/"Filtrer par nom". Le texte "Filtrer par" pourra être masqué visuellement mais accessible aux technologies d'assistance. </t>
    </r>
  </si>
  <si>
    <t>Le contenu actuel n'est pas structuré à l'aide de titres.  Appliquez un titre de niveau 2 introduisant la présence des filtres. Appliquez également des titres de niveau 3 sur les mots "Nom" et "Prénom" afin de donner un contexte aux liens des filtres alphabétiques. 
Vous pourrez également apppliquer un titre de niveau deux sur le titre du tableau.</t>
  </si>
  <si>
    <r>
      <t xml:space="preserve">Ex.:
&lt;main role="main"&gt;
   &lt;span id="maincontent"&gt;&lt;/span&gt;
   &lt;div class="groupselector"&gt;
      </t>
    </r>
    <r>
      <rPr>
        <b/>
        <sz val="8"/>
        <color rgb="FFC00000"/>
        <rFont val="Arial"/>
        <family val="2"/>
      </rPr>
      <t>&lt;h2&gt;Filtres&lt;/h2&gt;</t>
    </r>
    <r>
      <rPr>
        <sz val="8"/>
        <rFont val="Arial"/>
        <family val="2"/>
      </rPr>
      <t xml:space="preserve">
      &lt;div class="singleselect d-inline-block"&gt;
         &lt;form method="get" action="https://rcd.cned.fr/report/progressrcd/" class="form-inline" id="selectgroup"&gt;
            &lt;input type="hidden" name="course" value="45"&gt;
            </t>
    </r>
    <r>
      <rPr>
        <b/>
        <sz val="8"/>
        <color rgb="FFC00000"/>
        <rFont val="Arial"/>
        <family val="2"/>
      </rPr>
      <t>&lt;h3&gt;</t>
    </r>
    <r>
      <rPr>
        <sz val="8"/>
        <rFont val="Arial"/>
        <family val="2"/>
      </rPr>
      <t>&lt;label for="single_select5fbe833211f2c3"&gt;
            Groupes séparés
            &lt;/label&gt;</t>
    </r>
    <r>
      <rPr>
        <b/>
        <sz val="8"/>
        <color rgb="FFC00000"/>
        <rFont val="Arial"/>
        <family val="2"/>
      </rPr>
      <t>&lt;/h3&gt;</t>
    </r>
    <r>
      <rPr>
        <sz val="8"/>
        <rFont val="Arial"/>
        <family val="2"/>
      </rPr>
      <t xml:space="preserve">
            &lt;select id="single_select5fbe833211f2c3" class="custom-select singleselect" name="group"&gt;
[...]
            &lt;/select&gt;
            &lt;noscript&gt;
               &lt;input type="submit" class="btn btn-secondary ml-1" value="Valider"&gt;
            &lt;/noscript&gt;
         &lt;/form&gt;
      &lt;/div&gt;
   &lt;/div&gt;
   &lt;br class="clearer"&gt;
   &lt;div class="initialbar firstinitial d-flex flex-wrap justify-content-center justify-content-md-start"&gt;
      &lt;</t>
    </r>
    <r>
      <rPr>
        <b/>
        <sz val="8"/>
        <color rgb="FFC00000"/>
        <rFont val="Arial"/>
        <family val="2"/>
      </rPr>
      <t>h3</t>
    </r>
    <r>
      <rPr>
        <sz val="8"/>
        <rFont val="Arial"/>
        <family val="2"/>
      </rPr>
      <t xml:space="preserve"> class="initialbarlabel mr-2"&gt;Prénom&lt;/</t>
    </r>
    <r>
      <rPr>
        <b/>
        <sz val="8"/>
        <color rgb="FFC00000"/>
        <rFont val="Arial"/>
        <family val="2"/>
      </rPr>
      <t>h3</t>
    </r>
    <r>
      <rPr>
        <sz val="8"/>
        <rFont val="Arial"/>
        <family val="2"/>
      </rPr>
      <t xml:space="preserve">&gt;
      &lt;div class="initialbargroups d-flex flex-wrap justify-content-center justify-content-md-start"&gt;
         &lt;ul class="pagination pagination-sm"&gt;
            &lt;li class="initialbarall page-item active"&gt;
               &lt;a data-initial="" class="page-link"&gt;Tout&lt;/a&gt;
            &lt;/li&gt;
</t>
    </r>
    <r>
      <rPr>
        <b/>
        <strike/>
        <sz val="8"/>
        <color rgb="FFC00000"/>
        <rFont val="Arial"/>
        <family val="2"/>
      </rPr>
      <t xml:space="preserve">         &lt;/ul&gt;
         &lt;ul class="pagination pagination-sm"&gt;
</t>
    </r>
    <r>
      <rPr>
        <sz val="8"/>
        <rFont val="Arial"/>
        <family val="2"/>
      </rPr>
      <t xml:space="preserve">            &lt;li data-initial="A" class="page-item A"&gt;&lt;a class="page-link" href="https://rcd.cned.fr/report/progressrcd/index.php?course=45&amp;amp;sifirst=A&amp;amp;silast&amp;amp;group=228"&gt;A&lt;/a&gt;&lt;/li&gt;
[...]
            &lt;li data-initial="M" class="page-item M"&gt;&lt;a class="page-link" href="https://rcd.cned.fr/report/progressrcd/index.php?course=45&amp;amp;sifirst=M&amp;amp;silast&amp;amp;group=228"&gt;M&lt;/a&gt;&lt;/li&gt;
</t>
    </r>
    <r>
      <rPr>
        <b/>
        <strike/>
        <sz val="8"/>
        <color rgb="FFC00000"/>
        <rFont val="Arial"/>
        <family val="2"/>
      </rPr>
      <t xml:space="preserve">         &lt;/ul&gt;
         &lt;ul class="pagination pagination-sm"&gt;
</t>
    </r>
    <r>
      <rPr>
        <sz val="8"/>
        <rFont val="Arial"/>
        <family val="2"/>
      </rPr>
      <t xml:space="preserve">            &lt;li data-initial="N" class="page-item N"&gt;&lt;a class="page-link" href="https://rcd.cned.fr/report/progressrcd/index.php?course=45&amp;amp;sifirst=N&amp;amp;silast&amp;amp;group=228"&gt;N&lt;/a&gt;&lt;/li&gt;
[...]
            &lt;li data-initial="Z" class="page-item Z"&gt;&lt;a class="page-link" href="https://rcd.cned.fr/report/progressrcd/index.php?course=45&amp;amp;sifirst=Z&amp;amp;silast&amp;amp;group=228"&gt;Z&lt;/a&gt;&lt;/li&gt;
         &lt;/ul&gt;
      &lt;/div&gt;
   &lt;/div&gt;
   &lt;div class="initialbar lastinitial d-flex flex-wrap justify-content-center justify-content-md-start"&gt;
      &lt;</t>
    </r>
    <r>
      <rPr>
        <b/>
        <sz val="8"/>
        <color rgb="FFC00000"/>
        <rFont val="Arial"/>
        <family val="2"/>
      </rPr>
      <t>h3</t>
    </r>
    <r>
      <rPr>
        <sz val="8"/>
        <rFont val="Arial"/>
        <family val="2"/>
      </rPr>
      <t xml:space="preserve"> class="initialbarlabel mr-2"&gt;Nom&lt;/</t>
    </r>
    <r>
      <rPr>
        <b/>
        <sz val="8"/>
        <color rgb="FFC00000"/>
        <rFont val="Arial"/>
        <family val="2"/>
      </rPr>
      <t>h3</t>
    </r>
    <r>
      <rPr>
        <sz val="8"/>
        <rFont val="Arial"/>
        <family val="2"/>
      </rPr>
      <t xml:space="preserve">&gt;
      &lt;div class="initialbargroups d-flex flex-wrap justify-content-center justify-content-md-start"&gt;
         &lt;ul class="pagination pagination-sm"&gt;
            &lt;li class="initialbarall page-item active"&gt;
               &lt;a data-initial="" class="page-link"&gt;Tout&lt;/a&gt;
            &lt;/li&gt;
</t>
    </r>
    <r>
      <rPr>
        <b/>
        <strike/>
        <sz val="8"/>
        <color rgb="FFC00000"/>
        <rFont val="Arial"/>
        <family val="2"/>
      </rPr>
      <t xml:space="preserve">         &lt;/ul&gt;
         &lt;ul class="pagination pagination-sm"&gt;
</t>
    </r>
    <r>
      <rPr>
        <sz val="8"/>
        <rFont val="Arial"/>
        <family val="2"/>
      </rPr>
      <t xml:space="preserve">            &lt;li data-initial="A" class="page-item A"&gt;&lt;a class="page-link" href="https://rcd.cned.fr/report/progressrcd/index.php?course=45&amp;amp;sifirst&amp;amp;silast=A&amp;amp;group=228"&gt;A&lt;/a&gt;&lt;/li&gt;
[...]
            &lt;li data-initial="M" class="page-item M"&gt;&lt;a class="page-link" href="https://rcd.cned.fr/report/progressrcd/index.php?course=45&amp;amp;sifirst&amp;amp;silast=M&amp;amp;group=228"&gt;M&lt;/a&gt;&lt;/li&gt;
</t>
    </r>
    <r>
      <rPr>
        <b/>
        <strike/>
        <sz val="8"/>
        <color rgb="FFC00000"/>
        <rFont val="Arial"/>
        <family val="2"/>
      </rPr>
      <t xml:space="preserve">         &lt;/ul&gt;
         &lt;ul class="pagination pagination-sm"&gt;
</t>
    </r>
    <r>
      <rPr>
        <sz val="8"/>
        <rFont val="Arial"/>
        <family val="2"/>
      </rPr>
      <t xml:space="preserve">            &lt;li data-initial="N" class="page-item N"&gt;&lt;a class="page-link" href="https://rcd.cned.fr/report/progressrcd/index.php?course=45&amp;amp;sifirst&amp;amp;silast=N&amp;amp;group=228"&gt;N&lt;/a&gt;&lt;/li&gt;
[...]
            &lt;li data-initial="Z" class="page-item Z"&gt;&lt;a class="page-link" href="https://rcd.cned.fr/report/progressrcd/index.php?course=45&amp;amp;sifirst&amp;amp;silast=Z&amp;amp;group=228"&gt;Z&lt;/a&gt;&lt;/li&gt;
         &lt;/ul&gt;
      &lt;/div&gt;
   &lt;/div&gt;
   &lt;div id="completion-progress-wrapper" class="no-overflow"&gt;
      &lt;table id="completion-progress" class="generaltable flexible boxaligncenter" style="text-align:left"&gt;
        </t>
    </r>
    <r>
      <rPr>
        <b/>
        <sz val="8"/>
        <color rgb="FFC00000"/>
        <rFont val="Arial"/>
        <family val="2"/>
      </rPr>
      <t xml:space="preserve"> &lt;caption&gt;&lt;h2&gt;Tableau récapitulatif du statut des activités pour chaque élèves&lt;/h2&gt;&lt;/caption&gt;</t>
    </r>
    <r>
      <rPr>
        <sz val="8"/>
        <rFont val="Arial"/>
        <family val="2"/>
      </rPr>
      <t xml:space="preserve">
		 &lt;thead&gt;
            &lt;tr style="vertical-align:top"&gt;
               &lt;th scope="col" class="completion-sortchoice"&gt;&lt;a href="./?course=45&amp;amp;sort=firstname&amp;amp;silast=all&amp;amp;sifirst=all&amp;amp;group=228"&gt;</t>
    </r>
    <r>
      <rPr>
        <b/>
        <sz val="8"/>
        <color rgb="FFC00000"/>
        <rFont val="Arial"/>
        <family val="2"/>
      </rPr>
      <t>&lt;span class="sr-only"&gt;Filtrer par &lt;/span&gt;</t>
    </r>
    <r>
      <rPr>
        <sz val="8"/>
        <rFont val="Arial"/>
        <family val="2"/>
      </rPr>
      <t xml:space="preserve">Prénom&lt;/a&gt; / </t>
    </r>
    <r>
      <rPr>
        <b/>
        <sz val="8"/>
        <color rgb="FFC00000"/>
        <rFont val="Arial"/>
        <family val="2"/>
      </rPr>
      <t>&lt;span class="sr-only"&gt;Filtre : &lt;/span&gt;</t>
    </r>
    <r>
      <rPr>
        <sz val="8"/>
        <rFont val="Arial"/>
        <family val="2"/>
      </rPr>
      <t>Nom&lt;/th&gt;
               &lt;th scope="col" class="completion-header "&gt;
                  &lt;a href="https://rcd.cned.fr/mod/scorm/view.php?id=157" title="Test diagnostique</t>
    </r>
    <r>
      <rPr>
        <b/>
        <sz val="8"/>
        <color rgb="FFC00000"/>
        <rFont val="Arial"/>
        <family val="2"/>
      </rPr>
      <t xml:space="preserve"> - Paquetage SCORM</t>
    </r>
    <r>
      <rPr>
        <sz val="8"/>
        <rFont val="Arial"/>
        <family val="2"/>
      </rPr>
      <t xml:space="preserve">"&gt;
                     &lt;div class="rotated-text-container"&gt;&lt;span class="rotated-text"&gt;Test diagnostique&lt;/span&gt;&lt;/div&gt;
                     &lt;div class="modicon"&gt;&lt;img class="icon " alt="Paquetage SCORM" </t>
    </r>
    <r>
      <rPr>
        <b/>
        <sz val="8"/>
        <color rgb="FFC00000"/>
        <rFont val="Arial"/>
        <family val="2"/>
      </rPr>
      <t xml:space="preserve">title="Paquetage SCORM" </t>
    </r>
    <r>
      <rPr>
        <sz val="8"/>
        <rFont val="Arial"/>
        <family val="2"/>
      </rPr>
      <t xml:space="preserve">src="https://rcd.cned.fr/theme/image.php/adaptable/scorm/1606262412/icon"&gt;&lt;/div&gt;
                  &lt;/a&gt;
               &lt;/th&gt;
               &lt;th scope="col" class="completion-header "&gt;
                  &lt;a href="https://rcd.cned.fr/mod/scorm/view.php?id=158" title="Séance de travail - parcours vert </t>
    </r>
    <r>
      <rPr>
        <b/>
        <sz val="8"/>
        <color rgb="FFC00000"/>
        <rFont val="Arial"/>
        <family val="2"/>
      </rPr>
      <t>- Paquetage SCORM</t>
    </r>
    <r>
      <rPr>
        <sz val="8"/>
        <rFont val="Arial"/>
        <family val="2"/>
      </rPr>
      <t xml:space="preserve">"&gt;
                     &lt;div class="rotated-text-container"&gt;&lt;span class="rotated-text"&gt;Séance de travail </t>
    </r>
    <r>
      <rPr>
        <b/>
        <sz val="8"/>
        <color rgb="FFC00000"/>
        <rFont val="Arial"/>
        <family val="2"/>
      </rPr>
      <t>- parcours vert</t>
    </r>
    <r>
      <rPr>
        <sz val="8"/>
        <rFont val="Arial"/>
        <family val="2"/>
      </rPr>
      <t xml:space="preserve">&lt;/span&gt;&lt;/div&gt;
                     &lt;div class="modicon"&gt;&lt;img class="icon " alt="Paquetage SCORM" </t>
    </r>
    <r>
      <rPr>
        <b/>
        <strike/>
        <sz val="8"/>
        <color rgb="FFC00000"/>
        <rFont val="Arial"/>
        <family val="2"/>
      </rPr>
      <t>title="Paquetage SCORM"</t>
    </r>
    <r>
      <rPr>
        <sz val="8"/>
        <rFont val="Arial"/>
        <family val="2"/>
      </rPr>
      <t xml:space="preserve"> src="https://rcd.cned.fr/theme/image.php/adaptable/scorm/1606262412/icon"&gt;&lt;/div&gt;
                  &lt;/a&gt;
               &lt;/th&gt;
               &lt;th scope="col" class="completion-header "&gt;
                  &lt;a href="https://rcd.cned.fr/mod/scorm/view.php?id=1119" title="Séance de travail - parcours bleu </t>
    </r>
    <r>
      <rPr>
        <b/>
        <sz val="8"/>
        <color rgb="FFC00000"/>
        <rFont val="Arial"/>
        <family val="2"/>
      </rPr>
      <t>- Paquetage SCORM</t>
    </r>
    <r>
      <rPr>
        <sz val="8"/>
        <rFont val="Arial"/>
        <family val="2"/>
      </rPr>
      <t xml:space="preserve">"&gt;
                     &lt;div class="rotated-text-container"&gt;&lt;span class="rotated-text"&gt;Séance de travail </t>
    </r>
    <r>
      <rPr>
        <b/>
        <sz val="8"/>
        <color rgb="FFC00000"/>
        <rFont val="Arial"/>
        <family val="2"/>
      </rPr>
      <t>- parcours bleu</t>
    </r>
    <r>
      <rPr>
        <sz val="8"/>
        <rFont val="Arial"/>
        <family val="2"/>
      </rPr>
      <t xml:space="preserve">&lt;/span&gt;&lt;/div&gt;
                     &lt;div class="modicon"&gt;&lt;img class="icon " alt="Paquetage SCORM" </t>
    </r>
    <r>
      <rPr>
        <b/>
        <strike/>
        <sz val="8"/>
        <color rgb="FFC00000"/>
        <rFont val="Arial"/>
        <family val="2"/>
      </rPr>
      <t>title="Paquetage SCORM"</t>
    </r>
    <r>
      <rPr>
        <sz val="8"/>
        <rFont val="Arial"/>
        <family val="2"/>
      </rPr>
      <t xml:space="preserve"> src="https://rcd.cned.fr/theme/image.php/adaptable/scorm/1606262412/icon"&gt;&lt;/div&gt;
                  &lt;/a&gt;
               &lt;/th&gt;
               &lt;th scope="col" class="completion-header "&gt;
                  &lt;a href="https://rcd.cned.fr/mod/scorm/view.php?id=1120" title="Séance de travail - parcours rouge</t>
    </r>
    <r>
      <rPr>
        <b/>
        <sz val="8"/>
        <color rgb="FFC00000"/>
        <rFont val="Arial"/>
        <family val="2"/>
      </rPr>
      <t xml:space="preserve"> - Paquetage SCORM</t>
    </r>
    <r>
      <rPr>
        <sz val="8"/>
        <rFont val="Arial"/>
        <family val="2"/>
      </rPr>
      <t>"&gt;
                     &lt;div class="rotated-text-container"&gt;&lt;span class="rotated-text"&gt;Séance de travail</t>
    </r>
    <r>
      <rPr>
        <b/>
        <sz val="8"/>
        <color rgb="FFC00000"/>
        <rFont val="Arial"/>
        <family val="2"/>
      </rPr>
      <t xml:space="preserve"> - parcours rouge</t>
    </r>
    <r>
      <rPr>
        <sz val="8"/>
        <rFont val="Arial"/>
        <family val="2"/>
      </rPr>
      <t xml:space="preserve">&lt;/span&gt;&lt;/div&gt;
                     &lt;div class="modicon"&gt;&lt;img class="icon " alt="Paquetage SCORM" </t>
    </r>
    <r>
      <rPr>
        <b/>
        <strike/>
        <sz val="8"/>
        <color rgb="FFC00000"/>
        <rFont val="Arial"/>
        <family val="2"/>
      </rPr>
      <t xml:space="preserve">title="Paquetage SCORM" </t>
    </r>
    <r>
      <rPr>
        <sz val="8"/>
        <rFont val="Arial"/>
        <family val="2"/>
      </rPr>
      <t xml:space="preserve">src="https://rcd.cned.fr/theme/image.php/adaptable/scorm/1606262412/icon"&gt;&lt;/div&gt;
                  &lt;/a&gt;
               &lt;/th&gt;
            &lt;/tr&gt;
         &lt;/thead&gt;
         &lt;tbody&gt;
[...]
         &lt;/tbody&gt;
      &lt;/table&gt;
   &lt;/div&gt;
   &lt;div class="initialbar firstinitial d-flex flex-wrap justify-content-center justify-content-md-start"&gt;
</t>
    </r>
    <r>
      <rPr>
        <b/>
        <sz val="8"/>
        <color rgb="FFC00000"/>
        <rFont val="Arial"/>
        <family val="2"/>
      </rPr>
      <t xml:space="preserve">     &lt;h2&gt;Filtres&lt;/h2&gt;</t>
    </r>
    <r>
      <rPr>
        <sz val="8"/>
        <rFont val="Arial"/>
        <family val="2"/>
      </rPr>
      <t xml:space="preserve">
      &lt;</t>
    </r>
    <r>
      <rPr>
        <b/>
        <sz val="8"/>
        <color rgb="FFC00000"/>
        <rFont val="Arial"/>
        <family val="2"/>
      </rPr>
      <t>h3</t>
    </r>
    <r>
      <rPr>
        <sz val="8"/>
        <rFont val="Arial"/>
        <family val="2"/>
      </rPr>
      <t xml:space="preserve"> class="initialbarlabel mr-2"&gt;Prénom&lt;/</t>
    </r>
    <r>
      <rPr>
        <b/>
        <sz val="8"/>
        <color rgb="FFC00000"/>
        <rFont val="Arial"/>
        <family val="2"/>
      </rPr>
      <t>h3</t>
    </r>
    <r>
      <rPr>
        <sz val="8"/>
        <rFont val="Arial"/>
        <family val="2"/>
      </rPr>
      <t xml:space="preserve">&gt;
      &lt;div class="initialbargroups d-flex flex-wrap justify-content-center justify-content-md-start"&gt;
         &lt;ul class="pagination pagination-sm"&gt;
            &lt;li class="initialbarall page-item active"&gt;
               &lt;a data-initial="" class="page-link"&gt;Tout&lt;/a&gt;
            &lt;/li&gt;
</t>
    </r>
    <r>
      <rPr>
        <b/>
        <strike/>
        <sz val="8"/>
        <color rgb="FFC00000"/>
        <rFont val="Arial"/>
        <family val="2"/>
      </rPr>
      <t xml:space="preserve">         &lt;/ul&gt;
         &lt;ul class="pagination pagination-sm"&gt;
</t>
    </r>
    <r>
      <rPr>
        <sz val="8"/>
        <rFont val="Arial"/>
        <family val="2"/>
      </rPr>
      <t xml:space="preserve">            &lt;li data-initial="A" class="page-item A"&gt;&lt;a class="page-link" href="https://rcd.cned.fr/report/progressrcd/index.php?course=45&amp;amp;sifirst=A&amp;amp;silast&amp;amp;group=228"&gt;A&lt;/a&gt;&lt;/li&gt;
[...]
            &lt;li data-initial="M" class="page-item M"&gt;&lt;a class="page-link" href="https://rcd.cned.fr/report/progressrcd/index.php?course=45&amp;amp;sifirst=M&amp;amp;silast&amp;amp;group=228"&gt;M&lt;/a&gt;&lt;/li&gt;
</t>
    </r>
    <r>
      <rPr>
        <b/>
        <strike/>
        <sz val="8"/>
        <color rgb="FFC00000"/>
        <rFont val="Arial"/>
        <family val="2"/>
      </rPr>
      <t xml:space="preserve">         &lt;/ul&gt;
         &lt;ul class="pagination pagination-sm"&gt;
</t>
    </r>
    <r>
      <rPr>
        <sz val="8"/>
        <rFont val="Arial"/>
        <family val="2"/>
      </rPr>
      <t xml:space="preserve">            &lt;li data-initial="N" class="page-item N"&gt;&lt;a class="page-link" href="https://rcd.cned.fr/report/progressrcd/index.php?course=45&amp;amp;sifirst=N&amp;amp;silast&amp;amp;group=228"&gt;N&lt;/a&gt;&lt;/li&gt;
[...]
            &lt;li data-initial="Z" class="page-item Z"&gt;&lt;a class="page-link" href="https://rcd.cned.fr/report/progressrcd/index.php?course=45&amp;amp;sifirst=Z&amp;amp;silast&amp;amp;group=228"&gt;Z&lt;/a&gt;&lt;/li&gt;
         &lt;/ul&gt;
      &lt;/div&gt;
   &lt;/div&gt;
   &lt;div class="initialbar lastinitial d-flex flex-wrap justify-content-center justify-content-md-start"&gt;
      &lt;</t>
    </r>
    <r>
      <rPr>
        <b/>
        <sz val="8"/>
        <color rgb="FFC00000"/>
        <rFont val="Arial"/>
        <family val="2"/>
      </rPr>
      <t>h3</t>
    </r>
    <r>
      <rPr>
        <sz val="8"/>
        <rFont val="Arial"/>
        <family val="2"/>
      </rPr>
      <t xml:space="preserve"> class="initialbarlabel mr-2"&gt;Nom&lt;/</t>
    </r>
    <r>
      <rPr>
        <b/>
        <sz val="8"/>
        <color rgb="FFC00000"/>
        <rFont val="Arial"/>
        <family val="2"/>
      </rPr>
      <t>h3</t>
    </r>
    <r>
      <rPr>
        <sz val="8"/>
        <rFont val="Arial"/>
        <family val="2"/>
      </rPr>
      <t xml:space="preserve">&gt;
      &lt;div class="initialbargroups d-flex flex-wrap justify-content-center justify-content-md-start"&gt;
         &lt;ul class="pagination pagination-sm"&gt;
            &lt;li class="initialbarall page-item active"&gt;
               &lt;a data-initial="" class="page-link"&gt;Tout&lt;/a&gt;
            &lt;/li&gt;
</t>
    </r>
    <r>
      <rPr>
        <b/>
        <strike/>
        <sz val="8"/>
        <color rgb="FFC00000"/>
        <rFont val="Arial"/>
        <family val="2"/>
      </rPr>
      <t xml:space="preserve">         &lt;/ul&gt;
         &lt;ul class="pagination pagination-sm"&gt;
</t>
    </r>
    <r>
      <rPr>
        <sz val="8"/>
        <rFont val="Arial"/>
        <family val="2"/>
      </rPr>
      <t xml:space="preserve">            &lt;li data-initial="A" class="page-item A"&gt;&lt;a class="page-link" href="https://rcd.cned.fr/report/progressrcd/index.php?course=45&amp;amp;sifirst&amp;amp;silast=A&amp;amp;group=228"&gt;A&lt;/a&gt;&lt;/li&gt;
[...]
            &lt;li data-initial="M" class="page-item M"&gt;&lt;a class="page-link" href="https://rcd.cned.fr/report/progressrcd/index.php?course=45&amp;amp;sifirst&amp;amp;silast=M&amp;amp;group=228"&gt;M&lt;/a&gt;&lt;/li&gt;
</t>
    </r>
    <r>
      <rPr>
        <strike/>
        <sz val="8"/>
        <color rgb="FFC00000"/>
        <rFont val="Arial"/>
        <family val="2"/>
      </rPr>
      <t xml:space="preserve">         &lt;/ul&gt;
         &lt;ul class="pagination pagination-sm"&gt;
</t>
    </r>
    <r>
      <rPr>
        <sz val="8"/>
        <rFont val="Arial"/>
        <family val="2"/>
      </rPr>
      <t xml:space="preserve">            &lt;li data-initial="N" class="page-item N"&gt;&lt;a class="page-link" href="https://rcd.cned.fr/report/progressrcd/index.php?course=45&amp;amp;sifirst&amp;amp;silast=N&amp;amp;group=228"&gt;N&lt;/a&gt;&lt;/li&gt;
[...]
            &lt;li data-initial="Z" class="page-item Z"&gt;&lt;a class="page-link" href="https://rcd.cned.fr/report/progressrcd/index.php?course=45&amp;amp;sifirst&amp;amp;silast=Z&amp;amp;group=228"&gt;Z&lt;/a&gt;&lt;/li&gt;
         &lt;/ul&gt;
      &lt;/div&gt;
   &lt;/div&gt;
   &lt;ul class="progress-actions"&gt;
      &lt;li&gt;&lt;a href="index.php?course=45&amp;amp;format=csv"&gt;Télécharger en format CSV (UTF-8)&lt;/a&gt;&lt;/li&gt;
      &lt;li&gt;&lt;a href="index.php?course=45&amp;amp;format=excelcsv"&gt;Télécharger en format CSV compatible Excel&lt;/a&gt;&lt;/li&gt;
   &lt;/ul&gt;
   &lt;div class="alert alert-warning"&gt;&lt;u&gt;Attention&lt;/u&gt;&amp;nbsp;: les rapports ne sont visibles que durant 2 mois après la tenue de la séance. Ensuite ils sont automatiquement effacés de la base de données.&lt;/div&gt;
   &lt;a class="btn btn-default" href="https://rcd.cned.fr/local/organization/index.php?organizationid=3387"&gt;Retour&lt;/a&gt;
&lt;/main&gt;</t>
    </r>
  </si>
  <si>
    <t xml:space="preserve">Les liens des filtres alphabêtiques sont présentés sous la forme de plusieures listes dans le code alors qu'ils sont présentés sous forme d'une seule et même liste visuellement en desktop. Appliquez une seule liste de liens pour chaque filtre (prénom/nom) et utilisez du CSS pour afficher la liste sur plusieurs lignes en mobile. </t>
  </si>
  <si>
    <t>voir 9.1.1</t>
  </si>
  <si>
    <t>Les données du tableau nécessitent un défilement horizontal lorsque la largeur est réduite à 320 px. 
Assurez-vous qu'en version mobile, les données du tableau sont réordonnées afin que le défilement horizontal ne soit pas nécessaire. 
Voici un exemple de tableau responsive accessible : https://codepen.io/Tanaguru/full/jOWWYmP</t>
  </si>
  <si>
    <t xml:space="preserve">Aide - </t>
  </si>
  <si>
    <r>
      <rPr>
        <b/>
        <sz val="8"/>
        <rFont val="Arial"/>
        <family val="2"/>
      </rPr>
      <t>ATTENTION: Image de Case cochée</t>
    </r>
    <r>
      <rPr>
        <sz val="8"/>
        <rFont val="Arial"/>
        <family val="2"/>
      </rPr>
      <t xml:space="preserve">
L'attribut alt de l'image n'est pas comprensible lorsque l'on ne fait pas partie de l'organisation du CNED. </t>
    </r>
  </si>
  <si>
    <r>
      <rPr>
        <b/>
        <sz val="8"/>
        <rFont val="Arial"/>
        <family val="2"/>
      </rPr>
      <t xml:space="preserve">Images de décoration dans les liens des fichiers en téléchargement </t>
    </r>
    <r>
      <rPr>
        <sz val="8"/>
        <rFont val="Arial"/>
        <family val="2"/>
      </rPr>
      <t xml:space="preserve">
Ces images ont un attribut alt contienant uniquement une espace. Mais elles portent l'information du format du fichier en téléchargement. l'alternative de ces images devrait donc indiquer le format du fichier.</t>
    </r>
  </si>
  <si>
    <r>
      <rPr>
        <b/>
        <sz val="8"/>
        <rFont val="Arial"/>
        <family val="2"/>
      </rPr>
      <t>Liste zone de contenu</t>
    </r>
    <r>
      <rPr>
        <sz val="8"/>
        <rFont val="Arial"/>
        <family val="2"/>
      </rPr>
      <t xml:space="preserve">
Le contenu de la page est affiché dans une liste d'un seul élément dont la balise &lt;li&gt; comporte un attribut role="region". Cet attribut n'est pas approprié sur une balise &lt;li&gt;. Par ailleurs, la liste d'un seul élément n'est pas pertinente ici. Retirez par conséquent la liste et remplacez la par un élément &lt;div role="region"&gt;.
Il est recommandé de corriger toutes les erreurs remontées sur la page par le validateur W3C https://validator.w3.org. </t>
    </r>
  </si>
  <si>
    <r>
      <rPr>
        <b/>
        <sz val="8"/>
        <rFont val="Arial"/>
        <family val="2"/>
      </rPr>
      <t>Liste zone de contenu</t>
    </r>
    <r>
      <rPr>
        <sz val="8"/>
        <rFont val="Arial"/>
        <family val="2"/>
      </rPr>
      <t xml:space="preserve">
voir 8.2.1</t>
    </r>
  </si>
  <si>
    <t xml:space="preserve">Le titre de la page indique "Cours : Guides utilisateurs". Il devrait indiquer le nom du site également Ex.: "Aide - Guides utilisateurs - Program' cours" </t>
  </si>
  <si>
    <t>la hierarchie de titres ne comporte pas de titre de niveau 1. Ajoutez un titre de niveau indiquant par exemple le contenu de la page.</t>
  </si>
  <si>
    <t xml:space="preserve">Le titre de niveau 2 "Aperçu des sections" n'est pas pertinent. Supprimez le. </t>
  </si>
  <si>
    <r>
      <rPr>
        <b/>
        <sz val="8"/>
        <rFont val="Arial"/>
        <family val="2"/>
      </rPr>
      <t>Navigation principale:</t>
    </r>
    <r>
      <rPr>
        <sz val="8"/>
        <rFont val="Arial"/>
        <family val="2"/>
      </rPr>
      <t xml:space="preserve">
&lt;</t>
    </r>
    <r>
      <rPr>
        <b/>
        <strike/>
        <sz val="8"/>
        <color rgb="FFC00000"/>
        <rFont val="Arial"/>
        <family val="2"/>
      </rPr>
      <t>div</t>
    </r>
    <r>
      <rPr>
        <b/>
        <sz val="8"/>
        <color rgb="FFC00000"/>
        <rFont val="Arial"/>
        <family val="2"/>
      </rPr>
      <t xml:space="preserve"> nav</t>
    </r>
    <r>
      <rPr>
        <sz val="8"/>
        <rFont val="Arial"/>
        <family val="2"/>
      </rPr>
      <t xml:space="preserve"> id="inst75" class="block_my_courses block mb-3" </t>
    </r>
    <r>
      <rPr>
        <b/>
        <sz val="8"/>
        <color rgb="FFC00000"/>
        <rFont val="Arial"/>
        <family val="2"/>
      </rPr>
      <t>role="navigation"</t>
    </r>
    <r>
      <rPr>
        <sz val="8"/>
        <rFont val="Arial"/>
        <family val="2"/>
      </rPr>
      <t xml:space="preserve"> data-block="my_courses" data-instanceid="75" aria-labelledby="instance-75-header"&gt;
   &lt;div class="header"&gt;
      &lt;div class="title"&gt;
         &lt;div class="block_action"&gt;&lt;/div&gt;
         &lt;h2 id="instance-75-header"&gt;Mes cours&lt;/h2&gt;
      &lt;/div&gt;
   &lt;/div&gt;
   &lt;div class="content"&gt;
      &lt;div class="row-flex" style="padding-left: 7%;"&gt;
         &lt;div class="col-md-12"&gt;
            &lt;form action="https://rcd.cned.fr/course/search.php"&gt;
               &lt;label class="hidden" for="search-2" style="display: none;"&gt;Rechercher des cours&lt;/label&gt;
               &lt;div class="grey-box clear-fix"&gt;
                  &lt;input placeholder="Rechercher un cours" accesskey="6" class="search_tour bg-white search-box__input ui-autocomplete-input" type="text" name="search" id="search-2" autocomplete="off" style="max-width:210px;"&gt;
                  &lt;button title="Rechercher un cours" type="submit" class="no-border bg-white" style="background-image:none;"&gt;
                  &lt;span class="fa fa-search" title="Rechercher un cours"&gt;
                  &lt;/span&gt;&lt;/button&gt;
               &lt;/div&gt;
            &lt;/form&gt;
         &lt;/div&gt;
[...]
&lt;/nav&gt;
</t>
    </r>
    <r>
      <rPr>
        <b/>
        <sz val="8"/>
        <rFont val="Arial"/>
        <family val="2"/>
      </rPr>
      <t xml:space="preserve">Contenu principal: </t>
    </r>
    <r>
      <rPr>
        <sz val="8"/>
        <rFont val="Arial"/>
        <family val="2"/>
      </rPr>
      <t xml:space="preserve">
&lt;</t>
    </r>
    <r>
      <rPr>
        <b/>
        <strike/>
        <sz val="8"/>
        <color rgb="FFC00000"/>
        <rFont val="Arial"/>
        <family val="2"/>
      </rPr>
      <t>div</t>
    </r>
    <r>
      <rPr>
        <b/>
        <sz val="8"/>
        <color rgb="FFC00000"/>
        <rFont val="Arial"/>
        <family val="2"/>
      </rPr>
      <t xml:space="preserve"> main</t>
    </r>
    <r>
      <rPr>
        <sz val="8"/>
        <rFont val="Arial"/>
        <family val="2"/>
      </rPr>
      <t xml:space="preserve"> role="main"&gt;
   &lt;span id="maincontent"&gt;&lt;/span&gt;&lt;a class="skip-block skip aabtn" href="#skipcourses"&gt;Passer cours&lt;/a&gt;
   &lt;div id="frontpage-category-combo"&gt;
[...]
&lt;/</t>
    </r>
    <r>
      <rPr>
        <b/>
        <strike/>
        <sz val="8"/>
        <color rgb="FFC00000"/>
        <rFont val="Arial"/>
        <family val="2"/>
      </rPr>
      <t>div</t>
    </r>
    <r>
      <rPr>
        <b/>
        <sz val="8"/>
        <color rgb="FFC00000"/>
        <rFont val="Arial"/>
        <family val="2"/>
      </rPr>
      <t xml:space="preserve"> main</t>
    </r>
    <r>
      <rPr>
        <sz val="8"/>
        <rFont val="Arial"/>
        <family val="2"/>
      </rPr>
      <t>&gt;</t>
    </r>
  </si>
  <si>
    <t xml:space="preserve">Les zones de contenu principal et de navigation principale ne sont pas compris dans des balises permettant de les définir. 
Remplacez les balises &lt;div&gt; contenant le menu "Mes cours" par des balises &lt;nav&gt; (voir 7.1.1) et maintenez le role="navigation" qui y est appliqué. 
Remplacez les balises &lt;div&gt; contenant le contenu principal par des balises &lt;main&gt; et maintenez le role="main" qui y est appliqué.
Certaines balises &lt;nav&gt; sont appliquées sur des éléments qui sont masqués (display:none). Appliquez le display:none sur les balises &lt;nav&gt; correspondantes afin que ça n'apparaisse pas dans la structure de la page lorsque le contenu est masqué. </t>
  </si>
  <si>
    <t>Les documents en téléchargement présentent encore des problèmes d'accessibilité. Entre autres, voici quelques exemples de problèmes d'accessibilité: 
- Titre ou langue ou méta données du document non définis
- hiérarchie de titres : des titres en haut des pages ne sont pas balisés comme tels.
- certains espaces supplémentaires utilisés à des fins de présentation sont présents dans les pages, y compris certains qui sont balisés comme étant des titres de niveau 1. 
- certaines images porteuses d'infomations ne comportent pas d'alternative.
- les images des captures d'écran des pages du site sont porteuses d'informations complexes. Fournir une description détaillée en plus des informations sur ce que les utilisateurs doivent faire permettrait de mieux décrire les informations portées par les images.</t>
  </si>
  <si>
    <t>Info Coches d'achèvement</t>
  </si>
  <si>
    <t xml:space="preserve">Le titre de la page indique "Coches d'achèvement". Il devrait indiquer le nom du site également Ex.: "Coches d'achèvement - Program' cours" </t>
  </si>
  <si>
    <t>Accessibilité</t>
  </si>
  <si>
    <t>https://rcd.cned.fr/local/pages/accessibilite.php</t>
  </si>
  <si>
    <t>Column1</t>
  </si>
  <si>
    <t>Column2</t>
  </si>
  <si>
    <t>L'attribut title de l'iframe indique "Formulaire", sans indiquer de quel formulaire il s'agit. Précisez en indiquant par exemple : "Formulaire de demande de compensation".</t>
  </si>
  <si>
    <t>la hierarchie de titres ne comporte pas de titre de niveau 1. Appliquez le titre de niveau 1 à la place du titre de niveau 2 "Accessibilité". Les titres de numéros 3 devront être des titres de niveau 2 en conséquence.</t>
  </si>
  <si>
    <t>Le lecteur audio est tabulable mais n'est pas visible. Appliquez un attribut aria-hidden="true" et tabindex="-1".</t>
  </si>
  <si>
    <t xml:space="preserve">Remarque : il serait préférable que le lien soit distingué autrement qu'uniquement par la couleur. </t>
  </si>
  <si>
    <r>
      <rPr>
        <b/>
        <sz val="8"/>
        <rFont val="Arial"/>
        <family val="2"/>
      </rPr>
      <t>Champ email</t>
    </r>
    <r>
      <rPr>
        <sz val="8"/>
        <rFont val="Arial"/>
        <family val="2"/>
      </rPr>
      <t xml:space="preserve">
Précisez dans l'intitulé du champ le format attendu et fournissez un exemple.</t>
    </r>
  </si>
  <si>
    <t>Transverse</t>
  </si>
  <si>
    <t>Dans chaque page web, le texte et le texte en image sans effet de graisse d'une taille restituée inférieure à 24px vérifient-ils une de ces conditions (hors cas particuliers) ?
– Le rapport de contraste entre le texte et son arrière-plan est de 4.5:1, au moins.
– Un mécanisme permet à l'utilisateur d'afficher le texte avec un rapport de contraste de 4.5:1, au moins.</t>
  </si>
  <si>
    <t>Chaque lien image vérifie-t-il une de ces conditions (hors cas particuliers) ?
– L'intitulé de lien seul permet d'en comprendre la fonction et la destination.
– L'intitulé de lien additionné au contexte du lien permet d'en comprendre la fonction et la destination.</t>
  </si>
  <si>
    <t>Chaque script qui génère ou contrôle un composant d'interface vérifie-t-il, si nécessaire, une de ces conditions ?
– Le nom, le rôle, la valeur, le paramétrage et les changements d'états sont accessibles aux technologies d'assistance via une API d'accessibilité.
– Un composant d'interface accessible permettant d'accéder aux mêmes fonctionnalités est présent dans la page.
– Une alternative accessible permet d'accéder aux mêmes fonctionnalités.</t>
  </si>
  <si>
    <t>Chaque script qui génère ou contrôle un composant d'interface respecte-t-il une de ces conditions ?
– Le composant d'interface est correctement restitué par les technologies d'assistance.
– Une alternative accessible permet d'accéder aux mêmes fonctionnalités.</t>
  </si>
  <si>
    <t>Chaque script qui génère ou contrôle un composant d'interface vérifie-t-il ces conditions (hors cas particuliers) ?
– Le composant possède un nom pertinent.
– Le nom accessible du composant contient au moins l'intitulé visible.
– Le composant possède un rôle pertinent.</t>
  </si>
  <si>
    <t>Chaque élément possédant un gestionnaire d'événement contrôlé par un script vérifie-t-il une de ces conditions (hors cas particuliers) ?
– L'élément est accessible par le clavier et tout dispositif de pointage.
– Un élément accessible par le clavier et tout dispositif de pointage permettant de réaliser la même action est présent dans la page.</t>
  </si>
  <si>
    <t>Chaque script qui initie un changement de contexte vérifie-t-il une de ces conditions ?
– L'utilisateur est averti par un texte de l'action du script et du type de changement avant son déclenchement.
– Le changement de contexte est initié par un bouton (&lt;input&gt; de type submit, button ou image ou balise &lt;button&gt;) explicite.
– Le changement de contexte est initié par un lien explicite.</t>
  </si>
  <si>
    <t>Pour chaque déclaration de type de document, le code source généré de la page vérifie-t-il ces conditions (hors cas particuliers) ?
– Les balises, attributs et valeurs d'attributs respectent les règles d'écriture ;
– L'imbrication des balises est conforme ;
– L'ouverture et la fermeture des balises sont conformes ;
– Les valeurs d'attribut id sont uniques dans la page ;
– Les attributs ne sont pas doublés sur un même élément.</t>
  </si>
  <si>
    <t>Dans chaque page web, la structure du document vérifie-t-elle ces conditions (hors cas particuliers) ?
– La zone d'en-tête de la page est structurée via une balise &lt;header&gt;.
– Les zones de navigation principales et secondaires sont structurées via une balise &lt;nav&gt;.
– La balise &lt;nav&gt; est réservée à la structuration des zones de navigation principales et secondaires.
– La zone de contenu principal est structurée via une balise &lt;main&gt;.
– La structure du document utilise une balise &lt;main&gt; visible unique.
– La zone de pied de page est structurée via une balise &lt;footer&gt;.</t>
  </si>
  <si>
    <t>Dans chaque page web, les informations regroupées visuellement sous forme de liste ordonnée vérifient-elles une de ces conditions ?
– La liste utilise les balises HTML &lt;ol&gt; et &lt;li&gt;.
– La liste utilise les attributs WAI-ARIA role="list" et role="listitem".</t>
  </si>
  <si>
    <t>Dans chaque page web, l'augmentation de la taille des caractères jusqu'à 200 %, au moins, ne doit pas provoquer de perte d'information. Cette règle est-elle respectée selon une de ces conditions (hors cas particuliers) ?
– Lors de l'utilisation de la fonction d'agrandissement du texte du navigateur.
– Lors de l'utilisation des fonctions de zoom graphique du navigateur.
– Lors de l'utilisation d'un composant d'interface propre au site permettant d'agrandir le texte ou de zoomer.</t>
  </si>
  <si>
    <t>Pour chaque élément recevant le focus, la prise de focus vérifie-t-elle une de ces conditions ?
– Le style du focus natif du navigateur n'est pas supprimé ou dégradé.
– Un style du focus défini par l'auteur est visible.</t>
  </si>
  <si>
    <t>Chaque ensemble de pages vérifie-t-il une de ces conditions (hors cas particuliers) ?
– Un menu de navigation et un plan du site sont présents.
– Un menu de navigation et un moteur de recherche sont présents.
– Un moteur de recherche et un plan du site sont présents.</t>
  </si>
  <si>
    <t>Dans chaque ensemble de pages, chaque page disposant d'un menu ou de barres de navigation vérifie-t-elle ces conditions (hors cas particuliers) ?
– Le menu ou les barres de navigation sont toujours à la même place dans la présentation.
– Le menu ou les barres de navigation se présentent toujours dans le même ordre relatif dans le code source.</t>
  </si>
  <si>
    <t>Dans chaque page web où elles sont présentes, la zone d'en-tête, de navigation principale, de contenu principal, de pied de page et de moteur de recherche respectent-elles au moins une de ces conditions :
– La zone possède un rôle WAI-ARIA de type landmark correspondant à sa nature.
– La zone possède un titre de hiérarchie dont le contenu permet de comprendre la nature du contenu de la zone.
– La zone peut être masquée par le biais d'un bouton précédant directement la zone dans l'ordre du code source.
– La zone peut être évitée par le biais d'un lien d'évitement précédant directement la zone dans l'ordre du code source.
– La zone peut être atteinte par le biais d'un lien d'accès rapide visible à la prise de focus lors d’une tabulation.</t>
  </si>
  <si>
    <t>Pour chaque image (balise &lt;img&gt; ou balise possédant l'attribut WAI-ARIA role="img") porteuse d'information, ayant une alternative textuelle, cette alternative est-elle pertinente (hors cas particuliers) ?
– S'il est présent, le contenu de l'attribut alt est pertinent.
– S'il est présent, le contenu de l'attribut title est pertinent.
– S'il est présent, le contenu de l'attribut WAI-ARIA aria-label est pertinent.
– S'il est présent, le passage de texte associé via l'attribut WAI-ARIA aria-labelledby est pertinent.</t>
  </si>
  <si>
    <t>Dans chaque page web, chaque texte écrit dans une langue différente de la langue par défaut vérifie-t-il une de ces conditions (hors cas particuliers) ?
– L'indication de langue est donnée sur l'élément contenant le texte (attribut lang et / ou xml:lang).
– L'indication de langue est donnée sur un des éléments parents (attribut lang et/ou xml:lang).</t>
  </si>
  <si>
    <t>Chaque champ de formulaire ayant une étiquette dont le contenu n'est pas visible ou à proximité (masqué, aria-label) ou qui n’est pas accolé au champ (aria-labelledby), vérifie-t-il une de ses conditions ?
– Le champ de formulaire possède un attribut title dont le contenu permet de comprendre la nature de la saisie attendue.
– Le champ de formulaire est accompagné d'un passage de texte accolé au champ qui devient visible à la prise de focus permettant de comprendre la nature de la saisie attendue.
– Le champ de formulaire est accompagné d'un passage de texte visible accolé au champ permettant de comprendre la nature de la saisie attendue.</t>
  </si>
  <si>
    <t>L'intitulé de chaque bouton est-il pertinent ?
– S'il est présent, le contenu de l'attribut WAI-ARIA aria-label est pertinent.
– S'il est présent, le passage de texte lié au bouton via un attribut WAI-ARIA aria-labelledby est pertinent.
– S'il est présent, le contenu de l'attribut value d'une balise &lt;input&gt; de type submit, reset ou button est pertinent.
– S'il est présent, le contenu de la balise &lt;button&gt; est pertinent.
– S'il est présent, le contenu de l'attribut alt d'une balise &lt;input&gt; de type image est pertinent.
– S'il est présent, le contenu de l'attribut title est pertinent.</t>
  </si>
  <si>
    <t>Les indications du caractère obligatoire de la saisie des champs vérifient-elles une de ces conditions (hors cas particuliers) ?
– Une indication de champ obligatoire est visible et permet d'identifier nommément le champ concerné préalablement à la validation du formulaire.
– Le champ obligatoire dispose de l'attribut aria-required="true" ou required préalablement à la validation du formulaire.</t>
  </si>
  <si>
    <t>Les champs obligatoires ayant l'attribut aria-required="true" ou required vérifient-ils une de ces conditions ?
– Une indication de champ obligatoire est visible et située dans l'étiquette associé au champ préalablement à la validation du formulaire.
– Une indication de champ obligatoire est visible et située dans le passage de texte associé au champ préalablement à la validation du formulaire.</t>
  </si>
  <si>
    <t>Les messages d'erreur indiquant l'absence de saisie d'un champ obligatoire vérifient-ils une de ces conditions ?
– Le message d'erreur indiquant l'absence de saisie d'un champ obligatoire est visible et permet d'identifier nommément le champ concerné.
– Le champ obligatoire dispose de l'attribut aria-invalid="true".</t>
  </si>
  <si>
    <t>Les instructions et indications du type de données et/ou de format obligatoires vérifient-elles une de ces conditions ?
– Une instruction ou une indication du type de données et/ou de format obligatoire est visible et permet d'identifier nommément le champ concerné préalablement à la validation du formulaire.
– Une instruction ou une indication du type de données et/ou de format obligatoire est visible dans l'étiquette ou le passage de texte associé au champ préalablement à la validation du formulaire.</t>
  </si>
  <si>
    <t>Chaque lien texte vérifie-t-il une de ces conditions (hors cas particuliers) ?
– L'intitulé de lien seul permet d'en comprendre la fonction et la destination.
– L'intitulé de lien additionné au contexte du lien permet d'en comprendre la fonction et la destination.</t>
  </si>
  <si>
    <t>Dans chaque page web, les informations regroupées visuellement sous forme de liste non ordonnée vérifient-elles une de ces conditions ?
– La liste utilise les balises HTML &lt;ul&gt; et &lt;li&gt;.
– La liste utilise les attributs WAI-ARIA role="list" et role="listitem".</t>
  </si>
  <si>
    <t>Chaque champ de formulaire vérifie-t-il une de ces conditions ?
– Le champ de formulaire possède un attribut WAI-ARIA aria-labelledby référençant un passage de texte identifié.
– Le champ de formulaire possède un attribut WAI-ARIA aria-label.
– Une balise &lt;label&gt; ayant un attribut for est associée au champ de formulaire.
– Le champ de formulaire possède un attribut title.
– Un bouton adjacent au champ de formulaire lui fournit une étiquette visible et un attribut WAI-ARIA aria-label, aria-labelledby ou title lui fournit un nom accessible.</t>
  </si>
  <si>
    <t>Les champs de même nature vérifient-ils l'une de ces conditions, si nécessaire ?
– Les champs de même nature sont regroupés dans une balise &lt;fieldset&gt;.
– Les champs de même nature sont regroupés dans une balise possédant un attribut WAI-ARIA role="group".
– Les champs de même nature de type radio (&lt;input type="radio"&gt; ou balises possédant un attribut WAI-ARIA role="radio") sont regroupés dans une balise possédant un attribut WAI-ARIA role="radiogroup" ou role="group".</t>
  </si>
  <si>
    <t>Chaque image (balise &lt;img&gt;) de décoration, sans légende, vérifie-t-elle une de ces conditions ?
– La balise &lt;img&gt; possède un attribut alt vide (alt="") et est dépourvue de tout autre attribut permettant de fournir une alternative textuelle.
– La balise &lt;img&gt; possède un attribut WAI-ARIA aria-hidden="true" ou role="presentation".</t>
  </si>
  <si>
    <t>Chaque tableau de mise en forme vérifie-t-il ces conditions (hors cas particuliers) ?
– Le contenu linéarisé reste compréhensible.
– La balise &lt;table&gt; possède un attribut role="presentation".</t>
  </si>
  <si>
    <t>Chaque tableau de mise en forme (balise &lt;table&gt;) vérifie-t-il ces conditions ?
– Le tableau de mise en forme (balise &lt;table&gt;) ne contient pas de balises &lt;caption&gt;, &lt;th&gt;, &lt;thead&gt;, &lt;tfoot&gt;, &lt;colgroup&gt; ou de balises ayant un attribut WAI-ARIA role="rowheader", role="columnheader".
– Les cellules du tableau de mise en forme (balises &lt;td&gt;) ne possèdent pas d'attributs scope, headers, axis.</t>
  </si>
  <si>
    <t>Chaque lien composite vérifie-t-il une de ces conditions (hors cas particuliers) ?
– L'intitulé de lien seul permet d'en comprendre la fonction et la destination.
– L'intitulé de lien additionné au contexte du lien permet d'en comprendre la fonction et la destination.</t>
  </si>
  <si>
    <t>Dans chaque page web, chaque fonctionnalité de téléchargement d'un document bureautique vérifie-t-elle une de ces conditions ?
– Le document en téléchargement est compatible avec l'accessibilité.
– Il existe une version alternative du document en téléchargement compatible avec l'accessibilité.
– Il existe une version alternative du document en téléchargement au format HTML.</t>
  </si>
  <si>
    <t>Dans chaque page web, chaque contenu caché vérifie-t-il une de ces conditions ?
– Le contenu caché a vocation à être ignoré par les technologies d'assistance.
– Le contenu caché n’a pas vocation à être ignoré par les technologies d’assistances et est rendu restituable par les technologies d'assistance suite à une action de l'utilisateur réalisable au clavier ou par tout dispositif de pointage sur un élément précédent le contenu caché ou suite à un repositionnement du focus dessus.</t>
  </si>
  <si>
    <r>
      <rPr>
        <b/>
        <sz val="10"/>
        <rFont val="Calibri"/>
        <family val="2"/>
      </rPr>
      <t>Header
Image de profil</t>
    </r>
    <r>
      <rPr>
        <sz val="10"/>
        <rFont val="Calibri"/>
        <family val="2"/>
      </rPr>
      <t xml:space="preserve">
L'image apparaissant dans le bouton permettant d'ouvrir le menu de profil ne comprend pas d'alternative textuelle. 
Ajoutez un attribut alt vide sur la balise &lt;img src="[...]"&gt; de l'élément car il s'agit ici d'une image de décoration, l'intitulé du bouton étant porté par le texte adjacent.</t>
    </r>
  </si>
  <si>
    <r>
      <t xml:space="preserve">&lt;a class="nav-link dropdown-toggle my-auto" role="button" href="#" id="usermenu" data-toggle="dropdown" aria-haspopup="true" aria-expanded="false" aria-controls="usermenu-dropdown" aria-label="Menu utilisateur" title="Referent Test1"&gt;
        &lt;span class="d-none d-md-inline-block mx-1"&gt;Referent Test1&lt;/span&gt;
    &lt;img src="https://rcd.cned.fr/theme/image.php/adaptable/core/1604620809/u/f1" class="userpicture defaultuserpic" </t>
    </r>
    <r>
      <rPr>
        <b/>
        <sz val="10"/>
        <color rgb="FFC00000"/>
        <rFont val="Calibri"/>
        <family val="2"/>
      </rPr>
      <t>alt=""</t>
    </r>
    <r>
      <rPr>
        <sz val="10"/>
        <rFont val="Calibri"/>
        <family val="2"/>
      </rPr>
      <t xml:space="preserve"> aria-hidden="true" width="50" height="50"&gt;
&lt;/a&gt;</t>
    </r>
  </si>
  <si>
    <r>
      <rPr>
        <b/>
        <sz val="10"/>
        <rFont val="Calibri"/>
        <family val="2"/>
      </rPr>
      <t>Bouton d'ouverture du Menu de profil utilisateur</t>
    </r>
    <r>
      <rPr>
        <sz val="10"/>
        <rFont val="Calibri"/>
        <family val="2"/>
      </rPr>
      <t xml:space="preserve">
Le texte (et l'icône) du bouton d'ouverture du Menu de profil utilisateur est gris #a4aaaa sur fond blanc. Il n'est pas suffisamment contrasté avec son fond blanc. (ratio 2.4:1)</t>
    </r>
  </si>
  <si>
    <r>
      <rPr>
        <b/>
        <sz val="10"/>
        <rFont val="Calibri"/>
        <family val="2"/>
      </rPr>
      <t>Header</t>
    </r>
    <r>
      <rPr>
        <sz val="10"/>
        <rFont val="Calibri"/>
        <family val="2"/>
      </rPr>
      <t xml:space="preserve">
</t>
    </r>
    <r>
      <rPr>
        <b/>
        <sz val="10"/>
        <rFont val="Calibri"/>
        <family val="2"/>
      </rPr>
      <t xml:space="preserve">Lien-logo </t>
    </r>
    <r>
      <rPr>
        <sz val="10"/>
        <rFont val="Calibri"/>
        <family val="2"/>
      </rPr>
      <t xml:space="preserve">
Le logo du header est un lien permettant de revenir à la page d'accueil et agit comme l'intitulé du lien. L'alternative présente actuellement n'est pas pertinente. Il faudra reprendre le texte du logo et indiquer la mention "Retour à la page d'accueil".</t>
    </r>
  </si>
  <si>
    <r>
      <t>Ex.: 
&lt;a href="/" style="display: inline-block;"&gt;&lt;img src="/theme/adaptable/pix/rcd_banner.png" alt="</t>
    </r>
    <r>
      <rPr>
        <b/>
        <sz val="10"/>
        <color rgb="FFC00000"/>
        <rFont val="Calibri"/>
        <family val="2"/>
      </rPr>
      <t>Program Cours - Retour à la page d'accueil</t>
    </r>
    <r>
      <rPr>
        <sz val="10"/>
        <rFont val="Calibri"/>
        <family val="2"/>
      </rPr>
      <t>" class="img-fluid"&gt;&lt;/a&gt;</t>
    </r>
  </si>
  <si>
    <r>
      <rPr>
        <b/>
        <sz val="10"/>
        <rFont val="Calibri"/>
        <family val="2"/>
      </rPr>
      <t xml:space="preserve">Header
Bouton d'ouverture/fermeture du menu de profil
</t>
    </r>
    <r>
      <rPr>
        <sz val="10"/>
        <rFont val="Calibri"/>
        <family val="2"/>
      </rPr>
      <t xml:space="preserve">Ce bouton est actuellement un lien comportant un role button. L'intitulé n'est pas pertinent. En effet, les attributs aria-label et title ne reprennent pas l'intitulé visible du bouton. Il serait préférable que ce soit un bouton &lt;button type="button"&gt;. </t>
    </r>
  </si>
  <si>
    <r>
      <t>Ex.: 
&lt;</t>
    </r>
    <r>
      <rPr>
        <b/>
        <strike/>
        <sz val="10"/>
        <color rgb="FFC00000"/>
        <rFont val="Calibri"/>
        <family val="2"/>
      </rPr>
      <t>a</t>
    </r>
    <r>
      <rPr>
        <sz val="10"/>
        <rFont val="Calibri"/>
        <family val="2"/>
      </rPr>
      <t xml:space="preserve"> </t>
    </r>
    <r>
      <rPr>
        <b/>
        <sz val="10"/>
        <color rgb="FFC00000"/>
        <rFont val="Calibri"/>
        <family val="2"/>
      </rPr>
      <t>button</t>
    </r>
    <r>
      <rPr>
        <sz val="10"/>
        <rFont val="Calibri"/>
        <family val="2"/>
      </rPr>
      <t xml:space="preserve"> class="nav-link dropdown-toggle my-auto" </t>
    </r>
    <r>
      <rPr>
        <b/>
        <sz val="10"/>
        <color rgb="FFC00000"/>
        <rFont val="Calibri"/>
        <family val="2"/>
      </rPr>
      <t>type="button"</t>
    </r>
    <r>
      <rPr>
        <sz val="10"/>
        <rFont val="Calibri"/>
        <family val="2"/>
      </rPr>
      <t xml:space="preserve"> </t>
    </r>
    <r>
      <rPr>
        <b/>
        <strike/>
        <sz val="10"/>
        <color rgb="FFC00000"/>
        <rFont val="Calibri"/>
        <family val="2"/>
      </rPr>
      <t>role="button" href="#"</t>
    </r>
    <r>
      <rPr>
        <sz val="10"/>
        <rFont val="Calibri"/>
        <family val="2"/>
      </rPr>
      <t xml:space="preserve"> id="usermenu" data-toggle="dropdown" aria-haspopup="true" aria-expanded="false" aria-controls="usermenu-dropdown" aria-label="</t>
    </r>
    <r>
      <rPr>
        <b/>
        <sz val="10"/>
        <color rgb="FFC00000"/>
        <rFont val="Calibri"/>
        <family val="2"/>
      </rPr>
      <t>Referent Test1 - Menu utilisateur</t>
    </r>
    <r>
      <rPr>
        <sz val="10"/>
        <rFont val="Calibri"/>
        <family val="2"/>
      </rPr>
      <t>" title="</t>
    </r>
    <r>
      <rPr>
        <b/>
        <sz val="10"/>
        <color rgb="FFC00000"/>
        <rFont val="Calibri"/>
        <family val="2"/>
      </rPr>
      <t>Referent Test1 - Menu utilisateur</t>
    </r>
    <r>
      <rPr>
        <sz val="10"/>
        <rFont val="Calibri"/>
        <family val="2"/>
      </rPr>
      <t>"&gt;
        &lt;span class="d-none d-md-inline-block mx-1"&gt;Referent Test1&lt;/span&gt;
    &lt;img src="https://rcd.cned.fr/theme/image.php/adaptable/core/1604620809/u/f1" class="userpicture defaultuserpic" aria-hidden="true" width="50" height="50"&gt;
&lt;/</t>
    </r>
    <r>
      <rPr>
        <b/>
        <sz val="10"/>
        <color rgb="FFC00000"/>
        <rFont val="Calibri"/>
        <family val="2"/>
      </rPr>
      <t>button</t>
    </r>
    <r>
      <rPr>
        <sz val="10"/>
        <rFont val="Calibri"/>
        <family val="2"/>
      </rPr>
      <t xml:space="preserve"> </t>
    </r>
    <r>
      <rPr>
        <b/>
        <strike/>
        <sz val="10"/>
        <color rgb="FFC00000"/>
        <rFont val="Calibri"/>
        <family val="2"/>
      </rPr>
      <t>a</t>
    </r>
    <r>
      <rPr>
        <sz val="10"/>
        <rFont val="Calibri"/>
        <family val="2"/>
      </rPr>
      <t>&gt;</t>
    </r>
  </si>
  <si>
    <r>
      <t xml:space="preserve">voir 7.1.2
</t>
    </r>
    <r>
      <rPr>
        <b/>
        <sz val="10"/>
        <rFont val="Calibri"/>
        <family val="2"/>
      </rPr>
      <t>Menu "Mes cours" - arborescence de cours</t>
    </r>
    <r>
      <rPr>
        <sz val="10"/>
        <rFont val="Calibri"/>
        <family val="2"/>
      </rPr>
      <t xml:space="preserve">
les boutons permettant d'afficher/masquer chaque niveaux de l'arborescence devraient ne restituent pas le statut du bouton. Les boutons sont actuellement des éléments &lt;span role="button"&gt;.</t>
    </r>
    <r>
      <rPr>
        <b/>
        <sz val="10"/>
        <color rgb="FFC00000"/>
        <rFont val="Calibri"/>
        <family val="2"/>
      </rPr>
      <t xml:space="preserve"> </t>
    </r>
    <r>
      <rPr>
        <sz val="10"/>
        <rFont val="Calibri"/>
        <family val="2"/>
      </rPr>
      <t xml:space="preserve">Il serait plus pertinent ici que ce soit des éléments &lt;button type="button"&gt; comportant un attribut aria-expanded indiquant le statut ouvert ou fermé du bouton et un attribut aria-controls renvoyant à l'id unique de l'élément de contenu affiché/masqué. Afin que l'utilisateur puisse s'y retrouver dans l'arborescence, il serait pertinent d'appliquer des titres de niveaux sur les boutons afin de hiérarchiser l'arborescence.
</t>
    </r>
    <r>
      <rPr>
        <b/>
        <sz val="10"/>
        <rFont val="Calibri"/>
        <family val="2"/>
      </rPr>
      <t xml:space="preserve">
Menu "Mes cours" - Mobile: modale de menu
</t>
    </r>
    <r>
      <rPr>
        <sz val="10"/>
        <rFont val="Calibri"/>
        <family val="2"/>
      </rPr>
      <t xml:space="preserve">Actuellement, le Menu "Mes cours" est disponible dans une modale  sur le côté qui peut être affichée/masquéegrâce à un bouton. 
Ce bouton n'est actuellement pas accessible au clavier et ne comporte pas d'intitulé. Appliquez des balises &lt;button type="button"&gt; sur cet élément. Appliquez un intitulé "Ouvrir le menu "Mes cours" qui changera pour "Fermer le menu "Mes cours" lorque le menu est ouvert. 
Appliquez sur l'élément contenant le menu les attributs nécessaires à la définition de la modale et assurez-vous que la navigation respecte le schémas de conception des modales. 
https://www.accede-web.com/notices/interface-riche/fenetres-modales/
</t>
    </r>
    <r>
      <rPr>
        <b/>
        <sz val="10"/>
        <rFont val="Calibri"/>
        <family val="2"/>
      </rPr>
      <t>Retour au haut de page</t>
    </r>
    <r>
      <rPr>
        <sz val="10"/>
        <rFont val="Calibri"/>
        <family val="2"/>
      </rPr>
      <t xml:space="preserve">
L'élément permettant de remonter en haut de la page ne comprend pas d'intitulé. 
L'élément n'est actuellement pas accessible au clavier. Il devrait être un lien encre comportant l'intitulé (par ex.: "Retour en haut de page") entre les balises &lt;a&gt;&lt;/a&gt; renvoyant à l'id d'un élément placé en haut de page (juste avant le lien d'évitement idéalement). 
Si vous souhaitez maintenir un scroll doux, il faudra l'appliquer en javascript. Attention, dans ce cas, il faudra s'assurer que le focus est bien déplacé sur l'encre.
Appliquez sur l'icone un attribut aria-hidden="true" qui permettra à celle-ci d'être ignorée par les technologies d'assistance. </t>
    </r>
  </si>
  <si>
    <r>
      <rPr>
        <b/>
        <sz val="10"/>
        <rFont val="Calibri"/>
        <family val="2"/>
      </rPr>
      <t>Menu "Mes cours" - arborescence de cours</t>
    </r>
    <r>
      <rPr>
        <sz val="10"/>
        <rFont val="Calibri"/>
        <family val="2"/>
      </rPr>
      <t xml:space="preserve">
Ex: 
&lt;div id="my_courses_tree" class="my_courses_categories" style="clear:both;"&gt;
   &lt;</t>
    </r>
    <r>
      <rPr>
        <b/>
        <sz val="10"/>
        <color rgb="FFC00000"/>
        <rFont val="Calibri"/>
        <family val="2"/>
      </rPr>
      <t>h3</t>
    </r>
    <r>
      <rPr>
        <sz val="10"/>
        <rFont val="Calibri"/>
        <family val="2"/>
      </rPr>
      <t>&gt;&lt;a href="https://rcd.cned.fr/local/organization/index.php"&gt;&lt;i class="fa fa-home"&gt;&lt;/i&gt; Accueil&lt;/a&gt;&lt;/</t>
    </r>
    <r>
      <rPr>
        <b/>
        <sz val="10"/>
        <color rgb="FFC00000"/>
        <rFont val="Calibri"/>
        <family val="2"/>
      </rPr>
      <t>h3</t>
    </r>
    <r>
      <rPr>
        <sz val="10"/>
        <rFont val="Calibri"/>
        <family val="2"/>
      </rPr>
      <t xml:space="preserve">&gt;
      </t>
    </r>
    <r>
      <rPr>
        <b/>
        <sz val="10"/>
        <color rgb="FFC00000"/>
        <rFont val="Calibri"/>
        <family val="2"/>
      </rPr>
      <t>&lt;h4&gt;&lt;button type="button" aria-expanded="false" aria-controls="listaide"</t>
    </r>
    <r>
      <rPr>
        <sz val="10"/>
        <rFont val="Calibri"/>
        <family val="2"/>
      </rPr>
      <t xml:space="preserve"> class="my_courses_category closed" id="yui_3_17_2_1_1604998918562_21"&gt;Aide</t>
    </r>
    <r>
      <rPr>
        <b/>
        <sz val="10"/>
        <color rgb="FFC00000"/>
        <rFont val="Calibri"/>
        <family val="2"/>
      </rPr>
      <t>&lt;/button&gt;&lt;h4&gt;</t>
    </r>
    <r>
      <rPr>
        <sz val="10"/>
        <rFont val="Calibri"/>
        <family val="2"/>
      </rPr>
      <t xml:space="preserve">
      &lt;ul </t>
    </r>
    <r>
      <rPr>
        <b/>
        <sz val="10"/>
        <color rgb="FFC00000"/>
        <rFont val="Calibri"/>
        <family val="2"/>
      </rPr>
      <t>id="listaide"</t>
    </r>
    <r>
      <rPr>
        <sz val="10"/>
        <rFont val="Calibri"/>
        <family val="2"/>
      </rPr>
      <t xml:space="preserve"> style="display: none;"&gt;
         &lt;li class="my_courses_course"&gt;&lt;a href="https://rcd.cned.fr/course/view.php?id=399"&gt;Guides utilisateurs&lt;/a&gt;&lt;/li&gt;
      &lt;/ul&gt;
   </t>
    </r>
    <r>
      <rPr>
        <b/>
        <sz val="10"/>
        <color rgb="FFC00000"/>
        <rFont val="Calibri"/>
        <family val="2"/>
      </rPr>
      <t xml:space="preserve">&lt;h3&gt;&lt;button type="button" aria-expanded="false" aria-controls="listcollege" </t>
    </r>
    <r>
      <rPr>
        <sz val="10"/>
        <rFont val="Calibri"/>
        <family val="2"/>
      </rPr>
      <t>class="my_courses_category closed"&gt;Collège</t>
    </r>
    <r>
      <rPr>
        <b/>
        <sz val="10"/>
        <color rgb="FFC00000"/>
        <rFont val="Calibri"/>
        <family val="2"/>
      </rPr>
      <t>&lt;/button&gt;&lt;/h3&gt;</t>
    </r>
    <r>
      <rPr>
        <sz val="10"/>
        <rFont val="Calibri"/>
        <family val="2"/>
      </rPr>
      <t xml:space="preserve">
      &lt;</t>
    </r>
    <r>
      <rPr>
        <b/>
        <sz val="10"/>
        <color rgb="FFC00000"/>
        <rFont val="Calibri"/>
        <family val="2"/>
      </rPr>
      <t>div</t>
    </r>
    <r>
      <rPr>
        <sz val="10"/>
        <rFont val="Calibri"/>
        <family val="2"/>
      </rPr>
      <t xml:space="preserve"> </t>
    </r>
    <r>
      <rPr>
        <b/>
        <sz val="10"/>
        <color rgb="FFC00000"/>
        <rFont val="Calibri"/>
        <family val="2"/>
      </rPr>
      <t>id="listcollege"</t>
    </r>
    <r>
      <rPr>
        <sz val="10"/>
        <rFont val="Calibri"/>
        <family val="2"/>
      </rPr>
      <t xml:space="preserve"> style="display: none;"&gt;
         </t>
    </r>
    <r>
      <rPr>
        <b/>
        <sz val="10"/>
        <color rgb="FFC00000"/>
        <rFont val="Calibri"/>
        <family val="2"/>
      </rPr>
      <t>&lt;h4&gt;&lt;button type="button" aria-expanded="false" aria-controls="list3e"</t>
    </r>
    <r>
      <rPr>
        <sz val="10"/>
        <rFont val="Calibri"/>
        <family val="2"/>
      </rPr>
      <t xml:space="preserve"> class="my_courses_category closed"&gt;3e</t>
    </r>
    <r>
      <rPr>
        <b/>
        <sz val="10"/>
        <color rgb="FFC00000"/>
        <rFont val="Calibri"/>
        <family val="2"/>
      </rPr>
      <t>&lt;/button&gt;&lt;/h4&gt;</t>
    </r>
    <r>
      <rPr>
        <sz val="10"/>
        <rFont val="Calibri"/>
        <family val="2"/>
      </rPr>
      <t xml:space="preserve">
            &lt;</t>
    </r>
    <r>
      <rPr>
        <b/>
        <sz val="10"/>
        <color rgb="FFC00000"/>
        <rFont val="Calibri"/>
        <family val="2"/>
      </rPr>
      <t>div</t>
    </r>
    <r>
      <rPr>
        <sz val="10"/>
        <rFont val="Calibri"/>
        <family val="2"/>
      </rPr>
      <t xml:space="preserve"> </t>
    </r>
    <r>
      <rPr>
        <b/>
        <sz val="10"/>
        <color rgb="FFC00000"/>
        <rFont val="Calibri"/>
        <family val="2"/>
      </rPr>
      <t>id="list3e"</t>
    </r>
    <r>
      <rPr>
        <sz val="10"/>
        <rFont val="Calibri"/>
        <family val="2"/>
      </rPr>
      <t xml:space="preserve"> style="display: none;"&gt;
              </t>
    </r>
    <r>
      <rPr>
        <b/>
        <sz val="10"/>
        <color rgb="FFC00000"/>
        <rFont val="Calibri"/>
        <family val="2"/>
      </rPr>
      <t xml:space="preserve"> &lt;h5&gt;&lt;button type="button" aria-expanded="false" aria-controls="list3emaths"</t>
    </r>
    <r>
      <rPr>
        <sz val="10"/>
        <rFont val="Calibri"/>
        <family val="2"/>
      </rPr>
      <t xml:space="preserve"> class="my_courses_category closed"&gt;Mathématiques</t>
    </r>
    <r>
      <rPr>
        <b/>
        <sz val="10"/>
        <color rgb="FFC00000"/>
        <rFont val="Calibri"/>
        <family val="2"/>
      </rPr>
      <t>&lt;/button&gt;&lt;/h5&gt;</t>
    </r>
    <r>
      <rPr>
        <sz val="10"/>
        <rFont val="Calibri"/>
        <family val="2"/>
      </rPr>
      <t xml:space="preserve">
                  &lt;</t>
    </r>
    <r>
      <rPr>
        <b/>
        <sz val="10"/>
        <color rgb="FFC00000"/>
        <rFont val="Calibri"/>
        <family val="2"/>
      </rPr>
      <t>div</t>
    </r>
    <r>
      <rPr>
        <sz val="10"/>
        <rFont val="Calibri"/>
        <family val="2"/>
      </rPr>
      <t xml:space="preserve"> </t>
    </r>
    <r>
      <rPr>
        <b/>
        <sz val="10"/>
        <color rgb="FFC00000"/>
        <rFont val="Calibri"/>
        <family val="2"/>
      </rPr>
      <t>id="listmaths"</t>
    </r>
    <r>
      <rPr>
        <sz val="10"/>
        <rFont val="Calibri"/>
        <family val="2"/>
      </rPr>
      <t xml:space="preserve"> style="display: none;"&gt;
                     </t>
    </r>
    <r>
      <rPr>
        <b/>
        <sz val="10"/>
        <color rgb="FFC00000"/>
        <rFont val="Calibri"/>
        <family val="2"/>
      </rPr>
      <t>&lt;h6&gt;&lt; button type="button" aria-expanded="false" aria-controls="list3echap1"</t>
    </r>
    <r>
      <rPr>
        <sz val="10"/>
        <rFont val="Calibri"/>
        <family val="2"/>
      </rPr>
      <t xml:space="preserve"> class="my_courses_category closed"&gt;1 Manipulation des nombres</t>
    </r>
    <r>
      <rPr>
        <b/>
        <sz val="10"/>
        <color rgb="FFC00000"/>
        <rFont val="Calibri"/>
        <family val="2"/>
      </rPr>
      <t>&lt;/button&gt;&lt;/h6&gt;</t>
    </r>
    <r>
      <rPr>
        <sz val="10"/>
        <rFont val="Calibri"/>
        <family val="2"/>
      </rPr>
      <t xml:space="preserve">
                        &lt;ul </t>
    </r>
    <r>
      <rPr>
        <b/>
        <sz val="10"/>
        <color rgb="FFC00000"/>
        <rFont val="Calibri"/>
        <family val="2"/>
      </rPr>
      <t>id="listchap1</t>
    </r>
    <r>
      <rPr>
        <sz val="10"/>
        <rFont val="Calibri"/>
        <family val="2"/>
      </rPr>
      <t xml:space="preserve">" style="display: none;"&gt;
                           &lt;li class="my_courses_course"&gt;&lt;a href="https://rcd.cned.fr/course/view.php?id=116"&gt;1 Je découvre la racine carrée&lt;/a&gt;&lt;/li&gt;
                           &lt;li class="my_courses_course"&gt;&lt;a href="https://rcd.cned.fr/course/view.php?id=117"&gt;2 Les carrés parfaits&lt;/a&gt;&lt;/li&gt;
                           &lt;li class="my_courses_course"&gt;&lt;a href="https://rcd.cned.fr/course/view.php?id=118"&gt;3 Je révise les calculs avec les nombres décimaux&lt;/a&gt;&lt;/li&gt;
                           &lt;li class="my_courses_course"&gt;&lt;a href="https://rcd.cned.fr/course/view.php?id=119"&gt;4 J’approfondis les calculs avec des nombres relatifs&lt;/a&gt;&lt;/li&gt;
                           &lt;li class="my_courses_course"&gt;&lt;a href="https://rcd.cned.fr/course/view.php?id=120"&gt;5 Nombres inverses&lt;/a&gt;&lt;/li&gt;
                           &lt;li class="my_courses_course"&gt;&lt;a href="https://rcd.cned.fr/course/view.php?id=121"&gt;6 Je découvre les quotients de fractions&lt;/a&gt;&lt;/li&gt;
                           &lt;li class="my_courses_course"&gt;&lt;a href="https://rcd.cned.fr/course/view.php?id=122"&gt;7 Je sais simplifier une fraction pour la rendre irréductible&lt;/a&gt;&lt;/li&gt;
                        &lt;/ul&gt;
                     </t>
    </r>
    <r>
      <rPr>
        <b/>
        <sz val="10"/>
        <color rgb="FFC00000"/>
        <rFont val="Calibri"/>
        <family val="2"/>
      </rPr>
      <t>&lt;h6&gt;&lt;button type="button" aria-expanded="false" aria-controls="list3echap2"</t>
    </r>
    <r>
      <rPr>
        <sz val="10"/>
        <rFont val="Calibri"/>
        <family val="2"/>
      </rPr>
      <t xml:space="preserve"> class="my_courses_category closed"&gt;2 Thalès de Milet</t>
    </r>
    <r>
      <rPr>
        <b/>
        <sz val="10"/>
        <color rgb="FFC00000"/>
        <rFont val="Calibri"/>
        <family val="2"/>
      </rPr>
      <t>&lt;/button&gt;&lt;/h6&gt;</t>
    </r>
    <r>
      <rPr>
        <sz val="10"/>
        <rFont val="Calibri"/>
        <family val="2"/>
      </rPr>
      <t xml:space="preserve">
                        &lt;ul </t>
    </r>
    <r>
      <rPr>
        <b/>
        <sz val="10"/>
        <color rgb="FFC00000"/>
        <rFont val="Calibri"/>
        <family val="2"/>
      </rPr>
      <t>id="listchap2"</t>
    </r>
    <r>
      <rPr>
        <sz val="10"/>
        <rFont val="Calibri"/>
        <family val="2"/>
      </rPr>
      <t xml:space="preserve"> style="display: none;"&gt;
                           &lt;li class="my_courses_course"&gt;&lt;a href="https://rcd.cned.fr/course/view.php?id=326"&gt;1 Triangles semblables&lt;/a&gt;&lt;/li&gt;
                           &lt;li class="my_courses_course"&gt;&lt;a href="https://rcd.cned.fr/course/view.php?id=325"&gt;2 Je révise le théorème de Thalès&lt;/a&gt;&lt;/li&gt;
                           &lt;li class="my_courses_course"&gt;&lt;a href="https://rcd.cned.fr/course/view.php?id=324"&gt;3 Les configurations de Thalès&lt;/a&gt;&lt;/li&gt;
                           &lt;li class="my_courses_course"&gt;&lt;a href="https://rcd.cned.fr/course/view.php?id=323"&gt;4 La réciproque du théorème de Thalès&lt;/a&gt;&lt;/li&gt;
                           &lt;li class="my_courses_course"&gt;&lt;a href="https://rcd.cned.fr/course/view.php?id=322"&gt;5 Je choisis la bonne propriété&lt;/a&gt;&lt;/li&gt;
                           &lt;li class="my_courses_course"&gt;&lt;a href="https://rcd.cned.fr/course/view.php?id=321"&gt;6 Thalès et balistique&lt;/a&gt;&lt;/li&gt;
                           &lt;li class="my_courses_course"&gt;&lt;a href="https://rcd.cned.fr/course/view.php?id=320"&gt;7 Vitesses et théorème de Thalès&lt;/a&gt;&lt;/li&gt;
                        &lt;/ul&gt;
                     </t>
    </r>
    <r>
      <rPr>
        <b/>
        <sz val="10"/>
        <color rgb="FFC00000"/>
        <rFont val="Calibri"/>
        <family val="2"/>
      </rPr>
      <t xml:space="preserve">&lt;h6&gt;&lt;button type="button" aria-expanded="false" aria-controls="list3echap3" </t>
    </r>
    <r>
      <rPr>
        <sz val="10"/>
        <rFont val="Calibri"/>
        <family val="2"/>
      </rPr>
      <t>class="my_courses_category closed"&gt;3 Fonctions linéaires</t>
    </r>
    <r>
      <rPr>
        <b/>
        <sz val="10"/>
        <color rgb="FFC00000"/>
        <rFont val="Calibri"/>
        <family val="2"/>
      </rPr>
      <t>&lt;/button&gt;&lt;/h6&gt;</t>
    </r>
    <r>
      <rPr>
        <sz val="10"/>
        <rFont val="Calibri"/>
        <family val="2"/>
      </rPr>
      <t xml:space="preserve">
                        &lt;ul </t>
    </r>
    <r>
      <rPr>
        <b/>
        <sz val="10"/>
        <color rgb="FFC00000"/>
        <rFont val="Calibri"/>
        <family val="2"/>
      </rPr>
      <t>id="listchap3"</t>
    </r>
    <r>
      <rPr>
        <sz val="10"/>
        <rFont val="Calibri"/>
        <family val="2"/>
      </rPr>
      <t xml:space="preserve"> style="display: none;"&gt;
                           &lt;li class="my_courses_course"&gt;&lt;a href="https://rcd.cned.fr/course/view.php?id=332"&gt;1 Je connais la notion de fonction&lt;/a&gt;&lt;/li&gt;
                           &lt;li class="my_courses_course"&gt;&lt;a href="https://rcd.cned.fr/course/view.php?id=331"&gt;2 Je découvre la fonction linéaire&lt;/a&gt;&lt;/li&gt;
                           &lt;li class="my_courses_course"&gt;&lt;a href="https://rcd.cned.fr/course/view.php?id=330"&gt;3 Je modélise un phénomène continu par une fonction&lt;/a&gt;&lt;/li&gt;
                           &lt;li class="my_courses_course"&gt;&lt;a href="https://rcd.cned.fr/course/view.php?id=329"&gt;4 Coefficient de proportionnalité coefficient directeur&lt;/a&gt;&lt;/li&gt;
                           &lt;li class="my_courses_course"&gt;&lt;a href="https://rcd.cned.fr/course/view.php?id=328"&gt;5 Lien entre pourcentages et fonctions linéaires&lt;/a&gt;&lt;/li&gt;
                           &lt;li class="my_courses_course"&gt;&lt;a href="https://rcd.cned.fr/course/view.php?id=327"&gt;6 Pourcentages et lectures graphiques&lt;/a&gt;&lt;/li&gt;
                        &lt;/ul&gt;
                     </t>
    </r>
    <r>
      <rPr>
        <b/>
        <sz val="10"/>
        <color rgb="FFC00000"/>
        <rFont val="Calibri"/>
        <family val="2"/>
      </rPr>
      <t xml:space="preserve">&lt;h6&gt;&lt;button type="button" aria-expanded="false" aria-controls="list3echap4" </t>
    </r>
    <r>
      <rPr>
        <sz val="10"/>
        <rFont val="Calibri"/>
        <family val="2"/>
      </rPr>
      <t>class="my_courses_category closed"&gt;4 Trigonométrie</t>
    </r>
    <r>
      <rPr>
        <b/>
        <sz val="10"/>
        <color rgb="FFC00000"/>
        <rFont val="Calibri"/>
        <family val="2"/>
      </rPr>
      <t>&lt;/button&gt;&lt;/h6&gt;</t>
    </r>
    <r>
      <rPr>
        <sz val="10"/>
        <rFont val="Calibri"/>
        <family val="2"/>
      </rPr>
      <t xml:space="preserve">
                        &lt;ul </t>
    </r>
    <r>
      <rPr>
        <b/>
        <sz val="10"/>
        <color rgb="FFC00000"/>
        <rFont val="Calibri"/>
        <family val="2"/>
      </rPr>
      <t>id="listchap4"</t>
    </r>
    <r>
      <rPr>
        <sz val="10"/>
        <rFont val="Calibri"/>
        <family val="2"/>
      </rPr>
      <t xml:space="preserve"> style="display: none;"&gt;
                           &lt;li class="my_courses_course"&gt;&lt;a href="https://rcd.cned.fr/course/view.php?id=338"&gt;1 Je redécouvre le cosinus&lt;/a&gt;&lt;/li&gt;
                           &lt;li class="my_courses_course"&gt;&lt;a href="https://rcd.cned.fr/course/view.php?id=337"&gt;2 Je découvre le sinus&lt;/a&gt;&lt;/li&gt;
                           &lt;li class="my_courses_course"&gt;&lt;a href="https://rcd.cned.fr/course/view.php?id=336"&gt;3 Je découvre la tangente&lt;/a&gt;&lt;/li&gt;
                           &lt;li class="my_courses_course"&gt;&lt;a href="https://rcd.cned.fr/course/view.php?id=335"&gt;4 Je calcule dans une sphère avec la trigonométrie&lt;/a&gt;&lt;/li&gt;
                           &lt;li class="my_courses_course"&gt;&lt;a href="https://rcd.cned.fr/course/view.php?id=334"&gt;5 Calculs de longueurs avec Pythagore et la trigonométrie&lt;/a&gt;&lt;/li&gt;
                           &lt;li class="my_courses_course"&gt;&lt;a href="https://rcd.cned.fr/course/view.php?id=333"&gt;6 Je calcule des mesures d’angles&lt;/a&gt;&lt;/li&gt;
                        &lt;/ul&gt;
                     </t>
    </r>
    <r>
      <rPr>
        <b/>
        <sz val="10"/>
        <color rgb="FFC00000"/>
        <rFont val="Calibri"/>
        <family val="2"/>
      </rPr>
      <t>&lt;h6&gt;&lt;button type="button" aria-expanded="false" aria-controls="list3echap5"</t>
    </r>
    <r>
      <rPr>
        <sz val="10"/>
        <rFont val="Calibri"/>
        <family val="2"/>
      </rPr>
      <t xml:space="preserve"> class="my_courses_category closed"&gt;5 Statistiques, analyse de données</t>
    </r>
    <r>
      <rPr>
        <b/>
        <sz val="10"/>
        <color rgb="FFC00000"/>
        <rFont val="Calibri"/>
        <family val="2"/>
      </rPr>
      <t>&lt;/button&gt;&lt;/h6&gt;</t>
    </r>
    <r>
      <rPr>
        <sz val="10"/>
        <rFont val="Calibri"/>
        <family val="2"/>
      </rPr>
      <t xml:space="preserve">
                        &lt;ul </t>
    </r>
    <r>
      <rPr>
        <b/>
        <sz val="10"/>
        <color rgb="FFC00000"/>
        <rFont val="Calibri"/>
        <family val="2"/>
      </rPr>
      <t>id="listchap5"</t>
    </r>
    <r>
      <rPr>
        <sz val="10"/>
        <rFont val="Calibri"/>
        <family val="2"/>
      </rPr>
      <t xml:space="preserve"> style="display: none;"&gt;
                           &lt;li class="my_courses_course"&gt;&lt;a href="https://rcd.cned.fr/course/view.php?id=343"&gt;1 Je recueille des informations&lt;/a&gt;&lt;/li&gt;
                           &lt;li class="my_courses_course"&gt;&lt;a href="https://rcd.cned.fr/course/view.php?id=342"&gt;2 J’interprète les graphiques dans un repère&lt;/a&gt;&lt;/li&gt;
                           &lt;li class="my_courses_course"&gt;&lt;a href="https://rcd.cned.fr/course/view.php?id=341"&gt;3 Vocabulaire statistique&lt;/a&gt;&lt;/li&gt;
                           &lt;li class="my_courses_course"&gt;&lt;a href="https://rcd.cned.fr/course/view.php?id=340"&gt;4 Je différencie la moyenne et la médiane&lt;/a&gt;&lt;/li&gt;
                        &lt;/ul&gt;
                  &lt;/</t>
    </r>
    <r>
      <rPr>
        <b/>
        <sz val="10"/>
        <color rgb="FFC00000"/>
        <rFont val="Calibri"/>
        <family val="2"/>
      </rPr>
      <t>div</t>
    </r>
    <r>
      <rPr>
        <sz val="10"/>
        <rFont val="Calibri"/>
        <family val="2"/>
      </rPr>
      <t>&gt;
            &lt;/</t>
    </r>
    <r>
      <rPr>
        <b/>
        <sz val="10"/>
        <color rgb="FFC00000"/>
        <rFont val="Calibri"/>
        <family val="2"/>
      </rPr>
      <t>div</t>
    </r>
    <r>
      <rPr>
        <sz val="10"/>
        <rFont val="Calibri"/>
        <family val="2"/>
      </rPr>
      <t xml:space="preserve">&gt;
         </t>
    </r>
    <r>
      <rPr>
        <b/>
        <sz val="10"/>
        <color rgb="FFC00000"/>
        <rFont val="Calibri"/>
        <family val="2"/>
      </rPr>
      <t xml:space="preserve">&lt;h4&gt;&lt;button type="button" aria-expanded="false" aria-controls="list4e" </t>
    </r>
    <r>
      <rPr>
        <sz val="10"/>
        <rFont val="Calibri"/>
        <family val="2"/>
      </rPr>
      <t>class="my_courses_category closed"&gt;4e</t>
    </r>
    <r>
      <rPr>
        <b/>
        <sz val="10"/>
        <color rgb="FFC00000"/>
        <rFont val="Calibri"/>
        <family val="2"/>
      </rPr>
      <t>&lt;/button&gt;&lt;/h4&gt;</t>
    </r>
    <r>
      <rPr>
        <sz val="10"/>
        <rFont val="Calibri"/>
        <family val="2"/>
      </rPr>
      <t xml:space="preserve">
            &lt;</t>
    </r>
    <r>
      <rPr>
        <b/>
        <sz val="10"/>
        <color rgb="FFC00000"/>
        <rFont val="Calibri"/>
        <family val="2"/>
      </rPr>
      <t>div</t>
    </r>
    <r>
      <rPr>
        <sz val="10"/>
        <rFont val="Calibri"/>
        <family val="2"/>
      </rPr>
      <t xml:space="preserve"> </t>
    </r>
    <r>
      <rPr>
        <b/>
        <sz val="10"/>
        <color rgb="FFC00000"/>
        <rFont val="Calibri"/>
        <family val="2"/>
      </rPr>
      <t xml:space="preserve">id="list4e" </t>
    </r>
    <r>
      <rPr>
        <sz val="10"/>
        <rFont val="Calibri"/>
        <family val="2"/>
      </rPr>
      <t xml:space="preserve">style="display: none;"&gt;
              </t>
    </r>
    <r>
      <rPr>
        <b/>
        <sz val="10"/>
        <color rgb="FFC00000"/>
        <rFont val="Calibri"/>
        <family val="2"/>
      </rPr>
      <t xml:space="preserve"> &lt;h5&gt;&lt;button type="button" aria-expanded="false" aria-controls="list4emaths"</t>
    </r>
    <r>
      <rPr>
        <sz val="10"/>
        <rFont val="Calibri"/>
        <family val="2"/>
      </rPr>
      <t xml:space="preserve"> class="my_courses_category closed"&gt;Mathématiques</t>
    </r>
    <r>
      <rPr>
        <b/>
        <sz val="10"/>
        <color rgb="FFC00000"/>
        <rFont val="Calibri"/>
        <family val="2"/>
      </rPr>
      <t>&lt;/button&gt;&lt;/h5&gt;</t>
    </r>
    <r>
      <rPr>
        <sz val="10"/>
        <rFont val="Calibri"/>
        <family val="2"/>
      </rPr>
      <t xml:space="preserve">
                  &lt;</t>
    </r>
    <r>
      <rPr>
        <b/>
        <sz val="10"/>
        <color rgb="FFC00000"/>
        <rFont val="Calibri"/>
        <family val="2"/>
      </rPr>
      <t xml:space="preserve">div id="list4emaths </t>
    </r>
    <r>
      <rPr>
        <sz val="10"/>
        <rFont val="Calibri"/>
        <family val="2"/>
      </rPr>
      <t xml:space="preserve">style="display: none;"&gt;
                    </t>
    </r>
    <r>
      <rPr>
        <b/>
        <sz val="10"/>
        <color rgb="FFC00000"/>
        <rFont val="Calibri"/>
        <family val="2"/>
      </rPr>
      <t xml:space="preserve"> &lt;h6&gt;&lt;button type="button" aria-expanded="false" aria-controls="list4echap1"</t>
    </r>
    <r>
      <rPr>
        <sz val="10"/>
        <rFont val="Calibri"/>
        <family val="2"/>
      </rPr>
      <t xml:space="preserve">  class="my_courses_category closed"&gt;1 Puissances</t>
    </r>
    <r>
      <rPr>
        <b/>
        <sz val="10"/>
        <color rgb="FFC00000"/>
        <rFont val="Calibri"/>
        <family val="2"/>
      </rPr>
      <t>&lt;/button&gt;&lt;/h6&gt;</t>
    </r>
    <r>
      <rPr>
        <sz val="10"/>
        <rFont val="Calibri"/>
        <family val="2"/>
      </rPr>
      <t xml:space="preserve">
                        &lt;ul </t>
    </r>
    <r>
      <rPr>
        <b/>
        <sz val="10"/>
        <color rgb="FFC00000"/>
        <rFont val="Calibri"/>
        <family val="2"/>
      </rPr>
      <t xml:space="preserve">id="list4echap1" </t>
    </r>
    <r>
      <rPr>
        <sz val="10"/>
        <rFont val="Calibri"/>
        <family val="2"/>
      </rPr>
      <t>style="display: none;"&gt;
                           &lt;li class="my_courses_course"&gt;&lt;a href="https://rcd.cned.fr/course/view.php?id=11"&gt;1 Les puissances de 10&lt;/a&gt;&lt;/li&gt;
                           &lt;li class="my_courses_course"&gt;&lt;a href="https://rcd.cned.fr/course/view.php?id=12"&gt;2 L'ordre de grandeur&lt;/a&gt;&lt;/li&gt;
                           &lt;li class="my_courses_course"&gt;&lt;a href="https://rcd.cned.fr/course/view.php?id=37"&gt;3 Les puissances de 10 se multiplient&lt;/a&gt;&lt;/li&gt;
                           &lt;li class="my_courses_course"&gt;&lt;a href="https://rcd.cned.fr/course/view.php?id=38"&gt;4 Les puissances de 10 se divisent&lt;/a&gt;&lt;/li&gt;
                           &lt;li class="my_courses_course"&gt;&lt;a href="https://rcd.cned.fr/course/view.php?id=39"&gt;5 Puissances de puissances&lt;/a&gt;&lt;/li&gt;
                           &lt;li class="my_courses_course"&gt;&lt;a href="https://rcd.cned.fr/course/view.php?id=40"&gt;6 Puissances de 10 : rappels des formules&lt;/a&gt;&lt;/li&gt;
                           &lt;li class="my_courses_course"&gt;&lt;a href="https://rcd.cned.fr/course/view.php?id=41"&gt;7 Puissances : de grands à petits…&lt;/a&gt;&lt;/li&gt;
                           &lt;li class="my_courses_course"&gt;&lt;a href="https://rcd.cned.fr/course/view.php?id=42"&gt;8 Calculatrices et puissances de 10&lt;/a&gt;&lt;/li&gt;
                           &lt;li class="my_courses_course"&gt;&lt;a href="https://rcd.cned.fr/course/view.php?id=43"&gt;9 Puissances négatives de 10&lt;/a&gt;&lt;/li&gt;
                           &lt;li class="my_courses_course"&gt;&lt;a href="https://rcd.cned.fr/course/view.php?id=44"&gt;10 Puissances négatives de nombres&lt;/a&gt;&lt;/li&gt;
                        &lt;/ul&gt;
                     &lt;/li&gt;
                   [...]
                  &lt;/</t>
    </r>
    <r>
      <rPr>
        <b/>
        <sz val="10"/>
        <color rgb="FFC00000"/>
        <rFont val="Calibri"/>
        <family val="2"/>
      </rPr>
      <t>div</t>
    </r>
    <r>
      <rPr>
        <sz val="10"/>
        <rFont val="Calibri"/>
        <family val="2"/>
      </rPr>
      <t>&gt;
                   [...]
            &lt;/</t>
    </r>
    <r>
      <rPr>
        <b/>
        <sz val="10"/>
        <color rgb="FFC00000"/>
        <rFont val="Calibri"/>
        <family val="2"/>
      </rPr>
      <t>div</t>
    </r>
    <r>
      <rPr>
        <sz val="10"/>
        <rFont val="Calibri"/>
        <family val="2"/>
      </rPr>
      <t>&gt;
                   [...]
      &lt;/</t>
    </r>
    <r>
      <rPr>
        <b/>
        <sz val="10"/>
        <color rgb="FFC00000"/>
        <rFont val="Calibri"/>
        <family val="2"/>
      </rPr>
      <t>div</t>
    </r>
    <r>
      <rPr>
        <sz val="10"/>
        <rFont val="Calibri"/>
        <family val="2"/>
      </rPr>
      <t xml:space="preserve">&gt; 
</t>
    </r>
    <r>
      <rPr>
        <b/>
        <sz val="10"/>
        <color rgb="FFC00000"/>
        <rFont val="Calibri"/>
        <family val="2"/>
      </rPr>
      <t xml:space="preserve">&lt;/div&gt;
</t>
    </r>
    <r>
      <rPr>
        <b/>
        <sz val="10"/>
        <rFont val="Calibri"/>
        <family val="2"/>
      </rPr>
      <t xml:space="preserve">
Retour en haut de page
</t>
    </r>
    <r>
      <rPr>
        <sz val="10"/>
        <rFont val="Calibri"/>
        <family val="2"/>
      </rPr>
      <t>&lt;body id="page-login-cned" class="format-site path-login gecko dir-ltr lang-en yui-skin-sam yui3-skin-sam rcd-cned-fr pagelayout-login course-1 context-1 notloggedin two-column header-style1 has-page-header nomobilenavigation jsenabled drawer-ease pace-done"&gt;</t>
    </r>
    <r>
      <rPr>
        <b/>
        <sz val="10"/>
        <color rgb="FFC00000"/>
        <rFont val="Calibri"/>
        <family val="2"/>
      </rPr>
      <t xml:space="preserve">
&lt;div tabindex="-1" id="pagetop"&gt;&lt;/div&gt;
</t>
    </r>
    <r>
      <rPr>
        <sz val="10"/>
        <rFont val="Calibri"/>
        <family val="2"/>
      </rPr>
      <t>&lt;div&gt;
    &lt;a class="sr-only sr-only-focusable" href="#maincontent"&gt;Skip to main content&lt;/a&gt;
&lt;/div&gt;
&lt;div id="page" class="container-fluid fullin showblockicons standard"&gt;
&lt;header id="adaptable-page-header-wrapper"&gt;[...]&lt;/header&gt;
&lt;div class="container outercont"&gt;[...]&lt;/div&gt;
&lt;footer id="page-footer" class="d-none d-lg-block"&gt;[...]&lt;/footer&gt;</t>
    </r>
    <r>
      <rPr>
        <b/>
        <sz val="10"/>
        <color rgb="FFC00000"/>
        <rFont val="Calibri"/>
        <family val="2"/>
      </rPr>
      <t xml:space="preserve">
</t>
    </r>
    <r>
      <rPr>
        <sz val="10"/>
        <color rgb="FFC00000"/>
        <rFont val="Calibri"/>
        <family val="2"/>
      </rPr>
      <t xml:space="preserve">    </t>
    </r>
    <r>
      <rPr>
        <sz val="10"/>
        <rFont val="Calibri"/>
        <family val="2"/>
      </rPr>
      <t>&lt;</t>
    </r>
    <r>
      <rPr>
        <b/>
        <strike/>
        <sz val="10"/>
        <color rgb="FFC00000"/>
        <rFont val="Calibri"/>
        <family val="2"/>
      </rPr>
      <t>div</t>
    </r>
    <r>
      <rPr>
        <b/>
        <sz val="10"/>
        <color rgb="FFC00000"/>
        <rFont val="Calibri"/>
        <family val="2"/>
      </rPr>
      <t xml:space="preserve"> a href="#pagetop" </t>
    </r>
    <r>
      <rPr>
        <sz val="10"/>
        <rFont val="Calibri"/>
        <family val="2"/>
      </rPr>
      <t>id="back-to-top"&gt;&lt;i</t>
    </r>
    <r>
      <rPr>
        <b/>
        <sz val="10"/>
        <color rgb="FFC00000"/>
        <rFont val="Calibri"/>
        <family val="2"/>
      </rPr>
      <t xml:space="preserve"> aria-hidden="true" </t>
    </r>
    <r>
      <rPr>
        <sz val="10"/>
        <rFont val="Calibri"/>
        <family val="2"/>
      </rPr>
      <t>class="fa fa-angle-up "&gt;&lt;/i&gt;</t>
    </r>
    <r>
      <rPr>
        <b/>
        <sz val="10"/>
        <color rgb="FFC00000"/>
        <rFont val="Calibri"/>
        <family val="2"/>
      </rPr>
      <t>&lt;span class="sr-only"&gt;Retour en haut de page&lt;/span&gt;</t>
    </r>
    <r>
      <rPr>
        <sz val="10"/>
        <rFont val="Calibri"/>
        <family val="2"/>
      </rPr>
      <t>&lt;/</t>
    </r>
    <r>
      <rPr>
        <b/>
        <sz val="10"/>
        <color rgb="FFC00000"/>
        <rFont val="Calibri"/>
        <family val="2"/>
      </rPr>
      <t xml:space="preserve">a </t>
    </r>
    <r>
      <rPr>
        <b/>
        <strike/>
        <sz val="10"/>
        <color rgb="FFC00000"/>
        <rFont val="Calibri"/>
        <family val="2"/>
      </rPr>
      <t>div</t>
    </r>
    <r>
      <rPr>
        <sz val="10"/>
        <rFont val="Calibri"/>
        <family val="2"/>
      </rPr>
      <t>&gt;</t>
    </r>
    <r>
      <rPr>
        <sz val="10"/>
        <color rgb="FFC00000"/>
        <rFont val="Calibri"/>
        <family val="2"/>
      </rPr>
      <t xml:space="preserve">
</t>
    </r>
    <r>
      <rPr>
        <sz val="10"/>
        <rFont val="Calibri"/>
        <family val="2"/>
      </rPr>
      <t>&lt;/div&gt;
&lt;/body&gt;</t>
    </r>
  </si>
  <si>
    <r>
      <rPr>
        <b/>
        <sz val="10"/>
        <rFont val="Calibri"/>
        <family val="2"/>
      </rPr>
      <t>Header 
Menu latéral (gauche) - Mobile et zoom 200%</t>
    </r>
    <r>
      <rPr>
        <sz val="10"/>
        <rFont val="Calibri"/>
        <family val="2"/>
      </rPr>
      <t xml:space="preserve"> Actuellement, le bouton est défini comme un bouton afficher/masquer. Lorsque le panneau est ouvert, la tabulation passe par le bouton du menu de profil utilisateur avant d'arriver dans le contenu du panneau ouvert. Lorsque l'utilisateur continue à tabuler, il passe sur le contenu du panneau puis sort du panneau mais celui-ci reste ouvert, masquant d'autres contenus. 
Il serait donc plus pertinent qu'il soit un simple bouton ouvrant une fenêtre modale dans laquelle serait le contenu du menu :
- retirez les attributs aria-expanded et aria-controls appliqués sur le bouton
- appliquez sur l'élément &lt;div&gt; contenant le contenu du menu les attributs role="modal" et aria-label dont la valeur pourrait être "Panneau de menu principal". 
- appliquez un bouton &lt;button type="button"&gt; permettant de fermer le panneau
- assurez vous qu'à l'activation du bouton pour ouvrir le panneau, le focus passe sur le bouton "Fermer" du panneau
- assurez-vous que la tabulation ne sorte pas de la modale tant que l'utilisateur n'a pas fermé la fenêtre modale.</t>
    </r>
  </si>
  <si>
    <r>
      <rPr>
        <b/>
        <sz val="10"/>
        <rFont val="Calibri"/>
        <family val="2"/>
      </rPr>
      <t xml:space="preserve">Header 
Menu latéral (gauche) - Mobile et zoom 200% 
</t>
    </r>
    <r>
      <rPr>
        <sz val="10"/>
        <rFont val="Calibri"/>
        <family val="2"/>
      </rPr>
      <t>L'intitulé du bouton d'ouverture du menu latéral n'est pas pertinent. Il serait plus approprié d'indiquer par exemple "Menu principal".</t>
    </r>
  </si>
  <si>
    <r>
      <rPr>
        <b/>
        <sz val="10"/>
        <rFont val="Calibri"/>
        <family val="2"/>
      </rPr>
      <t>Header</t>
    </r>
    <r>
      <rPr>
        <sz val="10"/>
        <rFont val="Calibri"/>
        <family val="2"/>
      </rPr>
      <t xml:space="preserve">
</t>
    </r>
    <r>
      <rPr>
        <b/>
        <sz val="10"/>
        <rFont val="Calibri"/>
        <family val="2"/>
      </rPr>
      <t>Eléments de navigation</t>
    </r>
    <r>
      <rPr>
        <sz val="10"/>
        <rFont val="Calibri"/>
        <family val="2"/>
      </rPr>
      <t xml:space="preserve">
La liste présente dans le header pour l'élément de navigation n'est pas correcte car des éléments &lt;div&gt; sont présents en tant qu'élément enfant de la balise &lt;ul&gt; de la liste. Retirez les balises &lt;div&gt; présentes car seules des balises &lt;li&gt; peuvent être enfants de la balise &lt;ul&gt;. 
Des balises &lt;ul&gt; sans enfant &lt;li&gt; sont également présents dans le code. Supprimez-les lorsqu'aucun éléments ne sont contenus dans cette liste.
Il est recommandé de corriger toutes les erreurs remontées sur la page par le validateur W3C https://validator.w3.org. </t>
    </r>
  </si>
  <si>
    <r>
      <t xml:space="preserve">&lt;nav class="navbar navbar-expand btco-hover-menu" id="yui_3_17_2_1_1604674032040_34"&gt;
   &lt;div id="adaptable-page-header-nav-drawer" data-region="drawer-toggle" class="d-lg-none mr-3"&gt;[...] &lt;/div&gt;
   &lt;div class="collapse navbar-collapse" id="yui_3_17_2_1_1604674032040_33"&gt;
      &lt;div class="my-auto m-1"&gt;&lt;/div&gt;
      &lt;ul class="navbar-nav ml-auto my-auto" id="yui_3_17_2_1_1604674032040_32"&gt;
</t>
    </r>
    <r>
      <rPr>
        <b/>
        <strike/>
        <sz val="10"/>
        <color rgb="FFC00000"/>
        <rFont val="Calibri"/>
        <family val="2"/>
      </rPr>
      <t xml:space="preserve">         &lt;div class="pull-left"&gt;
            &lt;ul class="navbar-nav mr-auto"&gt;&lt;/ul&gt;
         &lt;/div&gt;
</t>
    </r>
    <r>
      <rPr>
        <sz val="10"/>
        <rFont val="Calibri"/>
        <family val="2"/>
      </rPr>
      <t xml:space="preserve">         &lt;li class="nav-item d-xs-block d-sm-block d-md-none my-auto mx-md-1 my-auto"&gt;
            &lt;a class="nav-link" href="https://rcd.cned.fr/course/search.php"&gt;
            &lt;i class="icon fa fa-search fa-fw " title="Search" aria-label="Search"&gt;&lt;/i&gt;
            &lt;/a&gt;
         &lt;/li&gt;
         &lt;</t>
    </r>
    <r>
      <rPr>
        <b/>
        <sz val="10"/>
        <color rgb="FFC00000"/>
        <rFont val="Calibri"/>
        <family val="2"/>
      </rPr>
      <t xml:space="preserve">li </t>
    </r>
    <r>
      <rPr>
        <sz val="10"/>
        <rFont val="Calibri"/>
        <family val="2"/>
      </rPr>
      <t xml:space="preserve">class="my-auto mx-md-1"&gt;
            &lt;div class="popover-region collapsed popover-region-notifications" id="nav-notification-popover-container" data-userid="4347" data-region="popover-region"&gt;[...]&lt;/div&gt;
</t>
    </r>
    <r>
      <rPr>
        <b/>
        <sz val="10"/>
        <color rgb="FFC00000"/>
        <rFont val="Calibri"/>
        <family val="2"/>
      </rPr>
      <t xml:space="preserve">         &lt;/li&gt;</t>
    </r>
    <r>
      <rPr>
        <sz val="10"/>
        <rFont val="Calibri"/>
        <family val="2"/>
      </rPr>
      <t xml:space="preserve">
</t>
    </r>
    <r>
      <rPr>
        <b/>
        <strike/>
        <sz val="10"/>
        <color rgb="FFC00000"/>
        <rFont val="Calibri"/>
        <family val="2"/>
      </rPr>
      <t xml:space="preserve">         &lt;li class="nav-item dropdown ml-2 my-auto"&gt;&lt;/li&gt;</t>
    </r>
    <r>
      <rPr>
        <sz val="10"/>
        <rFont val="Calibri"/>
        <family val="2"/>
      </rPr>
      <t xml:space="preserve">
         &lt;li class="nav-item dropdown ml-3 ml-md-4 mr-2 mr-md-0" id="yui_3_17_2_1_1604674032040_31"&gt;
            &lt;a class="nav-link dropdown-toggle my-auto" role="button" href="#" id="usermenu" data-toggle="dropdown" aria-haspopup="true" aria-expanded="false" aria-controls="usermenu-dropdown" aria-label="Menu utilisateur" title="Referent Test1"&gt;
            &lt;span class="d-none d-md-inline-block mx-1" id="yui_3_17_2_1_1604674032040_30"&gt;Referent Test1&lt;/span&gt;
            &lt;img src="https://rcd.cned.fr/theme/image.php/adaptable/core/1604620809/u/f1" class="userpicture defaultuserpic" aria-hidden="true" width="50" height="50"&gt;
            &lt;/a&gt;
            &lt;div class="dropdown-menu dropdown-menu-right" role="menu" id="usermenu-dropdown" aria-labelledby="usermenu"&gt;
               &lt;a class="dropdown-item" href="https://rcd.cned.fr/login/logout.php?sesskey=kEKZf1y4l0" title="Déconnexion"&gt;&lt;i aria-hidden="true" class="fa fa-sign-out"&gt;&lt;/i&gt;Déconnexion&lt;/a&gt;
            &lt;/div&gt;
         &lt;/li&gt;
      &lt;/ul&gt;
   &lt;/div&gt;
&lt;/nav&gt;
</t>
    </r>
  </si>
  <si>
    <r>
      <rPr>
        <b/>
        <sz val="10"/>
        <rFont val="Calibri"/>
        <family val="2"/>
      </rPr>
      <t xml:space="preserve">Bouton de déconnexion du Menu de profil utilisateur et Lien "Accueil" du menu "Mes cours"
</t>
    </r>
    <r>
      <rPr>
        <sz val="10"/>
        <rFont val="Calibri"/>
        <family val="2"/>
      </rPr>
      <t xml:space="preserve">L'icône appelée dans le bouton et le lien est appelée par des balises &lt;i&gt;. Cela n'est pas approprié. Il serait préférable que cette icône soit appelée en CSS ou par une balise image &lt;img&gt;. 
</t>
    </r>
  </si>
  <si>
    <r>
      <rPr>
        <b/>
        <sz val="10"/>
        <rFont val="Calibri"/>
        <family val="2"/>
      </rPr>
      <t>Navigation principale:</t>
    </r>
    <r>
      <rPr>
        <sz val="10"/>
        <rFont val="Calibri"/>
        <family val="2"/>
      </rPr>
      <t xml:space="preserve">
&lt;</t>
    </r>
    <r>
      <rPr>
        <b/>
        <strike/>
        <sz val="10"/>
        <color rgb="FFC00000"/>
        <rFont val="Calibri"/>
        <family val="2"/>
      </rPr>
      <t>div</t>
    </r>
    <r>
      <rPr>
        <b/>
        <sz val="10"/>
        <color rgb="FFC00000"/>
        <rFont val="Calibri"/>
        <family val="2"/>
      </rPr>
      <t xml:space="preserve"> nav</t>
    </r>
    <r>
      <rPr>
        <sz val="10"/>
        <rFont val="Calibri"/>
        <family val="2"/>
      </rPr>
      <t xml:space="preserve"> id="inst75" class="block_my_courses block mb-3" </t>
    </r>
    <r>
      <rPr>
        <b/>
        <sz val="10"/>
        <color rgb="FFC00000"/>
        <rFont val="Calibri"/>
        <family val="2"/>
      </rPr>
      <t>role="navigation"</t>
    </r>
    <r>
      <rPr>
        <sz val="10"/>
        <rFont val="Calibri"/>
        <family val="2"/>
      </rPr>
      <t xml:space="preserve"> data-block="my_courses" data-instanceid="75" aria-labelledby="instance-75-header"&gt;
   &lt;div class="header"&gt;
      &lt;div class="title"&gt;
         &lt;div class="block_action"&gt;&lt;/div&gt;
         &lt;h2 id="instance-75-header"&gt;Mes cours&lt;/h2&gt;
      &lt;/div&gt;
   &lt;/div&gt;
   &lt;div class="content"&gt;
      &lt;div class="row-flex" style="padding-left: 7%;"&gt;
         &lt;div class="col-md-12"&gt;
            &lt;form action="https://rcd.cned.fr/course/search.php"&gt;
               &lt;label class="hidden" for="search-2" style="display: none;"&gt;Rechercher des cours&lt;/label&gt;
               &lt;div class="grey-box clear-fix"&gt;
                  &lt;input placeholder="Rechercher un cours" accesskey="6" class="search_tour bg-white search-box__input ui-autocomplete-input" type="text" name="search" id="search-2" autocomplete="off" style="max-width:210px;"&gt;
                  &lt;button title="Rechercher un cours" type="submit" class="no-border bg-white" style="background-image:none;"&gt;
                  &lt;span class="fa fa-search" title="Rechercher un cours"&gt;
                  &lt;/span&gt;&lt;/button&gt;
               &lt;/div&gt;
            &lt;/form&gt;
         &lt;/div&gt;
[...]
&lt;/nav&gt;
</t>
    </r>
    <r>
      <rPr>
        <b/>
        <sz val="10"/>
        <rFont val="Calibri"/>
        <family val="2"/>
      </rPr>
      <t xml:space="preserve">Contenu principal: </t>
    </r>
    <r>
      <rPr>
        <sz val="10"/>
        <rFont val="Calibri"/>
        <family val="2"/>
      </rPr>
      <t xml:space="preserve">
&lt;</t>
    </r>
    <r>
      <rPr>
        <b/>
        <strike/>
        <sz val="10"/>
        <color rgb="FFC00000"/>
        <rFont val="Calibri"/>
        <family val="2"/>
      </rPr>
      <t>div</t>
    </r>
    <r>
      <rPr>
        <b/>
        <sz val="10"/>
        <color rgb="FFC00000"/>
        <rFont val="Calibri"/>
        <family val="2"/>
      </rPr>
      <t xml:space="preserve"> main</t>
    </r>
    <r>
      <rPr>
        <sz val="10"/>
        <rFont val="Calibri"/>
        <family val="2"/>
      </rPr>
      <t xml:space="preserve"> role="main"&gt;
   &lt;span id="maincontent"&gt;&lt;/span&gt;&lt;a class="skip-block skip aabtn" href="#skipcourses"&gt;Passer cours&lt;/a&gt;
   &lt;div id="frontpage-category-combo"&gt;
[...]
&lt;/</t>
    </r>
    <r>
      <rPr>
        <b/>
        <strike/>
        <sz val="10"/>
        <color rgb="FFC00000"/>
        <rFont val="Calibri"/>
        <family val="2"/>
      </rPr>
      <t>div</t>
    </r>
    <r>
      <rPr>
        <b/>
        <sz val="10"/>
        <color rgb="FFC00000"/>
        <rFont val="Calibri"/>
        <family val="2"/>
      </rPr>
      <t xml:space="preserve"> main</t>
    </r>
    <r>
      <rPr>
        <sz val="10"/>
        <rFont val="Calibri"/>
        <family val="2"/>
      </rPr>
      <t>&gt;</t>
    </r>
  </si>
  <si>
    <r>
      <rPr>
        <b/>
        <sz val="10"/>
        <rFont val="Calibri"/>
        <family val="2"/>
      </rPr>
      <t>Intitulé du champ de recherche de cours</t>
    </r>
    <r>
      <rPr>
        <sz val="10"/>
        <rFont val="Calibri"/>
        <family val="2"/>
      </rPr>
      <t xml:space="preserve">
L'intitulé du champ de recherche de cours est masqué par un attribut display:none. En revanche, il devrait être masqué en CSS visuellement, mais accessible aux technologies d'assistance. </t>
    </r>
  </si>
  <si>
    <r>
      <t>&lt;form action="https://rcd.cned.fr/course/search.php" id="yui_3_17_2_1_1604998918562_44"&gt;
                    &lt;label class="</t>
    </r>
    <r>
      <rPr>
        <b/>
        <sz val="10"/>
        <color rgb="FFC00000"/>
        <rFont val="Calibri"/>
        <family val="2"/>
      </rPr>
      <t>sr-only</t>
    </r>
    <r>
      <rPr>
        <sz val="10"/>
        <rFont val="Calibri"/>
        <family val="2"/>
      </rPr>
      <t xml:space="preserve">" for="search-2" </t>
    </r>
    <r>
      <rPr>
        <b/>
        <strike/>
        <sz val="10"/>
        <color rgb="FFC00000"/>
        <rFont val="Calibri"/>
        <family val="2"/>
      </rPr>
      <t>style="display: none;"</t>
    </r>
    <r>
      <rPr>
        <sz val="10"/>
        <rFont val="Calibri"/>
        <family val="2"/>
      </rPr>
      <t>&gt;Rechercher des cours&lt;/label&gt;
                    &lt;div class="grey-box clear-fix" id="yui_3_17_2_1_1604998918562_43"&gt;
                        &lt;input placeholder="Rechercher un cours" accesskey="6" class="search_tour bg-white search-box__input ui-autocomplete-input" type="text" name="search" id="search-2" autocomplete="off" style="max-width:210px;"&gt;
   &lt;button title="Rechercher un cours" type="submit" class="no-border bg-white" style="background-image:none;"&gt;
   &lt;span class="fa fa-search"</t>
    </r>
    <r>
      <rPr>
        <b/>
        <strike/>
        <sz val="10"/>
        <color rgb="FFC00000"/>
        <rFont val="Calibri"/>
        <family val="2"/>
      </rPr>
      <t xml:space="preserve"> title="Rechercher un cours"</t>
    </r>
    <r>
      <rPr>
        <sz val="10"/>
        <rFont val="Calibri"/>
        <family val="2"/>
      </rPr>
      <t>&gt;&lt;/span&gt;</t>
    </r>
    <r>
      <rPr>
        <b/>
        <sz val="10"/>
        <color rgb="FFC00000"/>
        <rFont val="Calibri"/>
        <family val="2"/>
      </rPr>
      <t>&lt;span class="sr-only"&gt;Rechercher un cours"&lt;/span&gt;</t>
    </r>
    <r>
      <rPr>
        <sz val="10"/>
        <rFont val="Calibri"/>
        <family val="2"/>
      </rPr>
      <t xml:space="preserve">
   &lt;/button&gt;                    &lt;/div&gt;
                &lt;/form&gt;</t>
    </r>
  </si>
  <si>
    <r>
      <rPr>
        <b/>
        <sz val="10"/>
        <rFont val="Calibri"/>
        <family val="2"/>
      </rPr>
      <t>Rechercher un cours</t>
    </r>
    <r>
      <rPr>
        <sz val="10"/>
        <rFont val="Calibri"/>
        <family val="2"/>
      </rPr>
      <t xml:space="preserve">
Le bouton de soumission du champ de recherche de cours ne comprend pas d'intitulé entre les balises &lt;button&gt; et l'icône de loupe est appellée en CSS. Lorsque le CSS est désactivé, le bouton n'a par conséquent pas d'intitulé. Appliquez dans un texte masqué visuellement mais accessible aux technologies d'assistance un intitulé entre les balises du bouton.  </t>
    </r>
  </si>
  <si>
    <r>
      <rPr>
        <b/>
        <sz val="10"/>
        <rFont val="Calibri"/>
        <family val="2"/>
      </rPr>
      <t xml:space="preserve">Header
Logo
</t>
    </r>
    <r>
      <rPr>
        <sz val="10"/>
        <rFont val="Calibri"/>
        <family val="2"/>
      </rPr>
      <t xml:space="preserve">Le logo "Program' cours" du site disparaît en zoom 200% (et en version Mobile).
</t>
    </r>
    <r>
      <rPr>
        <b/>
        <sz val="10"/>
        <rFont val="Calibri"/>
        <family val="2"/>
      </rPr>
      <t>Footer</t>
    </r>
    <r>
      <rPr>
        <sz val="10"/>
        <rFont val="Calibri"/>
        <family val="2"/>
      </rPr>
      <t xml:space="preserve">
Le footer disparaît en zoom 200% (et en version Mobile).</t>
    </r>
  </si>
  <si>
    <r>
      <rPr>
        <b/>
        <sz val="10"/>
        <rFont val="Calibri"/>
        <family val="2"/>
      </rPr>
      <t>Menu "Mes cours"</t>
    </r>
    <r>
      <rPr>
        <sz val="10"/>
        <rFont val="Calibri"/>
        <family val="2"/>
      </rPr>
      <t xml:space="preserve">
</t>
    </r>
    <r>
      <rPr>
        <b/>
        <sz val="10"/>
        <rFont val="Calibri"/>
        <family val="2"/>
      </rPr>
      <t>Bouton "Rechercher"</t>
    </r>
    <r>
      <rPr>
        <sz val="10"/>
        <rFont val="Calibri"/>
        <family val="2"/>
      </rPr>
      <t xml:space="preserve">
Le focus n'est pas visible sur le bouton associé au champ de recherche. </t>
    </r>
  </si>
  <si>
    <r>
      <rPr>
        <b/>
        <sz val="10"/>
        <rFont val="Calibri"/>
        <family val="2"/>
      </rPr>
      <t>Logo République Française</t>
    </r>
    <r>
      <rPr>
        <sz val="10"/>
        <rFont val="Calibri"/>
        <family val="2"/>
      </rPr>
      <t xml:space="preserve">
L'alternative du logo indique qu'il s'agit du Ministère de l'Education Nationale et de la Jeunesse alors que le logo indique "République Française - Liberté, Egalité, Fraternité" et non le nom du ministère. L'alternative doit reprendre les textes de l'image.  </t>
    </r>
  </si>
  <si>
    <r>
      <t>&lt;img src="/theme/adaptable/pix/2020_Republique_francaise.svg" alt="</t>
    </r>
    <r>
      <rPr>
        <b/>
        <sz val="10"/>
        <color rgb="FFC00000"/>
        <rFont val="Calibri"/>
        <family val="2"/>
      </rPr>
      <t>République Française - Liberté, Egalité, Fraternité</t>
    </r>
    <r>
      <rPr>
        <sz val="10"/>
        <rFont val="Calibri"/>
        <family val="2"/>
      </rPr>
      <t>" class="logo-menj"&gt;</t>
    </r>
  </si>
  <si>
    <r>
      <rPr>
        <b/>
        <sz val="10"/>
        <rFont val="Calibri"/>
        <family val="2"/>
      </rPr>
      <t>Boutons "Se connecter"</t>
    </r>
    <r>
      <rPr>
        <sz val="10"/>
        <rFont val="Calibri"/>
        <family val="2"/>
      </rPr>
      <t xml:space="preserve">
Les boutons de connection pour le formulaire Elève et Référent dont le texte est de couleur rose #e5457d ou bleu clair #3db6b3 sur fond blanc ne sont pas suffisament contrastés.</t>
    </r>
  </si>
  <si>
    <r>
      <rPr>
        <b/>
        <sz val="10"/>
        <rFont val="Calibri"/>
        <family val="2"/>
      </rPr>
      <t>Connexion Elève</t>
    </r>
    <r>
      <rPr>
        <sz val="10"/>
        <rFont val="Calibri"/>
        <family val="2"/>
      </rPr>
      <t xml:space="preserve">
Le formulaire de connexion pour les élèves comprend uniquement un champ de login, le champ de mot de passe étant masqué par un display:none car celui-ci n'est pas nécessaire ici. En revanche, le label du champ est masqué visuellement mais accessible aux technologies d'assistance. Un label ne peut pas être reliée à un élément non visible/accessible. Assurez-vous qu'il soit masqué également pour les utilisateurs de technologies d'assistance par un display:none. 
Notez: idéalement, il faudrait supprimer ce champ et son label. 
Il est recommandé de corriger toutes les erreurs remontées sur la page par le validateur W3C https://validator.w3.org. </t>
    </r>
  </si>
  <si>
    <r>
      <t xml:space="preserve">Ex.:
&lt;form class="mt-3" action="https://rcd.cned.fr/login/index.php" method="post" id="nopasswordlogin" data-bitwarden-watching="1"&gt;
   &lt;div class="form-group" id="yui_3_17_2_1_1605025592665_34"&gt;
      &lt;label for="nopasswordusername" class="sr-only"&gt;Nom d'utilisateur&lt;/label&gt;
      &lt;input type="text" name="username" id="nopasswordusername" class="form-control" value="" placeholder="Nom d'utilisateur" autocomplete="off" style="width:20rem;"&gt;
   &lt;/div&gt;
</t>
    </r>
    <r>
      <rPr>
        <b/>
        <sz val="10"/>
        <color rgb="FFC00000"/>
        <rFont val="Calibri"/>
        <family val="2"/>
      </rPr>
      <t>&lt;!--Début éléments à mettre en display:none --&gt;</t>
    </r>
    <r>
      <rPr>
        <sz val="10"/>
        <rFont val="Calibri"/>
        <family val="2"/>
      </rPr>
      <t xml:space="preserve">
   &lt;div class="form-group"&gt;
      &lt;label for="nopasswordpassword"</t>
    </r>
    <r>
      <rPr>
        <b/>
        <strike/>
        <sz val="10"/>
        <color rgb="FFC00000"/>
        <rFont val="Calibri"/>
        <family val="2"/>
      </rPr>
      <t xml:space="preserve"> class="sr-only"</t>
    </r>
    <r>
      <rPr>
        <sz val="10"/>
        <rFont val="Calibri"/>
        <family val="2"/>
      </rPr>
      <t xml:space="preserve">&gt;Mot de passe&lt;/label&gt;
      &lt;input type="hidden" name="password" id="nopasswordpassword" value=""&gt;
   &lt;/div&gt;
</t>
    </r>
    <r>
      <rPr>
        <b/>
        <sz val="10"/>
        <color rgb="FFC00000"/>
        <rFont val="Calibri"/>
        <family val="2"/>
      </rPr>
      <t>&lt;!--Fin éléments à mettre en display:none --&gt;</t>
    </r>
    <r>
      <rPr>
        <sz val="10"/>
        <rFont val="Calibri"/>
        <family val="2"/>
      </rPr>
      <t xml:space="preserve">
   &lt;button type="submit" class="btn btn-login-left" id="nopasswordloginbtn" style="margin: 0; width:21rem;"&gt;Se connecter&lt;/button&gt;
&lt;/form&gt;
</t>
    </r>
  </si>
  <si>
    <r>
      <t>Ex.: 
&lt;div class="card-body" id="yui_3_17_2_1_1605025592665_22"&gt;
   &lt;</t>
    </r>
    <r>
      <rPr>
        <b/>
        <sz val="10"/>
        <color rgb="FFC00000"/>
        <rFont val="Calibri"/>
        <family val="2"/>
      </rPr>
      <t>h1</t>
    </r>
    <r>
      <rPr>
        <sz val="10"/>
        <rFont val="Calibri"/>
        <family val="2"/>
      </rPr>
      <t xml:space="preserve"> class="text-center alert alert-info"&gt;
      Veuillez choisir votre méthode de connexion pour vous connecter au site.
   &lt;/</t>
    </r>
    <r>
      <rPr>
        <b/>
        <sz val="10"/>
        <color rgb="FFC00000"/>
        <rFont val="Calibri"/>
        <family val="2"/>
      </rPr>
      <t>h1</t>
    </r>
    <r>
      <rPr>
        <sz val="10"/>
        <rFont val="Calibri"/>
        <family val="2"/>
      </rPr>
      <t>&gt;
   &lt;div class="loginerrors mt-3" id="yui_3_17_2_1_1605025592665_21"&gt;
      &lt;a href="#" id="loginerrormessage" class="accesshide"&gt;Invalid login, please try again&lt;/a&gt;
      &lt;div class="alert alert-danger" role="alert" id="yui_3_17_2_1_1605025592665_20"&gt;Invalid login, please try again&lt;/div&gt;
   &lt;/div&gt;
   &lt;div class="row-flex justify-content-md-center"&gt;
      &lt;div class="col-xs-12 col-sm-12 col-md-5 text-center"&gt;
         &lt;</t>
    </r>
    <r>
      <rPr>
        <b/>
        <sz val="10"/>
        <color rgb="FFC00000"/>
        <rFont val="Calibri"/>
        <family val="2"/>
      </rPr>
      <t>h2</t>
    </r>
    <r>
      <rPr>
        <sz val="10"/>
        <rFont val="Calibri"/>
        <family val="2"/>
      </rPr>
      <t xml:space="preserve"> class="text-center" style="border-bottom: solid 4px #E5457D !important;" data-element-id="headingsMap-0"&gt;Elèves&lt;/</t>
    </r>
    <r>
      <rPr>
        <b/>
        <sz val="10"/>
        <color rgb="FFC00000"/>
        <rFont val="Calibri"/>
        <family val="2"/>
      </rPr>
      <t>h2</t>
    </r>
    <r>
      <rPr>
        <sz val="10"/>
        <rFont val="Calibri"/>
        <family val="2"/>
      </rPr>
      <t>&gt;
         &lt;form class="mt-3" action="https://rcd.cned.fr/login/index.php" method="post" id="nopasswordlogin" data-bitwarden-watching="1"&gt;
            &lt;div class="form-group"&gt;
               &lt;label for="nopasswordusername" class="sr-only"&gt;Nom d'utilisateur&lt;/label&gt;
               &lt;input type="text" name="username" id="nopasswordusername" class="form-control" value="" placeholder="Nom d'utilisateur" autocomplete="off" style="width:20rem;"&gt;
            &lt;/div&gt;
            &lt;div class="form-group"&gt;
               &lt;label for="nopasswordpassword" class="sr-only"&gt;Mot de passe&lt;/label&gt;
               &lt;input type="hidden" name="password" id="nopasswordpassword" value=""&gt;
            &lt;/div&gt;
            &lt;button type="submit" class="btn btn-login-left" id="nopasswordloginbtn" style="margin: 0; width:21rem;"&gt;Se connecter&lt;/button&gt;
         &lt;/form&gt;
      &lt;/div&gt;
      &lt;div class="col-xs-12 col-sm-12 col-md-5 text-center"&gt;
         &lt;</t>
    </r>
    <r>
      <rPr>
        <b/>
        <sz val="10"/>
        <color rgb="FFC00000"/>
        <rFont val="Calibri"/>
        <family val="2"/>
      </rPr>
      <t xml:space="preserve">h2 </t>
    </r>
    <r>
      <rPr>
        <sz val="10"/>
        <rFont val="Calibri"/>
        <family val="2"/>
      </rPr>
      <t>class="text-center" style="border-bottom: solid 4px #3DB6B3 !important;" data-element-id="headingsMap-1"&gt;Référents&lt;/</t>
    </r>
    <r>
      <rPr>
        <b/>
        <sz val="10"/>
        <color rgb="FFC00000"/>
        <rFont val="Calibri"/>
        <family val="2"/>
      </rPr>
      <t>h2</t>
    </r>
    <r>
      <rPr>
        <sz val="10"/>
        <rFont val="Calibri"/>
        <family val="2"/>
      </rPr>
      <t>&gt;
         &lt;form class="mt-3" action="https://rcd.cned.fr/login/index.php" method="post" id="login" data-bitwarden-watching="1"&gt;
            &lt;div class="form-group"&gt;
               &lt;label for="username" class="sr-only"&gt;Nom d'utilisateur&lt;/label&gt;
               &lt;input type="text" name="username" id="username" class="form-control" value="" placeholder="Nom d'utilisateur" autocomplete="off" style="width:20rem;"&gt;
            &lt;/div&gt;
            &lt;div class="form-group"&gt;
               &lt;label for="password" class="sr-only"&gt;Mot de passe&lt;/label&gt;
               &lt;input type="password" name="password" id="password" value="" class="form-control" placeholder="Mot de passe" autocomplete="off" style="width:20rem;"&gt;
            &lt;/div&gt;
            &lt;button type="submit" class="btn btn-login-right" id="loginbtn" style="width:21rem;"&gt;Se connecter&lt;/button&gt;
         &lt;/form&gt;
      &lt;/div&gt;
   &lt;/div&gt;
&lt;/div&gt;</t>
    </r>
  </si>
  <si>
    <r>
      <t xml:space="preserve">Ex.: 
&lt;div class="row-flex justify-content-md-center" id="yui_3_17_2_1_1605602020181_21"&gt;
   &lt;div class="col-xs-12 col-sm-12 col-md-5 text-center" id="yui_3_17_2_1_1605602020181_20"&gt;
      &lt;h3 class="text-center" style="border-bottom: solid 4px #E5457D !important;"&gt;Elèves&lt;/h3&gt;
      &lt;form class="mt-3" action="https://rcd.cned.fr/login/index.php" method="post" id="nopasswordlogin"&gt;
         &lt;div class="form-group" id="yui_3_17_2_1_1605602020181_33"&gt;
            &lt;label for="nopasswordusername" </t>
    </r>
    <r>
      <rPr>
        <b/>
        <strike/>
        <sz val="10"/>
        <color rgb="FFC00000"/>
        <rFont val="Calibri"/>
        <family val="2"/>
      </rPr>
      <t>class="sr-only"</t>
    </r>
    <r>
      <rPr>
        <sz val="10"/>
        <rFont val="Calibri"/>
        <family val="2"/>
      </rPr>
      <t xml:space="preserve">&gt;Nom d'utilisateur </t>
    </r>
    <r>
      <rPr>
        <b/>
        <sz val="10"/>
        <color rgb="FFC00000"/>
        <rFont val="Calibri"/>
        <family val="2"/>
      </rPr>
      <t>élève</t>
    </r>
    <r>
      <rPr>
        <sz val="10"/>
        <rFont val="Calibri"/>
        <family val="2"/>
      </rPr>
      <t xml:space="preserve">&lt;/label&gt;
            &lt;input type="text" name="username" id="nopasswordusername" class="form-control" value="" placeholder="Nom d'utilisateur </t>
    </r>
    <r>
      <rPr>
        <b/>
        <sz val="10"/>
        <color rgb="FFC00000"/>
        <rFont val="Calibri"/>
        <family val="2"/>
      </rPr>
      <t>élève</t>
    </r>
    <r>
      <rPr>
        <sz val="10"/>
        <rFont val="Calibri"/>
        <family val="2"/>
      </rPr>
      <t xml:space="preserve">" autocomplete="off" style="width:20rem;"&gt;
         &lt;/div&gt;
</t>
    </r>
    <r>
      <rPr>
        <b/>
        <sz val="10"/>
        <color rgb="FFC00000"/>
        <rFont val="Calibri"/>
        <family val="2"/>
      </rPr>
      <t xml:space="preserve">         &lt;!--Début éléments à mettre en display:none --&gt;</t>
    </r>
    <r>
      <rPr>
        <sz val="10"/>
        <rFont val="Calibri"/>
        <family val="2"/>
      </rPr>
      <t xml:space="preserve">
         &lt;div class="form-group"&gt;
            &lt;label for="nopasswordpassword" </t>
    </r>
    <r>
      <rPr>
        <b/>
        <strike/>
        <sz val="10"/>
        <color rgb="FFC00000"/>
        <rFont val="Calibri"/>
        <family val="2"/>
      </rPr>
      <t>class="sr-only"</t>
    </r>
    <r>
      <rPr>
        <sz val="10"/>
        <rFont val="Calibri"/>
        <family val="2"/>
      </rPr>
      <t xml:space="preserve">&gt;Mot de passe&lt;/label&gt;
            &lt;input type="hidden" name="password" id="nopasswordpassword" value=""&gt;
         &lt;/div&gt;
</t>
    </r>
    <r>
      <rPr>
        <b/>
        <sz val="10"/>
        <color rgb="FFC00000"/>
        <rFont val="Calibri"/>
        <family val="2"/>
      </rPr>
      <t xml:space="preserve">         &lt;!--Fin éléments à mettre en display:none --&gt;
</t>
    </r>
    <r>
      <rPr>
        <sz val="10"/>
        <rFont val="Calibri"/>
        <family val="2"/>
      </rPr>
      <t xml:space="preserve">         &lt;button type="submit" class="btn btn-login-left" id="nopasswordloginbtn" style="margin: 0; width:21rem;"&gt;Se connecter</t>
    </r>
    <r>
      <rPr>
        <b/>
        <sz val="10"/>
        <color rgb="FFC00000"/>
        <rFont val="Calibri"/>
        <family val="2"/>
      </rPr>
      <t xml:space="preserve"> comme élève</t>
    </r>
    <r>
      <rPr>
        <sz val="10"/>
        <rFont val="Calibri"/>
        <family val="2"/>
      </rPr>
      <t xml:space="preserve">&lt;/button&gt;
      &lt;/form&gt;
   &lt;/div&gt;
   &lt;div class="col-xs-12 col-sm-12 col-md-5 text-center" id="yui_3_17_2_1_1605602020181_30"&gt;
      &lt;h3 class="text-center" style="border-bottom: solid 4px #3DB6B3 !important;"&gt;Référents&lt;/h3&gt;
      &lt;form class="mt-3" action="https://rcd.cned.fr/login/index.php" method="post" id="login"&gt;
         &lt;div class="form-group"&gt;
            &lt;label for="username" </t>
    </r>
    <r>
      <rPr>
        <b/>
        <strike/>
        <sz val="10"/>
        <color rgb="FFC00000"/>
        <rFont val="Calibri"/>
        <family val="2"/>
      </rPr>
      <t>class="sr-only"</t>
    </r>
    <r>
      <rPr>
        <sz val="10"/>
        <rFont val="Calibri"/>
        <family val="2"/>
      </rPr>
      <t xml:space="preserve">&gt;Nom d'utilisateur </t>
    </r>
    <r>
      <rPr>
        <b/>
        <sz val="10"/>
        <color rgb="FFC00000"/>
        <rFont val="Calibri"/>
        <family val="2"/>
      </rPr>
      <t>Référent</t>
    </r>
    <r>
      <rPr>
        <sz val="10"/>
        <rFont val="Calibri"/>
        <family val="2"/>
      </rPr>
      <t xml:space="preserve">&lt;/label&gt;
            &lt;input type="text" name="username" id="username" class="form-control" value="" placeholder="Nom d'utilisateur </t>
    </r>
    <r>
      <rPr>
        <b/>
        <sz val="10"/>
        <color rgb="FFC00000"/>
        <rFont val="Calibri"/>
        <family val="2"/>
      </rPr>
      <t>Référent</t>
    </r>
    <r>
      <rPr>
        <sz val="10"/>
        <rFont val="Calibri"/>
        <family val="2"/>
      </rPr>
      <t>" autocomplete="off" style="width:20rem;"&gt;
         &lt;/div&gt;
         &lt;div class="form-group" id="yui_3_17_2_1_1605602020181_29"&gt;
            &lt;label for="password"</t>
    </r>
    <r>
      <rPr>
        <b/>
        <strike/>
        <sz val="10"/>
        <color rgb="FFC00000"/>
        <rFont val="Calibri"/>
        <family val="2"/>
      </rPr>
      <t xml:space="preserve"> class="sr-only"</t>
    </r>
    <r>
      <rPr>
        <sz val="10"/>
        <rFont val="Calibri"/>
        <family val="2"/>
      </rPr>
      <t xml:space="preserve">&gt;Mot de passe&lt;/label&gt;
            &lt;input type="password" name="password" id="password" value="" class="form-control" placeholder="Mot de passe" autocomplete="off" style="width:20rem;"&gt;
         &lt;/div&gt;
         &lt;button type="submit" class="btn btn-login-right" id="loginbtn" style="width:21rem;"&gt;Se connecter </t>
    </r>
    <r>
      <rPr>
        <b/>
        <sz val="10"/>
        <color rgb="FFC00000"/>
        <rFont val="Calibri"/>
        <family val="2"/>
      </rPr>
      <t>comme Référent</t>
    </r>
    <r>
      <rPr>
        <sz val="10"/>
        <rFont val="Calibri"/>
        <family val="2"/>
      </rPr>
      <t xml:space="preserve">&lt;/button&gt;
      &lt;/form&gt;
   &lt;/div&gt;
&lt;/div&gt;
</t>
    </r>
  </si>
  <si>
    <r>
      <rPr>
        <b/>
        <sz val="10"/>
        <rFont val="Calibri"/>
        <family val="2"/>
      </rPr>
      <t>Lien "Invalid login, please try again"</t>
    </r>
    <r>
      <rPr>
        <sz val="10"/>
        <rFont val="Calibri"/>
        <family val="2"/>
      </rPr>
      <t xml:space="preserve">
Lorsqu'un formulaire de connexion retourne une erreur, un lien "Invalid login, please try again" apparaît, adjascent au message d'alerte comportant le même texte. Ce lien n'est pas visible mais il reste accessible en navigation clavier et technologies d'assistance. Il est ici redondant, par conséquent, il faudrait le supprimer. </t>
    </r>
  </si>
  <si>
    <r>
      <t xml:space="preserve">&lt;div class="loginerrors mt-3" id="yui_3_17_2_1_1605025592665_21"&gt;
         </t>
    </r>
    <r>
      <rPr>
        <b/>
        <strike/>
        <sz val="10"/>
        <color rgb="FFC00000"/>
        <rFont val="Calibri"/>
        <family val="2"/>
      </rPr>
      <t>&lt;a href="#" id="loginerrormessage" class="accesshide"&gt;Invalid login, please try again&lt;/a&gt;</t>
    </r>
    <r>
      <rPr>
        <sz val="10"/>
        <rFont val="Calibri"/>
        <family val="2"/>
      </rPr>
      <t xml:space="preserve">
         &lt;div class="alert alert-danger" role="alert" id="yui_3_17_2_1_1605025592665_20"&gt;Invalid login, please try again&lt;/div&gt;
 &lt;/div&gt;</t>
    </r>
  </si>
  <si>
    <r>
      <rPr>
        <b/>
        <sz val="10"/>
        <rFont val="Calibri"/>
        <family val="2"/>
      </rPr>
      <t>Loader</t>
    </r>
    <r>
      <rPr>
        <sz val="10"/>
        <rFont val="Calibri"/>
        <family val="2"/>
      </rPr>
      <t xml:space="preserve">
L'image affichant un loader pour le chargement des informations pour chaque niveau de l'arborescence des cours lorsqu'un niveau est affiché ne comporte pas d'alternative. Appliquez une alternative indiquant par exemple "Chargement des informations"</t>
    </r>
  </si>
  <si>
    <r>
      <t xml:space="preserve">Ex.: 
&lt;h4 class="categoryname aabtn" id="yui_3_17_2_1_1605626060609_133"&gt;
   &lt;a href="https://rcd.cned.fr/course/index.php?categoryid=24"&gt;4e&lt;/a&gt;
   &lt;img src="https://rcd.cned.fr/theme/image.php/adaptable/core/1605571210/i/loading_small" class="spinner iconsmall" </t>
    </r>
    <r>
      <rPr>
        <b/>
        <sz val="10"/>
        <color rgb="FFC00000"/>
        <rFont val="Calibri"/>
        <family val="2"/>
      </rPr>
      <t xml:space="preserve">alt="Chargement des informations" </t>
    </r>
    <r>
      <rPr>
        <sz val="10"/>
        <rFont val="Calibri"/>
        <family val="2"/>
      </rPr>
      <t xml:space="preserve">style="display: none;" hidden="hidden"&gt;
&lt;/h4&gt;
</t>
    </r>
  </si>
  <si>
    <r>
      <rPr>
        <b/>
        <sz val="10"/>
        <rFont val="Calibri"/>
        <family val="2"/>
      </rPr>
      <t>Lien "Tout replier/déplier"</t>
    </r>
    <r>
      <rPr>
        <sz val="10"/>
        <rFont val="Calibri"/>
        <family val="2"/>
      </rPr>
      <t xml:space="preserve">
Il s'agit actuellement d'un lien alors que cet élément devrait être un bouton &lt;button type="button"&gt; dont l'intitulé (voir 6.1.1) changera suivant le statut du bouton.
</t>
    </r>
    <r>
      <rPr>
        <b/>
        <sz val="10"/>
        <rFont val="Calibri"/>
        <family val="2"/>
      </rPr>
      <t>Liens-boutons afficher/masquer</t>
    </r>
    <r>
      <rPr>
        <sz val="10"/>
        <rFont val="Calibri"/>
        <family val="2"/>
      </rPr>
      <t xml:space="preserve">
Chaque niveau de l'arborescence peut afficher/masquer le contenu qui le suit. Il s'agit actuellement d'un lien contenu dans un élément &lt;div&gt; comportant un attribut aria-expanded. Dans certains cas, un titre de niveau est présent sur le lien.
Il serait plus pertinent d'avoir :
- un bouton &lt;button type="button"&gt; appliqué sur la flèche indiquant le statut ouvert/fermé de l'élément. Ce bouton comportera pour intitulé "Afficher toutes les matières de 6e" par exemple pour le niveau scolaire, et "Afficher tous les cours de Mathématiques de 6e" pour le niveau matière. Cet intitulé pourra être masqué visuellement mais accessible aux technologies d'assistance. Ce bouton comportera également les attributs aria-expanded indiquant le statut du bouton et aria-controls renvoyant à l'id de l'élément de contenu affiché/masqué. 
- un lien "Tous les cours de 6e" ou "Tous les cours de Mathématiques de 6e" qui renverra à la page correspondante. La partie "Tous les cours de" de l'intitulé pourra être masqué visuellement mais accessible aux technologies d'assistance. 
- Le titre de niveau sera maintenu sur le lien et devra refletter le niveau du titre dans l'arborescence (voir 9.1.1)
</t>
    </r>
    <r>
      <rPr>
        <b/>
        <sz val="10"/>
        <rFont val="Calibri"/>
        <family val="2"/>
      </rPr>
      <t>Lien Résumé (icone "i")</t>
    </r>
    <r>
      <rPr>
        <sz val="10"/>
        <rFont val="Calibri"/>
        <family val="2"/>
      </rPr>
      <t xml:space="preserve">
Il s'agit actuellement d'un lien permettant d'afficher/masquer un texte permettant de définir plus précisément le contenu du lien "Guides Utilisateurs". Les utilisateurs de technologies d'assistance n'ont pas accès à l'information à savoir si le texte est affiché ou masqué. 
Ce lien devrait être un bouton &lt;button type="button"&gt;. Ce bouton comportera également les attributs aria-expanded indiquant le statut du bouton et aria-controls renvoyant à l'id de l'élément contenant le texte affiché/masqué. 
L'intitulé du bouton sera affiché entre les balises &lt;button&gt;. L'intitulé actuel n'est pas pertinent, précisez-le, notamment en reprenant l'intitulé du lien auquel il se réfère. </t>
    </r>
  </si>
  <si>
    <r>
      <rPr>
        <b/>
        <sz val="10"/>
        <rFont val="Calibri"/>
        <family val="2"/>
      </rPr>
      <t>Lien "Tout replier/déplier"</t>
    </r>
    <r>
      <rPr>
        <sz val="10"/>
        <rFont val="Calibri"/>
        <family val="2"/>
      </rPr>
      <t xml:space="preserve">
&lt;</t>
    </r>
    <r>
      <rPr>
        <b/>
        <strike/>
        <sz val="10"/>
        <color rgb="FFC00000"/>
        <rFont val="Calibri"/>
        <family val="2"/>
      </rPr>
      <t>a</t>
    </r>
    <r>
      <rPr>
        <b/>
        <sz val="10"/>
        <color rgb="FFC00000"/>
        <rFont val="Calibri"/>
        <family val="2"/>
      </rPr>
      <t xml:space="preserve"> button type="button" </t>
    </r>
    <r>
      <rPr>
        <sz val="10"/>
        <rFont val="Calibri"/>
        <family val="2"/>
      </rPr>
      <t xml:space="preserve">class="collapseexpand aabtn" </t>
    </r>
    <r>
      <rPr>
        <b/>
        <strike/>
        <sz val="10"/>
        <color rgb="FFC00000"/>
        <rFont val="Calibri"/>
        <family val="2"/>
      </rPr>
      <t>href="#"</t>
    </r>
    <r>
      <rPr>
        <sz val="10"/>
        <rFont val="Calibri"/>
        <family val="2"/>
      </rPr>
      <t xml:space="preserve"> id="yui_3_17_2_1_1605628614892_87"&gt;</t>
    </r>
    <r>
      <rPr>
        <b/>
        <strike/>
        <sz val="10"/>
        <color rgb="FFC00000"/>
        <rFont val="Calibri"/>
        <family val="2"/>
      </rPr>
      <t>Tout déplier</t>
    </r>
    <r>
      <rPr>
        <b/>
        <sz val="10"/>
        <color rgb="FFC00000"/>
        <rFont val="Calibri"/>
        <family val="2"/>
      </rPr>
      <t xml:space="preserve"> Afficher toutes les pages de l'arborescence</t>
    </r>
    <r>
      <rPr>
        <sz val="10"/>
        <rFont val="Calibri"/>
        <family val="2"/>
      </rPr>
      <t>&lt;/</t>
    </r>
    <r>
      <rPr>
        <b/>
        <sz val="10"/>
        <color rgb="FFC00000"/>
        <rFont val="Calibri"/>
        <family val="2"/>
      </rPr>
      <t xml:space="preserve">button </t>
    </r>
    <r>
      <rPr>
        <b/>
        <strike/>
        <sz val="10"/>
        <color rgb="FFC00000"/>
        <rFont val="Calibri"/>
        <family val="2"/>
      </rPr>
      <t>a</t>
    </r>
    <r>
      <rPr>
        <sz val="10"/>
        <rFont val="Calibri"/>
        <family val="2"/>
      </rPr>
      <t xml:space="preserve">&gt;
</t>
    </r>
    <r>
      <rPr>
        <b/>
        <sz val="10"/>
        <rFont val="Calibri"/>
        <family val="2"/>
      </rPr>
      <t>Liens-boutons afficher/masquer</t>
    </r>
    <r>
      <rPr>
        <sz val="10"/>
        <rFont val="Calibri"/>
        <family val="2"/>
      </rPr>
      <t xml:space="preserve">
&lt;div class="category with_children loaded" data-categoryid="90" data-depth="2" data-showcourses="10" data-type="0" id="yui_3_17_2_1_1605629888417_32" </t>
    </r>
    <r>
      <rPr>
        <b/>
        <strike/>
        <sz val="10"/>
        <color rgb="FFC00000"/>
        <rFont val="Calibri"/>
        <family val="2"/>
      </rPr>
      <t>aria-expanded="true"</t>
    </r>
    <r>
      <rPr>
        <sz val="10"/>
        <rFont val="Calibri"/>
        <family val="2"/>
      </rPr>
      <t xml:space="preserve">&gt;
   &lt;div class="info" id="yui_3_17_2_1_1605629888417_31"&gt;
      </t>
    </r>
    <r>
      <rPr>
        <b/>
        <sz val="10"/>
        <color rgb="FFC00000"/>
        <rFont val="Calibri"/>
        <family val="2"/>
      </rPr>
      <t>&lt;button type="button" aria-expanded="true" aria-controls="cours6e"&gt;&lt;span class="sr-only"&gt;Afficher toutes les matières de 6e&lt;/span&gt;&lt;/button&gt;</t>
    </r>
    <r>
      <rPr>
        <sz val="10"/>
        <rFont val="Calibri"/>
        <family val="2"/>
      </rPr>
      <t xml:space="preserve">
      &lt;h4 class="categoryname aabtn" id="yui_3_17_2_1_1605629888417_30" data-element-id="headingsMap-4"&gt;
            &lt;a href="https://rcd.cned.fr/course/index.php?categoryid=90"&gt;</t>
    </r>
    <r>
      <rPr>
        <b/>
        <sz val="10"/>
        <color rgb="FFC00000"/>
        <rFont val="Calibri"/>
        <family val="2"/>
      </rPr>
      <t>&lt;span class="sr-only"&gt;Tous les cours de &lt;/span&gt;</t>
    </r>
    <r>
      <rPr>
        <sz val="10"/>
        <rFont val="Calibri"/>
        <family val="2"/>
      </rPr>
      <t>6e&lt;/a&gt;
      &lt;/h4&gt;
   &lt;/div&gt;
   &lt;div</t>
    </r>
    <r>
      <rPr>
        <b/>
        <sz val="10"/>
        <color rgb="FFC00000"/>
        <rFont val="Calibri"/>
        <family val="2"/>
      </rPr>
      <t xml:space="preserve"> id="cours6e" </t>
    </r>
    <r>
      <rPr>
        <sz val="10"/>
        <rFont val="Calibri"/>
        <family val="2"/>
      </rPr>
      <t xml:space="preserve">class="content" style="" id="yui_3_17_2_1_1605629888417_92"&gt;
      &lt;div class="subcategories" id="yui_3_17_2_1_1605629888417_91"&gt;
         &lt;div class="category with_children loaded" data-categoryid="141" data-depth="3" data-showcourses="10" data-type="0" id="yui_3_17_2_1_1605629888417_90" </t>
    </r>
    <r>
      <rPr>
        <b/>
        <strike/>
        <sz val="10"/>
        <color rgb="FFC00000"/>
        <rFont val="Calibri"/>
        <family val="2"/>
      </rPr>
      <t>aria-expanded="true"</t>
    </r>
    <r>
      <rPr>
        <sz val="10"/>
        <rFont val="Calibri"/>
        <family val="2"/>
      </rPr>
      <t xml:space="preserve">&gt;
            &lt;div class="info" id="yui_3_17_2_1_1605629888417_89"&gt;
                   </t>
    </r>
    <r>
      <rPr>
        <b/>
        <sz val="10"/>
        <color rgb="FFC00000"/>
        <rFont val="Calibri"/>
        <family val="2"/>
      </rPr>
      <t xml:space="preserve">&lt;button type="button" aria-expanded="true" aria-controls="coursmath6e"&gt;&lt;span class="sr-only"&gt;Afficher tous les cours de Mathématiques de 6e&lt;/span&gt;&lt;/button&gt;
</t>
    </r>
    <r>
      <rPr>
        <sz val="10"/>
        <rFont val="Calibri"/>
        <family val="2"/>
      </rPr>
      <t xml:space="preserve">                   &lt;h5 class="categoryname aabtn" id="yui_3_17_2_1_1605629888417_88" data-element-id="headingsMap-5"&gt;
                         &lt;a href="https://rcd.cned.fr/course/index.php?categoryid=141"&gt;</t>
    </r>
    <r>
      <rPr>
        <b/>
        <sz val="10"/>
        <color rgb="FFC00000"/>
        <rFont val="Calibri"/>
        <family val="2"/>
      </rPr>
      <t>&lt;span class="sr-only"&gt;Tous les cours de &lt;/span&gt;</t>
    </r>
    <r>
      <rPr>
        <sz val="10"/>
        <rFont val="Calibri"/>
        <family val="2"/>
      </rPr>
      <t>Mathématiques</t>
    </r>
    <r>
      <rPr>
        <b/>
        <sz val="10"/>
        <color rgb="FFC00000"/>
        <rFont val="Calibri"/>
        <family val="2"/>
      </rPr>
      <t>&lt;span class="sr-only"&gt; de 6e&lt;/span&gt;</t>
    </r>
    <r>
      <rPr>
        <sz val="10"/>
        <rFont val="Calibri"/>
        <family val="2"/>
      </rPr>
      <t>&lt;/a&gt;
                   &lt;/h5&gt;
            &lt;/div&gt;
            &lt;div</t>
    </r>
    <r>
      <rPr>
        <b/>
        <sz val="10"/>
        <color rgb="FFC00000"/>
        <rFont val="Calibri"/>
        <family val="2"/>
      </rPr>
      <t xml:space="preserve"> id="coursmath6e"</t>
    </r>
    <r>
      <rPr>
        <sz val="10"/>
        <rFont val="Calibri"/>
        <family val="2"/>
      </rPr>
      <t xml:space="preserve"> class="content" style="" id="yui_3_17_2_1_1605629888417_118"&gt;[...]&lt;/div&gt;
[...]
&lt;/div&gt;
</t>
    </r>
    <r>
      <rPr>
        <b/>
        <sz val="10"/>
        <rFont val="Calibri"/>
        <family val="2"/>
      </rPr>
      <t>Lien Résumé (icone "i")</t>
    </r>
    <r>
      <rPr>
        <sz val="10"/>
        <rFont val="Calibri"/>
        <family val="2"/>
      </rPr>
      <t xml:space="preserve">
&lt;</t>
    </r>
    <r>
      <rPr>
        <b/>
        <sz val="10"/>
        <color rgb="FFC00000"/>
        <rFont val="Calibri"/>
        <family val="2"/>
      </rPr>
      <t>button type="button" aria-expanded="true" aria-controls="InfoCompGuidU"</t>
    </r>
    <r>
      <rPr>
        <sz val="10"/>
        <rFont val="Calibri"/>
        <family val="2"/>
      </rPr>
      <t xml:space="preserve"> title="Informations complémentaires - Guides Utilisateurs" &gt;&lt;i class="icon fa fa-info fa-fw " </t>
    </r>
    <r>
      <rPr>
        <b/>
        <sz val="10"/>
        <color rgb="FFC00000"/>
        <rFont val="Calibri"/>
        <family val="2"/>
      </rPr>
      <t>aria-hidden="true"</t>
    </r>
    <r>
      <rPr>
        <sz val="10"/>
        <rFont val="Calibri"/>
        <family val="2"/>
      </rPr>
      <t>&gt;&lt;/i&gt;</t>
    </r>
    <r>
      <rPr>
        <b/>
        <sz val="10"/>
        <color rgb="FFC00000"/>
        <rFont val="Calibri"/>
        <family val="2"/>
      </rPr>
      <t>&lt;span class="sr-only"&gt;Informations complémentaires - Guides Utilisateurs&lt;/span&gt;</t>
    </r>
    <r>
      <rPr>
        <sz val="10"/>
        <rFont val="Calibri"/>
        <family val="2"/>
      </rPr>
      <t>&lt;/</t>
    </r>
    <r>
      <rPr>
        <b/>
        <sz val="10"/>
        <color rgb="FFC00000"/>
        <rFont val="Calibri"/>
        <family val="2"/>
      </rPr>
      <t>button</t>
    </r>
    <r>
      <rPr>
        <sz val="10"/>
        <rFont val="Calibri"/>
        <family val="2"/>
      </rPr>
      <t xml:space="preserve">&gt;
&lt;div </t>
    </r>
    <r>
      <rPr>
        <b/>
        <sz val="10"/>
        <color rgb="FFC00000"/>
        <rFont val="Calibri"/>
        <family val="2"/>
      </rPr>
      <t>id="InfoCompGuidU"</t>
    </r>
    <r>
      <rPr>
        <sz val="10"/>
        <rFont val="Calibri"/>
        <family val="2"/>
      </rPr>
      <t xml:space="preserve"> class="content" style=""&gt;&lt;div class="summary"&gt;&lt;div class="no-overflow"&gt;&lt;p&gt;Guides PDF pour référents établissements et AED.&lt;/p&gt;&lt;/div&gt;&lt;/div&gt;&lt;/div&gt;</t>
    </r>
  </si>
  <si>
    <r>
      <rPr>
        <b/>
        <sz val="10"/>
        <rFont val="Calibri"/>
        <family val="2"/>
      </rPr>
      <t xml:space="preserve">Titre de niveau 1
</t>
    </r>
    <r>
      <rPr>
        <sz val="10"/>
        <rFont val="Calibri"/>
        <family val="2"/>
      </rPr>
      <t>La page ne comporte pas de titre de niveau 1. ll serait pertinent d'appliquer un titre de niveau 1 qui pourrait être masqué visuellement mais accessible aux technologies d'assistance indiquant le contenu de la page (ex.: "Plan du site" si cette page est considérée comme le plan du site ou "Plan des cours")</t>
    </r>
    <r>
      <rPr>
        <b/>
        <sz val="10"/>
        <rFont val="Calibri"/>
        <family val="2"/>
      </rPr>
      <t xml:space="preserve">
Liens-boutons afficher/masquer</t>
    </r>
    <r>
      <rPr>
        <sz val="10"/>
        <rFont val="Calibri"/>
        <family val="2"/>
      </rPr>
      <t xml:space="preserve">
Chaque niveau de l'arborescence comporte un titre de niveau (sauf le dernier niveau qui ne contient que des liens vers les pages de cours). Tous les titres de niveau sont des titres de niveau 4. Ils devraient avoir un niveau correspondant à leur niveau dans l'arborescence. </t>
    </r>
  </si>
  <si>
    <r>
      <rPr>
        <b/>
        <sz val="10"/>
        <rFont val="Calibri"/>
        <family val="2"/>
      </rPr>
      <t>Lien Résumé (icone "i")</t>
    </r>
    <r>
      <rPr>
        <sz val="10"/>
        <rFont val="Calibri"/>
        <family val="2"/>
      </rPr>
      <t xml:space="preserve">
Ce lien ne comprend qu'une icone (balise &lt;i&gt; avec l'icone affichée en CSS) comportant un attribut aria-label et title. En revanche, lorsque le CSS est désactivé, l'icone et par conséquent le lien n'est plus visible.
Ajoutez entre les balises l'intitulé du lien. Note: l'intitulé pourra être masqué visuellement mais accessible aux technologies d'assistance. 
Retirez l'attribut aria-label et title de l'icone et appliquez à la place un attribut aria-hidden="true".</t>
    </r>
  </si>
  <si>
    <r>
      <rPr>
        <b/>
        <sz val="10"/>
        <rFont val="Calibri"/>
        <family val="2"/>
      </rPr>
      <t>Lien Résumé (icone "i")</t>
    </r>
    <r>
      <rPr>
        <sz val="10"/>
        <rFont val="Calibri"/>
        <family val="2"/>
      </rPr>
      <t xml:space="preserve">
Ex.: voir 7.1.1.</t>
    </r>
  </si>
  <si>
    <r>
      <rPr>
        <b/>
        <sz val="10"/>
        <rFont val="Calibri"/>
        <family val="2"/>
      </rPr>
      <t>Tableau des séances</t>
    </r>
    <r>
      <rPr>
        <sz val="10"/>
        <rFont val="Calibri"/>
        <family val="2"/>
      </rPr>
      <t xml:space="preserve">
Le tableau est un tableau de données complexes mais ne comporte pas de résumé. Appliquez dans des balises &lt;caption&gt; juste après la balise &lt;table&gt; un titre indiquant le contenu du tableau.</t>
    </r>
  </si>
  <si>
    <r>
      <t xml:space="preserve">Ex.:
&lt;table class="table table-striped datatable dataTable no-footer" id="DataTables_Table_0" role="grid" aria-describedby="DataTables_Table_0_info"&gt;
   </t>
    </r>
    <r>
      <rPr>
        <b/>
        <sz val="10"/>
        <color rgb="FFC00000"/>
        <rFont val="Calibri"/>
        <family val="2"/>
      </rPr>
      <t xml:space="preserve">&lt;caption&gt;Tableau des séances à venir&lt;/caption&gt;
</t>
    </r>
    <r>
      <rPr>
        <sz val="10"/>
        <rFont val="Calibri"/>
        <family val="2"/>
      </rPr>
      <t xml:space="preserve">   &lt;thead&gt;[...]&lt;/thead&gt;
   &lt;tbody&gt;[...]&lt;/tbody&gt;
&lt;/table&gt;</t>
    </r>
  </si>
  <si>
    <r>
      <rPr>
        <b/>
        <sz val="10"/>
        <rFont val="Calibri"/>
        <family val="2"/>
      </rPr>
      <t>Liens "Liste des utilisateurs de la classe", "Modification de l'inscription" et "Rapport"</t>
    </r>
    <r>
      <rPr>
        <sz val="10"/>
        <rFont val="Calibri"/>
        <family val="2"/>
      </rPr>
      <t xml:space="preserve">
Ces liens ne comprennent pas d'intitulé entre les balises. 
Appliquez entre les balises &lt;a&gt; &lt;/a&gt; un intitulé qui pourra être masqué visuellement et accessible aux technologies d'assistance. 
Notez: il sera nécessaire de préciser cet intitulé en indiquant la classe, le cours, la date et heure de début ou de fin. Une autre solution serait de rajouter une colonne au début du tableau, indiquant un id unique pour chaque séance et indiquer dans l'initulé du lien qu'il s'agit par exemple de la "Liste des utilisateurs de la classe pour la séance 123456"</t>
    </r>
  </si>
  <si>
    <r>
      <rPr>
        <b/>
        <sz val="10"/>
        <rFont val="Calibri"/>
        <family val="2"/>
      </rPr>
      <t xml:space="preserve">Liens Premier Précédent, Numéro de page, Suivant, Dernier de la liste de pages du tableau. </t>
    </r>
    <r>
      <rPr>
        <sz val="10"/>
        <rFont val="Calibri"/>
        <family val="2"/>
      </rPr>
      <t xml:space="preserve">
Ces élements sont actuellement des liens mais ils devraient être des boutons &lt;button type="button"&gt;.
Lorsque les boutons ne sont pas activables car il n'existe qu'une seule page, alors appliquez un attribut disabled sur ces boutons.
Tableau
</t>
    </r>
    <r>
      <rPr>
        <b/>
        <sz val="10"/>
        <rFont val="Calibri"/>
        <family val="2"/>
      </rPr>
      <t>Un attribut role="grid" est présent sur le tableau. Celui-ci n'est pas pertinent ici, supprimez le.
Entêtes du tableau - filtres ascendant/descendant</t>
    </r>
    <r>
      <rPr>
        <sz val="10"/>
        <rFont val="Calibri"/>
        <family val="2"/>
      </rPr>
      <t xml:space="preserve">
Les entêtes du tableau permettent actuellement de filtrer alphabétiquement de manière ascendante ou descendante des contenus de colonne. 
Le script permettant cette action ne doit pas être appliqué à des entêtes de tableau mais à un bouton &lt;button type="button"&gt; comprenant l'attribut aria-sort dont la valeur sera "ascending" ou "descending" suitant le statut du bouton. 
Retirez les attributs tabindex="0" aria-controls et aria-label présents sur les balises &lt;tr&gt; car ils ne sont pas pertinents.
L'intitulé de la colonne devra être compris entre les balises du bouton et devra indiquer par exemple: "Classe - tri alphabétique ascendant" (ou descendant suivant le statut du bouton). Cet intitulé étant assez lourd, appliquez sur la balise d'entête &lt;th&gt; un attribut abbr reprenant le nom visible de la colonne. 
</t>
    </r>
  </si>
  <si>
    <r>
      <rPr>
        <b/>
        <sz val="10"/>
        <rFont val="Calibri"/>
        <family val="2"/>
      </rPr>
      <t xml:space="preserve">Entêtes du tableau - filtres ascendant/descendant
</t>
    </r>
    <r>
      <rPr>
        <sz val="10"/>
        <rFont val="Calibri"/>
        <family val="2"/>
      </rPr>
      <t xml:space="preserve">exemple:
&lt;table class="table table-striped datatable dataTable no-footer" id="DataTables_Table_0" </t>
    </r>
    <r>
      <rPr>
        <b/>
        <strike/>
        <sz val="10"/>
        <color rgb="FFC00000"/>
        <rFont val="Calibri"/>
        <family val="2"/>
      </rPr>
      <t>role="grid" aria-describedby="DataTables_Table_0_info"</t>
    </r>
    <r>
      <rPr>
        <sz val="10"/>
        <rFont val="Calibri"/>
        <family val="2"/>
      </rPr>
      <t xml:space="preserve">&gt;
   </t>
    </r>
    <r>
      <rPr>
        <b/>
        <sz val="10"/>
        <color rgb="FFC00000"/>
        <rFont val="Calibri"/>
        <family val="2"/>
      </rPr>
      <t>&lt;caption class="sr-only"&gt;tableau des séances passées&lt;/caption&gt;</t>
    </r>
    <r>
      <rPr>
        <sz val="10"/>
        <rFont val="Calibri"/>
        <family val="2"/>
      </rPr>
      <t xml:space="preserve">
   &lt;thead&gt;
      &lt;tr role="row"&gt;
         &lt;th class="header c0 sorting" style="" scope="col" </t>
    </r>
    <r>
      <rPr>
        <b/>
        <strike/>
        <sz val="10"/>
        <color rgb="FFC00000"/>
        <rFont val="Calibri"/>
        <family val="2"/>
      </rPr>
      <t xml:space="preserve">tabindex="0" aria-controls="DataTables_Table_0" </t>
    </r>
    <r>
      <rPr>
        <sz val="10"/>
        <rFont val="Calibri"/>
        <family val="2"/>
      </rPr>
      <t xml:space="preserve">rowspan="1" colspan="1" </t>
    </r>
    <r>
      <rPr>
        <b/>
        <strike/>
        <sz val="10"/>
        <color rgb="FFC00000"/>
        <rFont val="Calibri"/>
        <family val="2"/>
      </rPr>
      <t>aria-label="Classe: activate to sort column ascending"</t>
    </r>
    <r>
      <rPr>
        <b/>
        <sz val="10"/>
        <color rgb="FFC00000"/>
        <rFont val="Calibri"/>
        <family val="2"/>
      </rPr>
      <t xml:space="preserve"> abbr="Classe" aria-sort="ascending"</t>
    </r>
    <r>
      <rPr>
        <sz val="10"/>
        <rFont val="Calibri"/>
        <family val="2"/>
      </rPr>
      <t>&gt;</t>
    </r>
    <r>
      <rPr>
        <b/>
        <sz val="10"/>
        <color rgb="FFC00000"/>
        <rFont val="Calibri"/>
        <family val="2"/>
      </rPr>
      <t>&lt;button type="button"&gt;</t>
    </r>
    <r>
      <rPr>
        <sz val="10"/>
        <rFont val="Calibri"/>
        <family val="2"/>
      </rPr>
      <t>Classe</t>
    </r>
    <r>
      <rPr>
        <b/>
        <sz val="10"/>
        <color rgb="FFC00000"/>
        <rFont val="Calibri"/>
        <family val="2"/>
      </rPr>
      <t>&lt;span class="sr-only"&gt; (appliquer un tri ascendant)&lt;/span&gt;&lt;/button&gt;</t>
    </r>
    <r>
      <rPr>
        <sz val="10"/>
        <rFont val="Calibri"/>
        <family val="2"/>
      </rPr>
      <t xml:space="preserve">&lt;/th&gt;
         &lt;th class="header c1 sorting" style="" scope="col" </t>
    </r>
    <r>
      <rPr>
        <b/>
        <strike/>
        <sz val="10"/>
        <color rgb="FFC00000"/>
        <rFont val="Calibri"/>
        <family val="2"/>
      </rPr>
      <t xml:space="preserve">tabindex="0" aria-controls="DataTables_Table_0" </t>
    </r>
    <r>
      <rPr>
        <sz val="10"/>
        <rFont val="Calibri"/>
        <family val="2"/>
      </rPr>
      <t xml:space="preserve">rowspan="1" colspan="1" </t>
    </r>
    <r>
      <rPr>
        <b/>
        <strike/>
        <sz val="10"/>
        <color rgb="FFC00000"/>
        <rFont val="Calibri"/>
        <family val="2"/>
      </rPr>
      <t>aria-label="Cours: activate to sort column ascending"</t>
    </r>
    <r>
      <rPr>
        <sz val="10"/>
        <rFont val="Calibri"/>
        <family val="2"/>
      </rPr>
      <t xml:space="preserve"> </t>
    </r>
    <r>
      <rPr>
        <b/>
        <sz val="10"/>
        <color rgb="FFC00000"/>
        <rFont val="Calibri"/>
        <family val="2"/>
      </rPr>
      <t>abbr="Cours" aria-sort="ascending"</t>
    </r>
    <r>
      <rPr>
        <sz val="10"/>
        <rFont val="Calibri"/>
        <family val="2"/>
      </rPr>
      <t>&gt;</t>
    </r>
    <r>
      <rPr>
        <b/>
        <sz val="10"/>
        <color rgb="FFC00000"/>
        <rFont val="Calibri"/>
        <family val="2"/>
      </rPr>
      <t>&lt;button type="button"&gt;</t>
    </r>
    <r>
      <rPr>
        <sz val="10"/>
        <rFont val="Calibri"/>
        <family val="2"/>
      </rPr>
      <t>Cours</t>
    </r>
    <r>
      <rPr>
        <b/>
        <sz val="10"/>
        <color rgb="FFC00000"/>
        <rFont val="Calibri"/>
        <family val="2"/>
      </rPr>
      <t>&lt;span class="sr-only"&gt; (appliquer un tri alphabétique ascendant)&lt;/span&gt;&lt;/button&gt;</t>
    </r>
    <r>
      <rPr>
        <sz val="10"/>
        <rFont val="Calibri"/>
        <family val="2"/>
      </rPr>
      <t xml:space="preserve">&lt;/th&gt;
         &lt;th class="header c2 sorting" style="" scope="col" </t>
    </r>
    <r>
      <rPr>
        <b/>
        <strike/>
        <sz val="10"/>
        <color rgb="FFC00000"/>
        <rFont val="Calibri"/>
        <family val="2"/>
      </rPr>
      <t>tabindex="0" aria-controls="DataTables_Table_0"</t>
    </r>
    <r>
      <rPr>
        <sz val="10"/>
        <rFont val="Calibri"/>
        <family val="2"/>
      </rPr>
      <t xml:space="preserve"> rowspan="1" colspan="1" </t>
    </r>
    <r>
      <rPr>
        <b/>
        <strike/>
        <sz val="10"/>
        <color rgb="FFC00000"/>
        <rFont val="Calibri"/>
        <family val="2"/>
      </rPr>
      <t>aria-label="Date de début du cours: activate to sort column ascending"</t>
    </r>
    <r>
      <rPr>
        <b/>
        <sz val="10"/>
        <color rgb="FFC00000"/>
        <rFont val="Calibri"/>
        <family val="2"/>
      </rPr>
      <t xml:space="preserve"> abbr="Date de début du cours" aria-sort="ascending"</t>
    </r>
    <r>
      <rPr>
        <sz val="10"/>
        <rFont val="Calibri"/>
        <family val="2"/>
      </rPr>
      <t>&gt;</t>
    </r>
    <r>
      <rPr>
        <b/>
        <sz val="10"/>
        <color rgb="FFC00000"/>
        <rFont val="Calibri"/>
        <family val="2"/>
      </rPr>
      <t>&lt;button type="button"&gt;</t>
    </r>
    <r>
      <rPr>
        <sz val="10"/>
        <rFont val="Calibri"/>
        <family val="2"/>
      </rPr>
      <t>Date de début du cours</t>
    </r>
    <r>
      <rPr>
        <b/>
        <sz val="10"/>
        <color rgb="FFC00000"/>
        <rFont val="Calibri"/>
        <family val="2"/>
      </rPr>
      <t>&lt;span class="sr-only"&gt; (appliquer un tri alphabétique ascendant)&lt;/span&gt;&lt;/button&gt;</t>
    </r>
    <r>
      <rPr>
        <sz val="10"/>
        <rFont val="Calibri"/>
        <family val="2"/>
      </rPr>
      <t xml:space="preserve">&lt;/th&gt;
         &lt;th class="header c3 sorting" style="" scope="col" </t>
    </r>
    <r>
      <rPr>
        <b/>
        <strike/>
        <sz val="10"/>
        <color rgb="FFC00000"/>
        <rFont val="Calibri"/>
        <family val="2"/>
      </rPr>
      <t xml:space="preserve">tabindex="0" aria-controls="DataTables_Table_0" </t>
    </r>
    <r>
      <rPr>
        <sz val="10"/>
        <rFont val="Calibri"/>
        <family val="2"/>
      </rPr>
      <t xml:space="preserve">rowspan="1" colspan="1" </t>
    </r>
    <r>
      <rPr>
        <b/>
        <strike/>
        <sz val="10"/>
        <color rgb="FFC00000"/>
        <rFont val="Calibri"/>
        <family val="2"/>
      </rPr>
      <t xml:space="preserve">aria-label="Fin: activate to sort column ascending" </t>
    </r>
    <r>
      <rPr>
        <b/>
        <sz val="10"/>
        <color rgb="FFC00000"/>
        <rFont val="Calibri"/>
        <family val="2"/>
      </rPr>
      <t>abbr="Date de fin du cours" aria-sort="ascending"</t>
    </r>
    <r>
      <rPr>
        <sz val="10"/>
        <rFont val="Calibri"/>
        <family val="2"/>
      </rPr>
      <t>&gt;</t>
    </r>
    <r>
      <rPr>
        <b/>
        <sz val="10"/>
        <color rgb="FFC00000"/>
        <rFont val="Calibri"/>
        <family val="2"/>
      </rPr>
      <t>&lt;button type="button"&gt;</t>
    </r>
    <r>
      <rPr>
        <sz val="10"/>
        <rFont val="Calibri"/>
        <family val="2"/>
      </rPr>
      <t>Date de fin du cours</t>
    </r>
    <r>
      <rPr>
        <b/>
        <sz val="10"/>
        <color rgb="FFC00000"/>
        <rFont val="Calibri"/>
        <family val="2"/>
      </rPr>
      <t>&lt;span class="sr-only"&gt; (appliquer un tri alphabétique ascendant)&lt;/span&gt;&lt;/button&gt;</t>
    </r>
    <r>
      <rPr>
        <sz val="10"/>
        <rFont val="Calibri"/>
        <family val="2"/>
      </rPr>
      <t xml:space="preserve">&lt;/th&gt;
         &lt;th class="header c4 lastcol sorting" style="" scope="col" </t>
    </r>
    <r>
      <rPr>
        <b/>
        <strike/>
        <sz val="10"/>
        <color rgb="FFC00000"/>
        <rFont val="Calibri"/>
        <family val="2"/>
      </rPr>
      <t>tabindex="0" aria-controls="DataTables_Table_0"</t>
    </r>
    <r>
      <rPr>
        <strike/>
        <sz val="10"/>
        <rFont val="Calibri"/>
        <family val="2"/>
      </rPr>
      <t xml:space="preserve"> </t>
    </r>
    <r>
      <rPr>
        <sz val="10"/>
        <rFont val="Calibri"/>
        <family val="2"/>
      </rPr>
      <t xml:space="preserve">rowspan="1" colspan="1" </t>
    </r>
    <r>
      <rPr>
        <b/>
        <strike/>
        <sz val="10"/>
        <color rgb="FFC00000"/>
        <rFont val="Calibri"/>
        <family val="2"/>
      </rPr>
      <t>aria-label="Action: activate to sort column ascending"</t>
    </r>
    <r>
      <rPr>
        <b/>
        <sz val="10"/>
        <color rgb="FFC00000"/>
        <rFont val="Calibri"/>
        <family val="2"/>
      </rPr>
      <t xml:space="preserve"> abbr="Actions" aria-sort="ascending"</t>
    </r>
    <r>
      <rPr>
        <sz val="10"/>
        <rFont val="Calibri"/>
        <family val="2"/>
      </rPr>
      <t>&gt;</t>
    </r>
    <r>
      <rPr>
        <b/>
        <sz val="10"/>
        <color rgb="FFC00000"/>
        <rFont val="Calibri"/>
        <family val="2"/>
      </rPr>
      <t>&lt;button type="button"&gt;</t>
    </r>
    <r>
      <rPr>
        <sz val="10"/>
        <rFont val="Calibri"/>
        <family val="2"/>
      </rPr>
      <t>Actions</t>
    </r>
    <r>
      <rPr>
        <b/>
        <sz val="10"/>
        <color rgb="FFC00000"/>
        <rFont val="Calibri"/>
        <family val="2"/>
      </rPr>
      <t>&lt;span class="sr-only"&gt; (appliquer un tri alphabétique ascendant)&lt;/span&gt;&lt;/button&gt;</t>
    </r>
    <r>
      <rPr>
        <sz val="10"/>
        <rFont val="Calibri"/>
        <family val="2"/>
      </rPr>
      <t>&lt;/th&gt;
      &lt;/tr&gt;
     &lt;/thead&gt;
     &lt;tbody&gt;[...]&lt;/tbody&gt;
&lt;/table&gt;</t>
    </r>
  </si>
  <si>
    <r>
      <rPr>
        <b/>
        <sz val="10"/>
        <rFont val="Calibri"/>
        <family val="2"/>
      </rPr>
      <t>Champs de sélection Classe et Filtrer par séances à venir/passées</t>
    </r>
    <r>
      <rPr>
        <sz val="10"/>
        <rFont val="Calibri"/>
        <family val="2"/>
      </rPr>
      <t xml:space="preserve">
A la sélection d'une d'une classe ou d'un type de séance, les contenus affichés à la suite sont modifiés. Il sera nécessaire d'ajouter un texte dans le label de ces champs permettant d'informer l'utilisateur que les contenus à la suite seront modifiés suivant le choix sélectionné. </t>
    </r>
  </si>
  <si>
    <r>
      <rPr>
        <b/>
        <sz val="10"/>
        <rFont val="Calibri"/>
        <family val="2"/>
      </rPr>
      <t>Liens "Liste des utilisateurs de la classe", "Modification de l'inscription" et "Rapport"</t>
    </r>
    <r>
      <rPr>
        <sz val="10"/>
        <rFont val="Calibri"/>
        <family val="2"/>
      </rPr>
      <t xml:space="preserve">
Les liens doivent être listés à l'aide de balises &lt;ul&gt; &lt;li&gt;</t>
    </r>
  </si>
  <si>
    <r>
      <rPr>
        <b/>
        <sz val="10"/>
        <rFont val="Calibri"/>
        <family val="2"/>
      </rPr>
      <t>Boutons Sélectionner et Inscription</t>
    </r>
    <r>
      <rPr>
        <sz val="10"/>
        <rFont val="Calibri"/>
        <family val="2"/>
      </rPr>
      <t xml:space="preserve">
Le focus n'est pas visible sur ces deux boutons. Assurez-vous que le focus reste visible.</t>
    </r>
  </si>
  <si>
    <r>
      <rPr>
        <b/>
        <sz val="10"/>
        <rFont val="Calibri"/>
        <family val="2"/>
      </rPr>
      <t>Champs de sélection</t>
    </r>
    <r>
      <rPr>
        <sz val="10"/>
        <rFont val="Calibri"/>
        <family val="2"/>
      </rPr>
      <t xml:space="preserve">
Les différents champs de sélection présents dans la page ne comportent pas d'intitulé. Ajoutez un intitulé à chacun de ces champs dans des balises &lt;label&gt; comportant un attribut for renvoyant à l'id unique du champ. 
</t>
    </r>
    <r>
      <rPr>
        <b/>
        <sz val="10"/>
        <rFont val="Calibri"/>
        <family val="2"/>
      </rPr>
      <t>Filtrer par séances à venir/passées</t>
    </r>
    <r>
      <rPr>
        <sz val="10"/>
        <rFont val="Calibri"/>
        <family val="2"/>
      </rPr>
      <t xml:space="preserve">
Le texte adjacent au champ de sélection doit être appliqué dans des balises &lt;label&gt; comportant un attribut for renvoyant à l'id unique du champ.</t>
    </r>
  </si>
  <si>
    <r>
      <rPr>
        <b/>
        <sz val="10"/>
        <rFont val="Calibri"/>
        <family val="2"/>
      </rPr>
      <t>Champs date et heures</t>
    </r>
    <r>
      <rPr>
        <sz val="10"/>
        <rFont val="Calibri"/>
        <family val="2"/>
      </rPr>
      <t xml:space="preserve">
Pour renseigner une date ou l'heure de début et de fn d'une séance, l'utilisateur doit sélectionner dans différents champs le jour/mois/année et les heures/minutes. Ces champs doivent chacun avoir un intitulé qui leur est propre (qui peut être masqué visuellement mais accessible au technologies d'assistance et doivent être regroupés dans des balises &lt;fieldset&gt; dont la légende précisera le nom du groupe de champs. Attention, les noms "Le", "De", "À" ne sont pas suffisamment explicites. Il faudra plutôt appliquer les légendes : 
- "Date de la séance"
- "Heure de début de la séance"
- "Heure de fin de la séance"</t>
    </r>
  </si>
  <si>
    <r>
      <t>Ex.:
&lt;div class="row-flex" style="max-width:650px;" id="yui_3_17_2_1_1605776404533_21"&gt;
&lt;span&gt;Indiquez une date et heure future pour votre séance. Ex.: La séance peut commencer à partir du jour même à une heure et minutes postérieures à l'heure de création de la séance.
   &lt;</t>
    </r>
    <r>
      <rPr>
        <b/>
        <sz val="10"/>
        <color rgb="FFC00000"/>
        <rFont val="Calibri"/>
        <family val="2"/>
      </rPr>
      <t>fieldset</t>
    </r>
    <r>
      <rPr>
        <sz val="10"/>
        <rFont val="Calibri"/>
        <family val="2"/>
      </rPr>
      <t xml:space="preserve"> class="col-12 col-sm-5 col-md-4 d-inline-flex" style="line-height: 2;" id="yui_3_17_2_1_1605776404533_26"&gt;
      &lt;</t>
    </r>
    <r>
      <rPr>
        <b/>
        <sz val="10"/>
        <color rgb="FFC00000"/>
        <rFont val="Calibri"/>
        <family val="2"/>
      </rPr>
      <t>legend</t>
    </r>
    <r>
      <rPr>
        <sz val="10"/>
        <rFont val="Calibri"/>
        <family val="2"/>
      </rPr>
      <t xml:space="preserve"> class="p-r-1" id="yui_3_17_2_1_1605776404533_25"&gt;</t>
    </r>
    <r>
      <rPr>
        <b/>
        <sz val="10"/>
        <color rgb="FFC00000"/>
        <rFont val="Calibri"/>
        <family val="2"/>
      </rPr>
      <t>Date de la séance</t>
    </r>
    <r>
      <rPr>
        <sz val="10"/>
        <rFont val="Calibri"/>
        <family val="2"/>
      </rPr>
      <t>&lt;/</t>
    </r>
    <r>
      <rPr>
        <b/>
        <sz val="10"/>
        <color rgb="FFC00000"/>
        <rFont val="Calibri"/>
        <family val="2"/>
      </rPr>
      <t>legend</t>
    </r>
    <r>
      <rPr>
        <sz val="10"/>
        <rFont val="Calibri"/>
        <family val="2"/>
      </rPr>
      <t xml:space="preserve">&gt;
</t>
    </r>
    <r>
      <rPr>
        <b/>
        <sz val="10"/>
        <color rgb="FFC00000"/>
        <rFont val="Calibri"/>
        <family val="2"/>
      </rPr>
      <t xml:space="preserve">      &lt;label for="id_enrolstartday" class="sr-only"&gt;Jour&lt;/label&gt;</t>
    </r>
    <r>
      <rPr>
        <sz val="10"/>
        <rFont val="Calibri"/>
        <family val="2"/>
      </rPr>
      <t xml:space="preserve">
      &lt;select name="enrolstartday" id="id_enrolstartday"&gt;
         &lt;option value="1" selected=""&gt;01&lt;/option&gt;
         &lt;option value="2"&gt;02&lt;/option&gt;
		 [...]
         &lt;option value="30"&gt;30&lt;/option&gt;
      &lt;/select&gt;
</t>
    </r>
    <r>
      <rPr>
        <b/>
        <sz val="10"/>
        <color rgb="FFC00000"/>
        <rFont val="Calibri"/>
        <family val="2"/>
      </rPr>
      <t xml:space="preserve">      &lt;label for="id_enrolstartmonth" class="sr-only"&gt;Mois&lt;/label&gt;
</t>
    </r>
    <r>
      <rPr>
        <sz val="10"/>
        <rFont val="Calibri"/>
        <family val="2"/>
      </rPr>
      <t xml:space="preserve">      &lt;select name="enrolstartmonth" id="id_enrolstartmonth"&gt;
         &lt;option value="1"&gt;01&lt;/option&gt;
		 [...]
         &lt;option value="11" selected=""&gt;11&lt;/option&gt;
         &lt;option value="12"&gt;12&lt;/option&gt;
      &lt;/select&gt;
</t>
    </r>
    <r>
      <rPr>
        <b/>
        <sz val="10"/>
        <color rgb="FFC00000"/>
        <rFont val="Calibri"/>
        <family val="2"/>
      </rPr>
      <t xml:space="preserve">      &lt;label for="id_enrolstartyear" class="sr-only"&gt;Année&lt;/label&gt;
</t>
    </r>
    <r>
      <rPr>
        <sz val="10"/>
        <rFont val="Calibri"/>
        <family val="2"/>
      </rPr>
      <t xml:space="preserve">      &lt;select name="enrolstartyear" id="id_enrolstartyear"&gt;
         &lt;option value="2018"&gt;2018&lt;/option&gt;
         &lt;option value="2019"&gt;2019&lt;/option&gt;
         &lt;option value="2020" selected=""&gt;2020&lt;/option&gt;
		 [...]
         &lt;option value="2050"&gt;2050&lt;/option&gt;
      &lt;/select&gt;
   &lt;/</t>
    </r>
    <r>
      <rPr>
        <b/>
        <sz val="10"/>
        <color rgb="FFC00000"/>
        <rFont val="Calibri"/>
        <family val="2"/>
      </rPr>
      <t>fieldset</t>
    </r>
    <r>
      <rPr>
        <sz val="10"/>
        <rFont val="Calibri"/>
        <family val="2"/>
      </rPr>
      <t>&gt;
   &lt;</t>
    </r>
    <r>
      <rPr>
        <b/>
        <sz val="10"/>
        <color rgb="FFC00000"/>
        <rFont val="Calibri"/>
        <family val="2"/>
      </rPr>
      <t>fieldset</t>
    </r>
    <r>
      <rPr>
        <sz val="10"/>
        <rFont val="Calibri"/>
        <family val="2"/>
      </rPr>
      <t xml:space="preserve"> class="col-12 col-sm-3 col-md-3 col-lg-4 d-inline-flex p-l-1 rcd-hours" style="line-height: 2;"&gt;
      &lt;</t>
    </r>
    <r>
      <rPr>
        <b/>
        <sz val="10"/>
        <color rgb="FFC00000"/>
        <rFont val="Calibri"/>
        <family val="2"/>
      </rPr>
      <t>legend</t>
    </r>
    <r>
      <rPr>
        <sz val="10"/>
        <rFont val="Calibri"/>
        <family val="2"/>
      </rPr>
      <t xml:space="preserve"> class="p-l-1 p-r-1"&gt;</t>
    </r>
    <r>
      <rPr>
        <b/>
        <sz val="10"/>
        <color rgb="FFC00000"/>
        <rFont val="Calibri"/>
        <family val="2"/>
      </rPr>
      <t>Heure de début de la séance</t>
    </r>
    <r>
      <rPr>
        <sz val="10"/>
        <rFont val="Calibri"/>
        <family val="2"/>
      </rPr>
      <t>&lt;/</t>
    </r>
    <r>
      <rPr>
        <b/>
        <sz val="10"/>
        <color rgb="FFC00000"/>
        <rFont val="Calibri"/>
        <family val="2"/>
      </rPr>
      <t>legend</t>
    </r>
    <r>
      <rPr>
        <sz val="10"/>
        <rFont val="Calibri"/>
        <family val="2"/>
      </rPr>
      <t xml:space="preserve">&gt;
</t>
    </r>
    <r>
      <rPr>
        <b/>
        <sz val="10"/>
        <color rgb="FFC00000"/>
        <rFont val="Calibri"/>
        <family val="2"/>
      </rPr>
      <t xml:space="preserve">      &lt;label for="id_hour_start" class="sr-only"&gt;Heures (début)&lt;/label&gt;
</t>
    </r>
    <r>
      <rPr>
        <sz val="10"/>
        <rFont val="Calibri"/>
        <family val="2"/>
      </rPr>
      <t xml:space="preserve">      &lt;select name="hour_start" id="id_hour_start" style="min-width: 50px;"&gt;
         &lt;option value="0" &gt;00&lt;/option&gt;
         &lt;option value="1"&gt;01&lt;/option&gt;
         &lt;option value="2"&gt;02&lt;/option&gt;
         &lt;option value="3" selected=""&gt;03&lt;/option&gt;
         [...]
         &lt;option value="23"&gt;23&lt;/option&gt;
      &lt;/select&gt;
</t>
    </r>
    <r>
      <rPr>
        <b/>
        <sz val="10"/>
        <color rgb="FFC00000"/>
        <rFont val="Calibri"/>
        <family val="2"/>
      </rPr>
      <t xml:space="preserve">      &lt;span aria-hidden="true"&gt;:&lt;/span&gt;</t>
    </r>
    <r>
      <rPr>
        <sz val="10"/>
        <rFont val="Calibri"/>
        <family val="2"/>
      </rPr>
      <t xml:space="preserve">
</t>
    </r>
    <r>
      <rPr>
        <b/>
        <sz val="10"/>
        <color rgb="FFC00000"/>
        <rFont val="Calibri"/>
        <family val="2"/>
      </rPr>
      <t xml:space="preserve">      &lt;label for="id_min_start" class="sr-only"&gt;Minutes  (début)&lt;/label&gt;</t>
    </r>
    <r>
      <rPr>
        <sz val="10"/>
        <rFont val="Calibri"/>
        <family val="2"/>
      </rPr>
      <t xml:space="preserve">
      &lt;select name="min_start" id="id_min_start" style="min-width: 50px;"&gt;
         &lt;option value="0"&gt;00&lt;/option&gt;
         &lt;option value="5"&gt;05&lt;/option&gt;
         &lt;option value="10" selected=""&gt;10&lt;/option&gt;
         [...]
         &lt;option value="55"&gt;55&lt;/option&gt;
      &lt;/select&gt;
   &lt;/</t>
    </r>
    <r>
      <rPr>
        <b/>
        <sz val="10"/>
        <color rgb="FFC00000"/>
        <rFont val="Calibri"/>
        <family val="2"/>
      </rPr>
      <t>fieldset</t>
    </r>
    <r>
      <rPr>
        <sz val="10"/>
        <rFont val="Calibri"/>
        <family val="2"/>
      </rPr>
      <t>&gt;
   &lt;</t>
    </r>
    <r>
      <rPr>
        <b/>
        <sz val="10"/>
        <color rgb="FFC00000"/>
        <rFont val="Calibri"/>
        <family val="2"/>
      </rPr>
      <t>fieldset</t>
    </r>
    <r>
      <rPr>
        <sz val="10"/>
        <rFont val="Calibri"/>
        <family val="2"/>
      </rPr>
      <t xml:space="preserve"> class="col-12 col-sm-3 col-md-3 col-lg-4 d-inline-flex p-l-1 rcd-hours" style="line-height: 2;" id="yui_3_17_2_1_1605776404533_24"&gt;
      &lt;</t>
    </r>
    <r>
      <rPr>
        <b/>
        <sz val="10"/>
        <color rgb="FFC00000"/>
        <rFont val="Calibri"/>
        <family val="2"/>
      </rPr>
      <t>legend</t>
    </r>
    <r>
      <rPr>
        <sz val="10"/>
        <rFont val="Calibri"/>
        <family val="2"/>
      </rPr>
      <t xml:space="preserve"> class="p-r-1"&gt;</t>
    </r>
    <r>
      <rPr>
        <b/>
        <sz val="10"/>
        <color rgb="FFC00000"/>
        <rFont val="Calibri"/>
        <family val="2"/>
      </rPr>
      <t>Heure de fin de la séance</t>
    </r>
    <r>
      <rPr>
        <sz val="10"/>
        <rFont val="Calibri"/>
        <family val="2"/>
      </rPr>
      <t>&lt;/</t>
    </r>
    <r>
      <rPr>
        <b/>
        <sz val="10"/>
        <color rgb="FFC00000"/>
        <rFont val="Calibri"/>
        <family val="2"/>
      </rPr>
      <t>legend</t>
    </r>
    <r>
      <rPr>
        <sz val="10"/>
        <rFont val="Calibri"/>
        <family val="2"/>
      </rPr>
      <t xml:space="preserve">&gt;
</t>
    </r>
    <r>
      <rPr>
        <b/>
        <sz val="10"/>
        <color rgb="FFC00000"/>
        <rFont val="Calibri"/>
        <family val="2"/>
      </rPr>
      <t xml:space="preserve">      &lt;label for="id_hour_end" class="sr-only"&gt;Heures  (fin)&lt;/label&gt;
</t>
    </r>
    <r>
      <rPr>
        <sz val="10"/>
        <rFont val="Calibri"/>
        <family val="2"/>
      </rPr>
      <t xml:space="preserve">      &lt;select name="hour_end" id="id_hour_end" style="min-width: 50px;"&gt;
         &lt;option value="0"&gt;00&lt;/option&gt;
         &lt;option value="1"&gt;01&lt;/option&gt;
         &lt;option value="2"&gt;02&lt;/option&gt;
         &lt;option value="3"&gt;03&lt;/option&gt;
         &lt;option value="4" selected=""&gt;04&lt;/option&gt;
         [...]
         &lt;option value="23"&gt;23&lt;/option&gt;
      &lt;/select&gt;
</t>
    </r>
    <r>
      <rPr>
        <b/>
        <sz val="10"/>
        <color rgb="FFC00000"/>
        <rFont val="Calibri"/>
        <family val="2"/>
      </rPr>
      <t xml:space="preserve">      &lt;span aria-hidden="true"&gt;:&lt;/span&gt;</t>
    </r>
    <r>
      <rPr>
        <sz val="10"/>
        <rFont val="Calibri"/>
        <family val="2"/>
      </rPr>
      <t xml:space="preserve">
</t>
    </r>
    <r>
      <rPr>
        <b/>
        <sz val="10"/>
        <color rgb="FFC00000"/>
        <rFont val="Calibri"/>
        <family val="2"/>
      </rPr>
      <t xml:space="preserve">      &lt;label for="id_min_end" class="sr-only"&gt;Minutes (fin)&lt;/label&gt;</t>
    </r>
    <r>
      <rPr>
        <sz val="10"/>
        <rFont val="Calibri"/>
        <family val="2"/>
      </rPr>
      <t xml:space="preserve">
      &lt;select name="min_end" id="id_min_end" style="min-width: 50px;"&gt;
         &lt;option value="0"&gt;00&lt;/option&gt;
         &lt;option value="5"&gt;05&lt;/option&gt;
         &lt;option value="10" selected=""&gt;10&lt;/option&gt;
         [...]
         &lt;option value="55"&gt;55&lt;/option&gt;
      &lt;/select&gt; 
   &lt;/</t>
    </r>
    <r>
      <rPr>
        <b/>
        <sz val="10"/>
        <color rgb="FFC00000"/>
        <rFont val="Calibri"/>
        <family val="2"/>
      </rPr>
      <t>fieldset</t>
    </r>
    <r>
      <rPr>
        <sz val="10"/>
        <rFont val="Calibri"/>
        <family val="2"/>
      </rPr>
      <t>&gt;
   &lt;div class="col-12 d-inline-flex" id="yui_3_17_2_1_1605776404533_20"&gt;
      &lt;input type="submit" id="rcd-inscription-btn" value="Inscription"&gt;
   &lt;/div&gt;
&lt;/div&gt;</t>
    </r>
  </si>
  <si>
    <r>
      <rPr>
        <b/>
        <sz val="10"/>
        <rFont val="Calibri"/>
        <family val="2"/>
      </rPr>
      <t>champs Classe et Cours</t>
    </r>
    <r>
      <rPr>
        <sz val="10"/>
        <rFont val="Calibri"/>
        <family val="2"/>
      </rPr>
      <t xml:space="preserve">
Les champs Classe et Cours sont obligatoires. En revanche, cela n'est pas indiqué. 
Ajoutez un texte précédent les champs indiquant le caractère obligatoire des champs. 
Notez: il serait pertinent pour ces champs d'afficher le label du champ et d'indiquer dans ce label le caractère obligatoire des champs. </t>
    </r>
  </si>
  <si>
    <r>
      <rPr>
        <b/>
        <sz val="10"/>
        <rFont val="Calibri"/>
        <family val="2"/>
      </rPr>
      <t>champs Classe et Cours</t>
    </r>
    <r>
      <rPr>
        <sz val="10"/>
        <rFont val="Calibri"/>
        <family val="2"/>
      </rPr>
      <t xml:space="preserve">
Lorsque les champs Classe et Cours ne sont pas renseignés, le message d'erreur n'indique que l'absence de saisie du champ Cours, pas du champ Classe. 
Indiquez dans le message d'erreur le fait que les champs Classe et Cours doivent être renseignés et ajoutez un attribut aria-invalid="true" sur les champs non renseignés.</t>
    </r>
  </si>
  <si>
    <r>
      <rPr>
        <b/>
        <sz val="10"/>
        <rFont val="Calibri"/>
        <family val="2"/>
      </rPr>
      <t xml:space="preserve">Champs "Date" et "Heure" </t>
    </r>
    <r>
      <rPr>
        <sz val="10"/>
        <rFont val="Calibri"/>
        <family val="2"/>
      </rPr>
      <t xml:space="preserve">
Les champs "Date et "Heure" ne sont pas valides si la date ou l'heure choisie sont déjà passées. Il sera nécessaire d'indiquer dans un texte visible et accessible à tous (il pourra être compris dans la légende des groupes de champs) que la date et heure doit être future. 
Il faudra également illustrer la suggestion par un exemple.</t>
    </r>
  </si>
  <si>
    <r>
      <rPr>
        <b/>
        <sz val="10"/>
        <rFont val="Calibri"/>
        <family val="2"/>
      </rPr>
      <t>Champs "Date" et "Heure"</t>
    </r>
    <r>
      <rPr>
        <sz val="10"/>
        <rFont val="Calibri"/>
        <family val="2"/>
      </rPr>
      <t xml:space="preserve"> 
voir 11.11.1</t>
    </r>
  </si>
  <si>
    <r>
      <rPr>
        <b/>
        <sz val="10"/>
        <rFont val="Calibri"/>
        <family val="2"/>
      </rPr>
      <t>Choix d'organisation</t>
    </r>
    <r>
      <rPr>
        <sz val="10"/>
        <rFont val="Calibri"/>
        <family val="2"/>
      </rPr>
      <t xml:space="preserve">
Lorsque l'utilisateur clique sur le bouton "Sélectionner", le focus est déplacé en haut de la page. Déplacez plutôt le focus sur le premier élément focusable à la suite du bouton sélectionner. 
</t>
    </r>
    <r>
      <rPr>
        <b/>
        <sz val="10"/>
        <rFont val="Calibri"/>
        <family val="2"/>
      </rPr>
      <t xml:space="preserve">Champs de sélection Classe et Filtrer par séances à venir/passées
</t>
    </r>
    <r>
      <rPr>
        <sz val="10"/>
        <rFont val="Calibri"/>
        <family val="2"/>
      </rPr>
      <t xml:space="preserve">Lorsque l'utilisateur sélectionne une option, de nouveaux éléments apparaissent ou sont mis à jour. Déplacez le focus sur le premier élément pouvant prendre le focus afin que l'utilisateur soit informé que les éléments ont été mis à jour. 
</t>
    </r>
    <r>
      <rPr>
        <b/>
        <sz val="10"/>
        <rFont val="Calibri"/>
        <family val="2"/>
      </rPr>
      <t>Liens "Liste des utilisateurs de la classe", "Modification de l'inscription" et "Rapport"</t>
    </r>
    <r>
      <rPr>
        <sz val="10"/>
        <rFont val="Calibri"/>
        <family val="2"/>
      </rPr>
      <t xml:space="preserve">
Lorsque l'utilisateur clique sur l'un des liens, de nouveaux éléments apparaissent dans le tableau. Déplacez le focus sur le premier élément pouvant prendre le focus afin que l'utilisateur soit informé que les éléments ont été mis à jour. </t>
    </r>
  </si>
  <si>
    <r>
      <rPr>
        <b/>
        <sz val="10"/>
        <rFont val="Calibri"/>
        <family val="2"/>
      </rPr>
      <t>Modale de sélecteur de fichier - Onglet Déposer un fichier</t>
    </r>
    <r>
      <rPr>
        <sz val="10"/>
        <rFont val="Calibri"/>
        <family val="2"/>
      </rPr>
      <t xml:space="preserve">
L'alternative de l'image contenue dans l'ongletDéposer un fichier comporte une espace entre les guilletmets. Il devrait être vide afin de pouvoir être ignoré par les technologies d'assistance.</t>
    </r>
  </si>
  <si>
    <r>
      <t xml:space="preserve">Ex: 
&lt;a href="#" class="nav-link active" tabindex="-1" aria-selected="false" id="yui_3_17_2_1_1605823286911_628"&gt;
    &lt;img class="fp-repo-icon" src="https://rcd.cned.fr/theme/image.php/adaptable/repository_upload/1605744008/icon" </t>
    </r>
    <r>
      <rPr>
        <b/>
        <sz val="10"/>
        <color rgb="FFC00000"/>
        <rFont val="Calibri"/>
        <family val="2"/>
      </rPr>
      <t>alt=""</t>
    </r>
    <r>
      <rPr>
        <sz val="10"/>
        <rFont val="Calibri"/>
        <family val="2"/>
      </rPr>
      <t xml:space="preserve"> width="16" height="16"&gt;&amp;nbsp;
    &lt;span class="fp-repo-name" id="yui_3_17_2_1_1605823286911_625"&gt;Déposer un fichier&lt;/span&gt;
&lt;/a&gt;</t>
    </r>
  </si>
  <si>
    <r>
      <rPr>
        <b/>
        <sz val="10"/>
        <rFont val="Calibri"/>
        <family val="2"/>
      </rPr>
      <t>Lien "Retour"</t>
    </r>
    <r>
      <rPr>
        <sz val="10"/>
        <rFont val="Calibri"/>
        <family val="2"/>
      </rPr>
      <t xml:space="preserve">
Le lien "Retour" n'est pas suffisamment explicite. Spécifiez vers quelle page l'utilisateur retournera en cliquant sur ce lien.</t>
    </r>
  </si>
  <si>
    <r>
      <rPr>
        <b/>
        <sz val="10"/>
        <rFont val="Calibri"/>
        <family val="2"/>
      </rPr>
      <t>Liens-boutons "Afficher le dossier avec les icônes de fichiers", "Afficher le dossier avec le détail des fichiers" et "Afficher le dossier sous la forme d'arbre de fichiers"</t>
    </r>
    <r>
      <rPr>
        <sz val="10"/>
        <rFont val="Calibri"/>
        <family val="2"/>
      </rPr>
      <t xml:space="preserve">
Ces boutons sont actuellement des liens comportant un role="button". En revanche, ils ne comprennent aucun intitulé entre les balises &lt;a&gt;. Appliquez en tant qu'intitulé le texte appliqué dans l'attribut title de l'élément &lt;i&gt;. Retirez sur l'attribut title de l'élément &lt;i&gt; et placez le sur le bouton. Appliquez sur l'élément &lt;i&gt; un attribut aria-hidden="true". Notez: cet intitulé pourra être masqué visuellement et accessible aux technologies d'assistance. 
Notez: il serait préférable que ces éléments soient des bouton &lt;button type="button"&gt;
</t>
    </r>
    <r>
      <rPr>
        <b/>
        <sz val="10"/>
        <rFont val="Calibri"/>
        <family val="2"/>
      </rPr>
      <t>Bouton "Aide sur Choisir une licence"</t>
    </r>
    <r>
      <rPr>
        <sz val="10"/>
        <rFont val="Calibri"/>
        <family val="2"/>
      </rPr>
      <t xml:space="preserve">
Ce bouton est actuellement un lien comportant un role="button". En revanche, il ne comprend aucun intitulé entre les balises &lt;a&gt;. Appliquez en tant qu'intitulé le texte appliqué dans l'attribut title de l'élément &lt;i&gt;. Retirez sur l'attribut title de l'élément &lt;i&gt; et placez le sur le bouton. Appliquez sur l'élément &lt;i&gt; un attribut aria-hidden="true". Notez: cet intitulé pourra être masqué visuellement et accessible aux technologies d'assistance. 
Le texte de la tooltip affichée à la prise de focus sur le bouton est actuellement contenu dans un attribut data-content du lien et n'est par conséquent pas accessible aux technologies d'assistances. Placez ce texte dans un élément &lt;div&gt; placé après le bouton et comportant un id unique
Remplacez les balises et attributs du lien par des balises &lt;button type="button"&gt; comportant un attribut aria-expanded indiquant lorsque le tooltip est ouvert ou fermé et aria-controls renvoyant à l'id de l'élément comportant le contenu de la tooltip. 
A l'activation du bouton, le focus reste sur le bouton. L'utilisateur pourra ensuite tabuler sur les différents éléments (ex.: les liens) contenus dans la tooltip ou y accéder en navigation avec les flèches haut/bas. 
La tooltip ne sera refermée que si l'utilisateur actionne à nouveau le bouton. 
</t>
    </r>
    <r>
      <rPr>
        <b/>
        <sz val="10"/>
        <rFont val="Calibri"/>
        <family val="2"/>
      </rPr>
      <t>Modale Sélecteur de fichier et Modale d'erreur</t>
    </r>
    <r>
      <rPr>
        <sz val="10"/>
        <rFont val="Calibri"/>
        <family val="2"/>
      </rPr>
      <t xml:space="preserve">
L'attribut aria-labelledby renvoit vers l'id de la &lt;div&gt; contenant le titre de la modale et le bouton fermer. Assurez-vous qu'elle ne renvoit que vers l'id du titre de la modale.
Le bouton "Fermer" de la modale ne comporte pas d'intitulé entre les balises &lt;button type="button"&gt; et &lt;/button&gt;. Appliquez un intitulé masqué visuellement mais accessible aux technologies d'assistance. Précisez l'intitulé du bouton en indiquant par exemple "Fermer la modale de Sélecteur de fichier".
A l'ouverture de la modale, assurez-vous que le focus passe dans la modale. (ce n'est notamment pas le cas pour la modale d'erreur lorsque l'utilisateur importe un fichier d'un format invalide)
A la fermeture de la modale, le focus doit être replacé sur le bouton "Choisir un fichier"
Des attributs de modale role="dialog", tabindex, aria-labelledby et aria-live sont appliqués sur les &lt;div&gt; de contenu de la modale. Retirez les car ceux-ci ne sont pas appropriés ici.
Bouton "Ok" de la modale: appliquez un attribut type="button" sur la balise &lt;button&gt;.
Onglet Déposer un fichier 
Les onglets ne suivent pas le schémas de conception habituel. Voir https://www.accede-web.com/notices/interface-riche/onglets/. 
Notez: lorsqu'un seul onglet est présent, retirez les attributs relatifs au système d'onglet. </t>
    </r>
  </si>
  <si>
    <r>
      <rPr>
        <b/>
        <sz val="10"/>
        <rFont val="Calibri"/>
        <family val="2"/>
      </rPr>
      <t>Liens-boutons "Afficher le dossier avec les icônes de fichiers", "Afficher le dossier avec le détail des fichiers" et "Afficher le dossier sous la forme d'arbre de fichiers"</t>
    </r>
    <r>
      <rPr>
        <sz val="10"/>
        <rFont val="Calibri"/>
        <family val="2"/>
      </rPr>
      <t xml:space="preserve">
&lt;div class="fp-viewbar btn-group float-sm-right disabled" id="yui_3_17_2_1_1605868038625_639"&gt;
   &lt;</t>
    </r>
    <r>
      <rPr>
        <b/>
        <sz val="10"/>
        <color rgb="FFC00000"/>
        <rFont val="Calibri"/>
        <family val="2"/>
      </rPr>
      <t xml:space="preserve">button type="button" </t>
    </r>
    <r>
      <rPr>
        <b/>
        <strike/>
        <sz val="10"/>
        <color rgb="FFC00000"/>
        <rFont val="Calibri"/>
        <family val="2"/>
      </rPr>
      <t>a role="button"</t>
    </r>
    <r>
      <rPr>
        <b/>
        <sz val="10"/>
        <color rgb="FFC00000"/>
        <rFont val="Calibri"/>
        <family val="2"/>
      </rPr>
      <t xml:space="preserve"> </t>
    </r>
    <r>
      <rPr>
        <sz val="10"/>
        <rFont val="Calibri"/>
        <family val="2"/>
      </rPr>
      <t>title="Afficher le dossier avec les icônes de fichiers" class="fp-vb-icons btn btn-secondary btn-sm checked"</t>
    </r>
    <r>
      <rPr>
        <b/>
        <strike/>
        <sz val="10"/>
        <color rgb="FFC00000"/>
        <rFont val="Calibri"/>
        <family val="2"/>
      </rPr>
      <t xml:space="preserve"> href="#" </t>
    </r>
    <r>
      <rPr>
        <sz val="10"/>
        <rFont val="Calibri"/>
        <family val="2"/>
      </rPr>
      <t xml:space="preserve">aria-disabled="true" </t>
    </r>
    <r>
      <rPr>
        <b/>
        <strike/>
        <sz val="10"/>
        <color rgb="FFC00000"/>
        <rFont val="Calibri"/>
        <family val="2"/>
      </rPr>
      <t>tabindex="-1"</t>
    </r>
    <r>
      <rPr>
        <sz val="10"/>
        <rFont val="Calibri"/>
        <family val="2"/>
      </rPr>
      <t xml:space="preserve">&gt;
   &lt;i class="icon fa fa-th fa-fw " aria-hidden="true"&gt;&lt;/i&gt;
</t>
    </r>
    <r>
      <rPr>
        <b/>
        <sz val="10"/>
        <color rgb="FFC00000"/>
        <rFont val="Calibri"/>
        <family val="2"/>
      </rPr>
      <t xml:space="preserve">   &lt;span class="sr-only"&gt;Afficher le dossier avec les icônes de fichiers&lt;/span&gt;</t>
    </r>
    <r>
      <rPr>
        <sz val="10"/>
        <rFont val="Calibri"/>
        <family val="2"/>
      </rPr>
      <t xml:space="preserve">
   &lt;/a&gt;
   &lt;</t>
    </r>
    <r>
      <rPr>
        <b/>
        <sz val="10"/>
        <color rgb="FFC00000"/>
        <rFont val="Calibri"/>
        <family val="2"/>
      </rPr>
      <t xml:space="preserve">button type="button" </t>
    </r>
    <r>
      <rPr>
        <b/>
        <strike/>
        <sz val="10"/>
        <color rgb="FFC00000"/>
        <rFont val="Calibri"/>
        <family val="2"/>
      </rPr>
      <t xml:space="preserve">a role="button" </t>
    </r>
    <r>
      <rPr>
        <sz val="10"/>
        <rFont val="Calibri"/>
        <family val="2"/>
      </rPr>
      <t xml:space="preserve">title="Afficher le dossier avec le détail des fichiers" class="fp-vb-details btn btn-secondary btn-sm" </t>
    </r>
    <r>
      <rPr>
        <b/>
        <strike/>
        <sz val="10"/>
        <color rgb="FFC00000"/>
        <rFont val="Calibri"/>
        <family val="2"/>
      </rPr>
      <t>href="#"</t>
    </r>
    <r>
      <rPr>
        <sz val="10"/>
        <rFont val="Calibri"/>
        <family val="2"/>
      </rPr>
      <t xml:space="preserve"> aria-disabled="true" </t>
    </r>
    <r>
      <rPr>
        <b/>
        <strike/>
        <sz val="10"/>
        <color rgb="FFC00000"/>
        <rFont val="Calibri"/>
        <family val="2"/>
      </rPr>
      <t>tabindex="-1"</t>
    </r>
    <r>
      <rPr>
        <sz val="10"/>
        <rFont val="Calibri"/>
        <family val="2"/>
      </rPr>
      <t xml:space="preserve">&gt;
</t>
    </r>
    <r>
      <rPr>
        <b/>
        <sz val="10"/>
        <color rgb="FFC00000"/>
        <rFont val="Calibri"/>
        <family val="2"/>
      </rPr>
      <t xml:space="preserve">   &lt;span class="sr-only"&gt;Afficher le dossier avec le détail des fichiers&lt;/span&gt;</t>
    </r>
    <r>
      <rPr>
        <sz val="10"/>
        <rFont val="Calibri"/>
        <family val="2"/>
      </rPr>
      <t xml:space="preserve">
   &lt;i class="icon fa fa-list fa-fw " aria-hidden="true"&gt;&lt;/i&gt;
   &lt;/a&gt;
   &lt;</t>
    </r>
    <r>
      <rPr>
        <b/>
        <sz val="10"/>
        <color rgb="FFC00000"/>
        <rFont val="Calibri"/>
        <family val="2"/>
      </rPr>
      <t xml:space="preserve">button type="button" </t>
    </r>
    <r>
      <rPr>
        <b/>
        <strike/>
        <sz val="10"/>
        <color rgb="FFC00000"/>
        <rFont val="Calibri"/>
        <family val="2"/>
      </rPr>
      <t>a role="button"</t>
    </r>
    <r>
      <rPr>
        <sz val="10"/>
        <rFont val="Calibri"/>
        <family val="2"/>
      </rPr>
      <t xml:space="preserve"> title="Afficher le dossier sous la forme d'arbre de fichiers" class="fp-vb-tree btn btn-secondary btn-sm" </t>
    </r>
    <r>
      <rPr>
        <b/>
        <strike/>
        <sz val="10"/>
        <color rgb="FFC00000"/>
        <rFont val="Calibri"/>
        <family val="2"/>
      </rPr>
      <t>href="#"</t>
    </r>
    <r>
      <rPr>
        <sz val="10"/>
        <rFont val="Calibri"/>
        <family val="2"/>
      </rPr>
      <t xml:space="preserve"> aria-disabled="true" </t>
    </r>
    <r>
      <rPr>
        <b/>
        <strike/>
        <sz val="10"/>
        <color rgb="FFC00000"/>
        <rFont val="Calibri"/>
        <family val="2"/>
      </rPr>
      <t>tabindex="-1"</t>
    </r>
    <r>
      <rPr>
        <sz val="10"/>
        <rFont val="Calibri"/>
        <family val="2"/>
      </rPr>
      <t xml:space="preserve">&gt;
</t>
    </r>
    <r>
      <rPr>
        <b/>
        <sz val="10"/>
        <color rgb="FFC00000"/>
        <rFont val="Calibri"/>
        <family val="2"/>
      </rPr>
      <t xml:space="preserve">   &lt;span class="sr-only"&gt;Afficher le dossier sous la forme d'arbre de fichiers&lt;/span&gt;</t>
    </r>
    <r>
      <rPr>
        <sz val="10"/>
        <rFont val="Calibri"/>
        <family val="2"/>
      </rPr>
      <t xml:space="preserve">
   &lt;i class="icon fa fa-folder fa-fw " aria-hidden="true"&gt;&lt;/i&gt;
   &lt;/a&gt;
&lt;/div&gt;
</t>
    </r>
    <r>
      <rPr>
        <b/>
        <sz val="10"/>
        <rFont val="Calibri"/>
        <family val="2"/>
      </rPr>
      <t>Bouton "Aide sur Choisir une licence"</t>
    </r>
    <r>
      <rPr>
        <sz val="10"/>
        <rFont val="Calibri"/>
        <family val="2"/>
      </rPr>
      <t xml:space="preserve">
&lt;div class="col-form-label form-control-label px-0 " id="yui_3_17_2_1_1605868038625_664"&gt;
   &lt;label for="choose-license-5fb799f5e74845fb799f5a7e4e4"&gt;
   Choisir une licence
   &lt;/label&gt;
   &lt;</t>
    </r>
    <r>
      <rPr>
        <b/>
        <sz val="10"/>
        <color rgb="FFC00000"/>
        <rFont val="Calibri"/>
        <family val="2"/>
      </rPr>
      <t xml:space="preserve">button type="button" aria-expanded="true" aria-controls="aidelicence" </t>
    </r>
    <r>
      <rPr>
        <sz val="10"/>
        <rFont val="Calibri"/>
        <family val="2"/>
      </rPr>
      <t>class="btn btn-link p-0" title="</t>
    </r>
    <r>
      <rPr>
        <b/>
        <sz val="10"/>
        <color rgb="FFC00000"/>
        <rFont val="Calibri"/>
        <family val="2"/>
      </rPr>
      <t>Aide sur Choisir une licence</t>
    </r>
    <r>
      <rPr>
        <sz val="10"/>
        <rFont val="Calibri"/>
        <family val="2"/>
      </rPr>
      <t xml:space="preserve">" id="yui_3_17_2_1_1605868038625_663"&gt;
   &lt;i class="icon fa fa-question-circle text-info fa-fw " </t>
    </r>
    <r>
      <rPr>
        <b/>
        <strike/>
        <sz val="10"/>
        <color rgb="FFC00000"/>
        <rFont val="Calibri"/>
        <family val="2"/>
      </rPr>
      <t>title="Aide sur Choisir une licence" aria-label="Aide sur Choisir une licence"</t>
    </r>
    <r>
      <rPr>
        <b/>
        <sz val="10"/>
        <color rgb="FFC00000"/>
        <rFont val="Calibri"/>
        <family val="2"/>
      </rPr>
      <t xml:space="preserve"> aria-hidden="true"</t>
    </r>
    <r>
      <rPr>
        <sz val="10"/>
        <rFont val="Calibri"/>
        <family val="2"/>
      </rPr>
      <t xml:space="preserve"> id="yui_3_17_2_1_1605868038625_659"&gt;&lt;/i&gt;
</t>
    </r>
    <r>
      <rPr>
        <b/>
        <sz val="10"/>
        <color rgb="FFC00000"/>
        <rFont val="Calibri"/>
        <family val="2"/>
      </rPr>
      <t xml:space="preserve">   &lt;span class="sr-only"&gt;Aide sur Choisir une licence&lt;/span&gt;</t>
    </r>
    <r>
      <rPr>
        <sz val="10"/>
        <rFont val="Calibri"/>
        <family val="2"/>
      </rPr>
      <t xml:space="preserve">
   &lt;/a&gt;
   </t>
    </r>
    <r>
      <rPr>
        <b/>
        <sz val="10"/>
        <color rgb="FFC00000"/>
        <rFont val="Calibri"/>
        <family val="2"/>
      </rPr>
      <t>&lt;div id="aidelicence"&gt;</t>
    </r>
    <r>
      <rPr>
        <sz val="10"/>
        <rFont val="Calibri"/>
        <family val="2"/>
      </rPr>
      <t xml:space="preserve">
      &lt;p class="mb-1"&gt;
         Visiter ces liens pour plus d'informations sur les choix de licence disponibles&amp;nbsp;:
      &lt;/p&gt;
      &lt;ul&gt;
        [...]
      &lt;/ul&gt;
   </t>
    </r>
    <r>
      <rPr>
        <b/>
        <sz val="10"/>
        <color rgb="FFC00000"/>
        <rFont val="Calibri"/>
        <family val="2"/>
      </rPr>
      <t>&lt;/div&gt;</t>
    </r>
    <r>
      <rPr>
        <sz val="10"/>
        <rFont val="Calibri"/>
        <family val="2"/>
      </rPr>
      <t xml:space="preserve">
&lt;/div&gt;</t>
    </r>
  </si>
  <si>
    <r>
      <rPr>
        <b/>
        <sz val="10"/>
        <rFont val="Calibri"/>
        <family val="2"/>
      </rPr>
      <t>Annexe - Parcourir</t>
    </r>
    <r>
      <rPr>
        <sz val="10"/>
        <rFont val="Calibri"/>
        <family val="2"/>
      </rPr>
      <t xml:space="preserve">
Lorsque l'utilisateur clique sur le bouton "Parcourir" pour sélectionner le fichier à télécharger, une fois la selection effectuée, le focus est déplacé sur la modale. Il devrait être replacé sur le bouton "Parcourir".
</t>
    </r>
    <r>
      <rPr>
        <b/>
        <sz val="10"/>
        <rFont val="Calibri"/>
        <family val="2"/>
      </rPr>
      <t>Fichier à importer</t>
    </r>
    <r>
      <rPr>
        <sz val="10"/>
        <rFont val="Calibri"/>
        <family val="2"/>
      </rPr>
      <t xml:space="preserve">
Une fois que l'utilisateur a cliqué sur le bouton "Déposer ce fichier" de la modale du sélecteur de fichier, le focus est déplacé tout en haut de la page. Il devrait être déplacé sur le lien vers le fichier importé nouvellement apparu afin que l'utilisateur soit informé de la réussite de l'import. 
</t>
    </r>
  </si>
  <si>
    <r>
      <rPr>
        <b/>
        <sz val="10"/>
        <rFont val="Calibri"/>
        <family val="2"/>
      </rPr>
      <t>Import d'utilisateur</t>
    </r>
    <r>
      <rPr>
        <sz val="10"/>
        <rFont val="Calibri"/>
        <family val="2"/>
      </rPr>
      <t xml:space="preserve">
Cet élément est visuellement un titre mais n'est pas défini comme tel dans le code de la page. Appliquez un titre de niveau 2 sur ce titre.</t>
    </r>
  </si>
  <si>
    <r>
      <rPr>
        <b/>
        <sz val="10"/>
        <rFont val="Calibri"/>
        <family val="2"/>
      </rPr>
      <t xml:space="preserve">Types de fichier acceptés </t>
    </r>
    <r>
      <rPr>
        <sz val="10"/>
        <rFont val="Calibri"/>
        <family val="2"/>
      </rPr>
      <t xml:space="preserve">
Le type de fichier accepté est présenté sous forme de liste d'un seul élément. Si un seul élément est présent, supprimez les balises de liste. La liste devra être présente si plusieurs formats de fichiers sont présents. </t>
    </r>
  </si>
  <si>
    <r>
      <rPr>
        <b/>
        <sz val="10"/>
        <rFont val="Calibri"/>
        <family val="2"/>
      </rPr>
      <t>Champ Parcourir</t>
    </r>
    <r>
      <rPr>
        <sz val="10"/>
        <rFont val="Calibri"/>
        <family val="2"/>
      </rPr>
      <t xml:space="preserve">
Le champ Parcourir est obligatoire mais n'est pas indiqué comme tel visuellement ou dans le code. Ajouter une indication visuelle sur l'intitulé du champ indiquant le caractère obligatoire et un attribut aria-required="true" sur le champ. </t>
    </r>
  </si>
  <si>
    <r>
      <rPr>
        <b/>
        <sz val="10"/>
        <rFont val="Calibri"/>
        <family val="2"/>
      </rPr>
      <t>Champ Parcourir</t>
    </r>
    <r>
      <rPr>
        <sz val="10"/>
        <rFont val="Calibri"/>
        <family val="2"/>
      </rPr>
      <t xml:space="preserve">
Appliquez sur le champ Parcourir un attribut aria-invalid="true" lorsque celui-ci est erroné car aucun fichier n'a été sélectionné. 
Le message d'erreur s'affichant dans une fenêtre modale, assurez-vous qu'à la fermeture de la modale, le focus est déplacé sur le champ Parcourir. </t>
    </r>
  </si>
  <si>
    <r>
      <rPr>
        <b/>
        <sz val="10"/>
        <rFont val="Calibri"/>
        <family val="2"/>
      </rPr>
      <t>Types de fichiers acceptés</t>
    </r>
    <r>
      <rPr>
        <sz val="10"/>
        <rFont val="Calibri"/>
        <family val="2"/>
      </rPr>
      <t xml:space="preserve">
L'indication de types de fichiers acceptés est placée après le champ "Fichiers à importer". Il est nécessaire de le remonter au niveau du label de champ. Note: appliquez l'ensemble des éléments permettant d'identifier le format du fichier (Taille maximale, types de fichiers) dans un même élément comportant un id unique. Appliquez sur le champ input du bouton "Choisir un fichier" un attribut aria-describedby renvoyant à l'id de cet élément. </t>
    </r>
  </si>
  <si>
    <r>
      <t xml:space="preserve">Ex.:
&lt;div id="fitem_id_importfile" class="form-group row  fitem   "&gt;
   &lt;div class="col-md-3"&gt;
      &lt;span class="float-sm-right text-nowrap"&gt;
      &lt;/span&gt;
      &lt;p id="id_importfile_label" class="col-form-label d-inline" aria-hidden="true" style="cursor: default;"&gt;
         Fichier à importer
      &lt;/p&gt;
   &lt;/div&gt;
   &lt;div class="col-md-9 form-inline felement" data-fieldtype="filepicker" id="yui_3_17_2_1_1605863251252_107"&gt;
      &lt;fieldset class="w-100 m-0 p-0 border-0" id="id_importfile_fieldset"&gt;
         &lt;legend class="sr-only"&gt;Fichier à importer&lt;/legend&gt;
         &lt;div class="filemanager-loading mdl-align" id="filepicker-loading-5fb7874291cea" style="display: none;"&gt;
            &lt;i class="icon fa fa-circle-o-notch fa-spin fa-fw " title="Chargement…" aria-label="Chargement…"&gt;&lt;/i&gt;
         &lt;/div&gt;
         &lt;div id="filepicker-wrapper-5fb7874291cea" class="mdl-left w-100" style=""&gt;
            &lt;div id="yui_3_17_2_1_1605863251252_106"&gt;
               &lt;input type="button" class="btn btn-secondary fp-btn-choose" id="filepicker-button-5fb7874291cea" value="Choisir un fichier…" name="importfilechoose" </t>
    </r>
    <r>
      <rPr>
        <b/>
        <sz val="10"/>
        <color rgb="FFC00000"/>
        <rFont val="Calibri"/>
        <family val="2"/>
      </rPr>
      <t>aria-describedby="format"</t>
    </r>
    <r>
      <rPr>
        <sz val="10"/>
        <rFont val="Calibri"/>
        <family val="2"/>
      </rPr>
      <t xml:space="preserve">&gt;
               </t>
    </r>
    <r>
      <rPr>
        <b/>
        <sz val="10"/>
        <color rgb="FFC00000"/>
        <rFont val="Calibri"/>
        <family val="2"/>
      </rPr>
      <t>&lt;div id="format"&gt;</t>
    </r>
    <r>
      <rPr>
        <sz val="10"/>
        <rFont val="Calibri"/>
        <family val="2"/>
      </rPr>
      <t xml:space="preserve">
			      &lt;span&gt; Taille maximale des nouveaux fichiers&amp;nbsp;: 100Mo &lt;/span&gt;
                  </t>
    </r>
    <r>
      <rPr>
        <b/>
        <sz val="10"/>
        <color rgb="FFC00000"/>
        <rFont val="Calibri"/>
        <family val="2"/>
      </rPr>
      <t xml:space="preserve">&lt;p&gt;Types de fichier acceptés&amp;nbsp;:&lt;/p&gt;
                  &lt;div class="form-filetypes-descriptions w-100"&gt;
                     </t>
    </r>
    <r>
      <rPr>
        <b/>
        <strike/>
        <sz val="10"/>
        <color rgb="FFC00000"/>
        <rFont val="Calibri"/>
        <family val="2"/>
      </rPr>
      <t>&lt;ul class="list-unstyled unstyled"&gt;</t>
    </r>
    <r>
      <rPr>
        <b/>
        <sz val="10"/>
        <color rgb="FFC00000"/>
        <rFont val="Calibri"/>
        <family val="2"/>
      </rPr>
      <t xml:space="preserve">
                        </t>
    </r>
    <r>
      <rPr>
        <b/>
        <strike/>
        <sz val="10"/>
        <color rgb="FFC00000"/>
        <rFont val="Calibri"/>
        <family val="2"/>
      </rPr>
      <t>&lt;li&gt;</t>
    </r>
    <r>
      <rPr>
        <b/>
        <sz val="10"/>
        <color rgb="FFC00000"/>
        <rFont val="Calibri"/>
        <family val="2"/>
      </rPr>
      <t>&lt;small class="text-muted muted"&gt;.csv&lt;/small&gt;</t>
    </r>
    <r>
      <rPr>
        <b/>
        <strike/>
        <sz val="10"/>
        <color rgb="FFC00000"/>
        <rFont val="Calibri"/>
        <family val="2"/>
      </rPr>
      <t>&lt;/li&gt;</t>
    </r>
    <r>
      <rPr>
        <b/>
        <sz val="10"/>
        <color rgb="FFC00000"/>
        <rFont val="Calibri"/>
        <family val="2"/>
      </rPr>
      <t xml:space="preserve">
                     </t>
    </r>
    <r>
      <rPr>
        <b/>
        <strike/>
        <sz val="10"/>
        <color rgb="FFC00000"/>
        <rFont val="Calibri"/>
        <family val="2"/>
      </rPr>
      <t>&lt;/ul&gt;</t>
    </r>
    <r>
      <rPr>
        <sz val="10"/>
        <rFont val="Calibri"/>
        <family val="2"/>
      </rPr>
      <t xml:space="preserve">
			      &lt;/div&gt;
         </t>
    </r>
    <r>
      <rPr>
        <b/>
        <sz val="10"/>
        <color rgb="FFC00000"/>
        <rFont val="Calibri"/>
        <family val="2"/>
      </rPr>
      <t>&lt;/div&gt;</t>
    </r>
  </si>
  <si>
    <r>
      <rPr>
        <b/>
        <sz val="10"/>
        <rFont val="Calibri"/>
        <family val="2"/>
      </rPr>
      <t>Champ Parcourir</t>
    </r>
    <r>
      <rPr>
        <sz val="10"/>
        <rFont val="Calibri"/>
        <family val="2"/>
      </rPr>
      <t xml:space="preserve">
Les messages d'erreur ne sont pas explicites. Précisez le format exact requis des fichiers dans le message d'erreur et donnez un exemple de nom de fichier avec l'extension correspondant au format requis.</t>
    </r>
  </si>
  <si>
    <r>
      <rPr>
        <b/>
        <sz val="10"/>
        <rFont val="Calibri"/>
        <family val="2"/>
      </rPr>
      <t>Liens "Importation d'utilisateurs" et "Retour"</t>
    </r>
    <r>
      <rPr>
        <sz val="10"/>
        <rFont val="Calibri"/>
        <family val="2"/>
      </rPr>
      <t xml:space="preserve">
Les couleurs rose fushia #e5457d et bleu cian #3db6b3 sur fond blanc ont un ratio de contraste insuffisant (respectivement 3.8:1 et 2.5:1)</t>
    </r>
  </si>
  <si>
    <r>
      <rPr>
        <b/>
        <sz val="10"/>
        <rFont val="Calibri"/>
        <family val="2"/>
      </rPr>
      <t>Tableau de liste des utilisateurs de la classe</t>
    </r>
    <r>
      <rPr>
        <sz val="10"/>
        <rFont val="Calibri"/>
        <family val="2"/>
      </rPr>
      <t xml:space="preserve">
Le tableau est un tableau de données mais ne comporte pas de titre/résumé. Appliquez un titre au tableau dans des balises &lt;caption&gt; placées juste après la balise &lt;table&gt; du tableau. Vous pouvez pour ce titre reprendre le texte utilisé en titre de niveau 2 "Liste des utilisateurs de la classe [nom de la classe]" et le texte indiquant "Total : X utilisateurs"</t>
    </r>
  </si>
  <si>
    <r>
      <t xml:space="preserve">Ex.:
&lt;table class="table table-striped table-responsive datatable"&gt;
</t>
    </r>
    <r>
      <rPr>
        <b/>
        <sz val="10"/>
        <color rgb="FFC00000"/>
        <rFont val="Calibri"/>
        <family val="2"/>
      </rPr>
      <t xml:space="preserve">   &lt;caption&gt;</t>
    </r>
    <r>
      <rPr>
        <sz val="10"/>
        <rFont val="Calibri"/>
        <family val="2"/>
      </rPr>
      <t xml:space="preserve">
&lt;h2 data-element-id="headingsMap-2" data-headingsmap-highlight="true"&gt;Liste des utilisateurs de la classe 4E TEST&lt;/h2&gt;
&lt;</t>
    </r>
    <r>
      <rPr>
        <b/>
        <strike/>
        <sz val="10"/>
        <color rgb="FFC00000"/>
        <rFont val="Calibri"/>
        <family val="2"/>
      </rPr>
      <t>h4</t>
    </r>
    <r>
      <rPr>
        <b/>
        <sz val="10"/>
        <color rgb="FFC00000"/>
        <rFont val="Calibri"/>
        <family val="2"/>
      </rPr>
      <t xml:space="preserve"> span</t>
    </r>
    <r>
      <rPr>
        <sz val="10"/>
        <rFont val="Calibri"/>
        <family val="2"/>
      </rPr>
      <t xml:space="preserve"> data-element-id="headingsMap-3"&gt;Total : 6 utilisateurs&lt;/</t>
    </r>
    <r>
      <rPr>
        <b/>
        <strike/>
        <sz val="10"/>
        <color rgb="FFC00000"/>
        <rFont val="Calibri"/>
        <family val="2"/>
      </rPr>
      <t>span h4</t>
    </r>
    <r>
      <rPr>
        <sz val="10"/>
        <rFont val="Calibri"/>
        <family val="2"/>
      </rPr>
      <t xml:space="preserve">&gt;
</t>
    </r>
    <r>
      <rPr>
        <b/>
        <sz val="10"/>
        <color rgb="FFC00000"/>
        <rFont val="Calibri"/>
        <family val="2"/>
      </rPr>
      <t xml:space="preserve">   &lt;/caption&gt;
</t>
    </r>
    <r>
      <rPr>
        <sz val="10"/>
        <rFont val="Calibri"/>
        <family val="2"/>
      </rPr>
      <t xml:space="preserve">   &lt;thead&gt;
      &lt;tr&gt;
         &lt;th class="header c0" style="" scope="col"&gt;Nom&lt;/th&gt;
         &lt;th class="header c1" style="" scope="col"&gt;Classe&lt;/th&gt;
         &lt;th class="header c2 lastcol" style="" scope="col"&gt;Dernier accès&lt;/th&gt;
      &lt;/tr&gt;
   &lt;/thead&gt;
   &lt;tbody&gt;[...]&lt;/tbody&gt;
&lt;/table&gt;
</t>
    </r>
  </si>
  <si>
    <r>
      <rPr>
        <b/>
        <sz val="10"/>
        <rFont val="Calibri"/>
        <family val="2"/>
      </rPr>
      <t>Lien Calendrier</t>
    </r>
    <r>
      <rPr>
        <sz val="10"/>
        <rFont val="Calibri"/>
        <family val="2"/>
      </rPr>
      <t xml:space="preserve">
Le lien calendrier comporte une icone appelée en CSS dans une balise &lt;i&gt; avec un attribut aria-label et title. Lorsque les feuilles de stype sont désactivées, le lien n'est pas visible. Retirez l'attribut aria-label et appliquez l'intitulé entre les balises du lien. Cet intitulé pourra être masqué visuellement mais accessible aux technologies d'assistance. 
Notez: 
Cet élément est actuellement un lien rechargeant la page en cours. Remarque : il semble y avoir un problème sur la page car le calendrier n'est pas affiché. Si ce lien est destiné à afficher un calendrier dans la page, il serait plus pertinent que celui-ci soit un bouton &lt;button type="button"&gt;. Suivant comment le calendrier sera affiché,  des recommandations supplémentaires seront nécessaires.</t>
    </r>
  </si>
  <si>
    <r>
      <t>&lt;a name="enrolstartdate[calendar]" href="#" id="id_enrolstartdate_calendar"</t>
    </r>
    <r>
      <rPr>
        <b/>
        <sz val="10"/>
        <color rgb="FFC00000"/>
        <rFont val="Calibri"/>
        <family val="2"/>
      </rPr>
      <t xml:space="preserve"> title="Calendrier"</t>
    </r>
    <r>
      <rPr>
        <sz val="10"/>
        <rFont val="Calibri"/>
        <family val="2"/>
      </rPr>
      <t xml:space="preserve">&gt;&lt;i class="icon fa fa-calendar fa-fw " </t>
    </r>
    <r>
      <rPr>
        <b/>
        <sz val="10"/>
        <color rgb="FFC00000"/>
        <rFont val="Calibri"/>
        <family val="2"/>
      </rPr>
      <t>aria-label="Calendrier"</t>
    </r>
    <r>
      <rPr>
        <sz val="10"/>
        <rFont val="Calibri"/>
        <family val="2"/>
      </rPr>
      <t>&gt;&lt;/i&gt;</t>
    </r>
    <r>
      <rPr>
        <b/>
        <sz val="10"/>
        <color rgb="FFC00000"/>
        <rFont val="Calibri"/>
        <family val="2"/>
      </rPr>
      <t>&lt;span class="sr-only"&gt;Calendrier&lt;/span&gt;</t>
    </r>
    <r>
      <rPr>
        <sz val="10"/>
        <rFont val="Calibri"/>
        <family val="2"/>
      </rPr>
      <t>&lt;/a&gt;</t>
    </r>
  </si>
  <si>
    <r>
      <rPr>
        <b/>
        <sz val="10"/>
        <rFont val="Calibri"/>
        <family val="2"/>
      </rPr>
      <t>Champs de sélection des heures et minutes de début/fin de séance</t>
    </r>
    <r>
      <rPr>
        <sz val="10"/>
        <rFont val="Calibri"/>
        <family val="2"/>
      </rPr>
      <t xml:space="preserve">
Les intitulés des champs de sélection des heures et minutes de début/fin de séance ne sont pas suffisamment explicites. 
Appliquez plutôt les intitulés précisant qu'il s'agit des minutes ou des heures pour l'heure de début ou de fin de séance : 
- "Heure (début)"
- "Minutes (début)"
- "Heure (fin)"
- "Minutes (fin)"</t>
    </r>
  </si>
  <si>
    <r>
      <rPr>
        <b/>
        <sz val="10"/>
        <rFont val="Calibri"/>
        <family val="2"/>
      </rPr>
      <t>Champs de sélection des heures et minutes de début/fin de séance</t>
    </r>
    <r>
      <rPr>
        <sz val="10"/>
        <rFont val="Calibri"/>
        <family val="2"/>
      </rPr>
      <t xml:space="preserve">
les intitulés des champs de sélection des heures et minutes de début/fin de séance ne sont pas accolés aux champs (certains apparaissent même juxtaposés au champ précédent. </t>
    </r>
  </si>
  <si>
    <r>
      <rPr>
        <b/>
        <sz val="10"/>
        <rFont val="Calibri"/>
        <family val="2"/>
      </rPr>
      <t>Champs de sélection des heures et minutes de début/fin de séance</t>
    </r>
    <r>
      <rPr>
        <sz val="10"/>
        <rFont val="Calibri"/>
        <family val="2"/>
      </rPr>
      <t xml:space="preserve">
Les champs de sélection des heures et minutes doivent être regroupés respectivement pour l'heure de début ou l'heure de fin de séance avec des balises &lt;fieldset&gt; et une légende (balises &lt;legend&gt;) permettant de nommer le groupe et d'en comprendre le contenu.
</t>
    </r>
    <r>
      <rPr>
        <b/>
        <sz val="10"/>
        <rFont val="Calibri"/>
        <family val="2"/>
      </rPr>
      <t xml:space="preserve">Groupe des boutons de formulaire
</t>
    </r>
    <r>
      <rPr>
        <sz val="10"/>
        <rFont val="Calibri"/>
        <family val="2"/>
      </rPr>
      <t xml:space="preserve">Ce groupe &lt;fieldset&gt; n'est pas approprié ici, retirez le. </t>
    </r>
  </si>
  <si>
    <r>
      <rPr>
        <b/>
        <sz val="10"/>
        <rFont val="Calibri"/>
        <family val="2"/>
      </rPr>
      <t>Champs de sélection Jour/Mois/Année de la date de séance</t>
    </r>
    <r>
      <rPr>
        <sz val="10"/>
        <rFont val="Calibri"/>
        <family val="2"/>
      </rPr>
      <t xml:space="preserve">
Le groupe (&lt;fieldset&gt;) rassemblant les champs de sélection Jour/Mois/Année de la date de séance comporte des balises &lt;legend&gt; vides. Appliquez un intitulé entre les balises "Date de la séance"</t>
    </r>
  </si>
  <si>
    <r>
      <rPr>
        <b/>
        <sz val="10"/>
        <rFont val="Calibri"/>
        <family val="2"/>
      </rPr>
      <t>Activités</t>
    </r>
    <r>
      <rPr>
        <sz val="10"/>
        <rFont val="Calibri"/>
        <family val="2"/>
      </rPr>
      <t xml:space="preserve">
Les images contenues dans le lien vers les différentes activités ont un attribut alt contenant un espace entre les guillemets. Supprimez cet espace car l'attribut alt doit être vide afin que l'image soit ignorée correctement par les technologies d'assistance. </t>
    </r>
  </si>
  <si>
    <r>
      <t xml:space="preserve">
Ex.:
&lt;table width="100%"&gt;
</t>
    </r>
    <r>
      <rPr>
        <b/>
        <strike/>
        <sz val="10"/>
        <color rgb="FFC00000"/>
        <rFont val="Calibri"/>
        <family val="2"/>
      </rPr>
      <t xml:space="preserve">   &lt;caption&gt;&lt;/caption&gt;</t>
    </r>
    <r>
      <rPr>
        <sz val="10"/>
        <rFont val="Calibri"/>
        <family val="2"/>
      </rPr>
      <t xml:space="preserve">
   &lt;tbody&gt;
      &lt;tr&gt;
         &lt;</t>
    </r>
    <r>
      <rPr>
        <b/>
        <strike/>
        <sz val="10"/>
        <color rgb="FFC00000"/>
        <rFont val="Calibri"/>
        <family val="2"/>
      </rPr>
      <t>th scope="row"</t>
    </r>
    <r>
      <rPr>
        <b/>
        <sz val="10"/>
        <color rgb="FFC00000"/>
        <rFont val="Calibri"/>
        <family val="2"/>
      </rPr>
      <t xml:space="preserve"> td </t>
    </r>
    <r>
      <rPr>
        <sz val="10"/>
        <rFont val="Calibri"/>
        <family val="2"/>
      </rPr>
      <t>style="vertical-align:top;"  width="90px"&gt;&lt;img src="https://rcd.cned.fr/pluginfile.php/284/course/section/120/Entrainement.svg?time=1565692778256" alt="" role="presentation" class="img-responsive atto_image_button_text-bottom" width="80" height="80"&gt;&lt;/</t>
    </r>
    <r>
      <rPr>
        <b/>
        <sz val="10"/>
        <color rgb="FFC00000"/>
        <rFont val="Calibri"/>
        <family val="2"/>
      </rPr>
      <t xml:space="preserve">td </t>
    </r>
    <r>
      <rPr>
        <b/>
        <strike/>
        <sz val="10"/>
        <color rgb="FFC00000"/>
        <rFont val="Calibri"/>
        <family val="2"/>
      </rPr>
      <t>th</t>
    </r>
    <r>
      <rPr>
        <sz val="10"/>
        <rFont val="Calibri"/>
        <family val="2"/>
      </rPr>
      <t xml:space="preserve">&gt;
         &lt;td&gt;
            &lt;p align="left"&gt;Quel parcours vas-tu suivre? Le parcours vert, le bleu ou le rouge ? Tu le sauras en répondant à un rapide test diagnostique.&lt;/p&gt;
            &lt;p align="left"&gt;En suivant le parcours qui t'a été attribué, tu mets la Terre "en boîte". Tu&amp;nbsp; cherches combien de Terres sont nécessaires pour remplir le Soleil. Dans un tout autre style, tu diffuseras un sms pour rechercher un chat perdu.&amp;nbsp;&lt;/p&gt;
            &lt;p align="left"&gt;Bonne séance !&lt;/p&gt;
            &lt;p align="left"&gt;&lt;/p&gt;
         &lt;/td&gt;
      &lt;/tr&gt;
   &lt;/tbody&gt;
 </t>
    </r>
    <r>
      <rPr>
        <b/>
        <strike/>
        <sz val="10"/>
        <color rgb="FFC00000"/>
        <rFont val="Calibri"/>
        <family val="2"/>
      </rPr>
      <t xml:space="preserve">  &lt;tbody&gt;&lt;/tbody&gt;</t>
    </r>
    <r>
      <rPr>
        <sz val="10"/>
        <rFont val="Calibri"/>
        <family val="2"/>
      </rPr>
      <t xml:space="preserve">
&lt;/table&gt;
</t>
    </r>
  </si>
  <si>
    <r>
      <rPr>
        <b/>
        <sz val="10"/>
        <rFont val="Calibri"/>
        <family val="2"/>
      </rPr>
      <t>role="region"</t>
    </r>
    <r>
      <rPr>
        <sz val="10"/>
        <rFont val="Calibri"/>
        <family val="2"/>
      </rPr>
      <t xml:space="preserve">
Les différentes parties de la pages sont présentées sous forme d'une liste &lt;ul&gt; &lt;li&gt;, les balises &lt;li&gt; comportent un role="region". Ce role n'est pas approprié sur des balises de liste. Retirez la liste et le role="region" car ceux-ci ne sont pas nécessaires ici, les différentes parties de la page étant déjà organisées par des titres de niveaux. 
</t>
    </r>
    <r>
      <rPr>
        <b/>
        <sz val="10"/>
        <rFont val="Calibri"/>
        <family val="2"/>
      </rPr>
      <t>Attributs obselètes</t>
    </r>
    <r>
      <rPr>
        <sz val="10"/>
        <rFont val="Calibri"/>
        <family val="2"/>
      </rPr>
      <t xml:space="preserve">
Sur la balise &lt;table&gt;, un attribut width obselète est utilisé. 
Sur les balises &lt;th&gt;, un attribut width obselète est utilisé. 
Sur des balises &lt;p&gt;, un attribut align obselète est utilisé.  
Appliquez de préférence ces attributs en CSS. 
</t>
    </r>
    <r>
      <rPr>
        <b/>
        <sz val="10"/>
        <rFont val="Calibri"/>
        <family val="2"/>
      </rPr>
      <t xml:space="preserve">role="presentation"
</t>
    </r>
    <r>
      <rPr>
        <sz val="10"/>
        <rFont val="Calibri"/>
        <family val="2"/>
      </rPr>
      <t xml:space="preserve">un attribut role="presentation" est appliqué sur les images. Remplacez le par un attribut aria-hidden="true". 
Il est recommandé de corriger toutes les erreurs remontées sur la page par le validateur W3C https://validator.w3.org. </t>
    </r>
  </si>
  <si>
    <r>
      <rPr>
        <b/>
        <sz val="10"/>
        <rFont val="Calibri"/>
        <family val="2"/>
      </rPr>
      <t>Les puissances de 10 - Bienvenue</t>
    </r>
    <r>
      <rPr>
        <sz val="10"/>
        <rFont val="Calibri"/>
        <family val="2"/>
      </rPr>
      <t xml:space="preserve">
Des balises &lt;p&gt; vides sont présentes. </t>
    </r>
  </si>
  <si>
    <r>
      <rPr>
        <b/>
        <sz val="10"/>
        <rFont val="Calibri"/>
        <family val="2"/>
      </rPr>
      <t>Paquetage SCORM</t>
    </r>
    <r>
      <rPr>
        <sz val="10"/>
        <rFont val="Calibri"/>
        <family val="2"/>
      </rPr>
      <t xml:space="preserve">
Le contenu du paquetage SCORM est appelé par une iframe. Appliquez sur cette iframe un attribut title indiquant par exemple: "Paquetage SCORM - Maths - Unité 1 - Puissances - Séance 1 - Les puissances de 10".</t>
    </r>
  </si>
  <si>
    <r>
      <rPr>
        <b/>
        <sz val="10"/>
        <rFont val="Calibri"/>
        <family val="2"/>
      </rPr>
      <t>Liens Activité précédente/suivante</t>
    </r>
    <r>
      <rPr>
        <sz val="10"/>
        <rFont val="Calibri"/>
        <family val="2"/>
      </rPr>
      <t xml:space="preserve">
L'attribut title ne reprend pas l'intégralité de l'intitulé du lien. Assurez vous de reprendre l'intégralité du lien ou de supprimer l'attribut title (il n'est pas nécessaire ici). 
L'icone de chevrons affichée sur les liens est appelée par une balise &lt;i&gt; appliquez un attribut aria-hidden="true" sur cette balise afin que son contenu ne soit pas restitué par les technologies d'assistance car il n'est pas pertinent. </t>
    </r>
  </si>
  <si>
    <r>
      <rPr>
        <b/>
        <sz val="10"/>
        <rFont val="Calibri"/>
        <family val="2"/>
      </rPr>
      <t>Iframe</t>
    </r>
    <r>
      <rPr>
        <sz val="10"/>
        <rFont val="Calibri"/>
        <family val="2"/>
      </rPr>
      <t xml:space="preserve">
Des attributs incorrects sont appliqués sur l'iframe : type, webkitallowfullscreen, mozallowfullscreen. 
Il est recommandé de corriger toutes les erreurs remontées sur la page par le validateur W3C https://validator.w3.org. </t>
    </r>
  </si>
  <si>
    <r>
      <rPr>
        <b/>
        <sz val="10"/>
        <rFont val="Calibri"/>
        <family val="2"/>
      </rPr>
      <t>Liens Activité précédente/suivante</t>
    </r>
    <r>
      <rPr>
        <sz val="10"/>
        <rFont val="Calibri"/>
        <family val="2"/>
      </rPr>
      <t xml:space="preserve">
Présentez ces liens dans une liste &lt;ul&gt; &lt;li&gt; de deux éléments. </t>
    </r>
  </si>
  <si>
    <r>
      <rPr>
        <b/>
        <sz val="10"/>
        <rFont val="Calibri"/>
        <family val="2"/>
      </rPr>
      <t>Adresse direction générale</t>
    </r>
    <r>
      <rPr>
        <sz val="10"/>
        <rFont val="Calibri"/>
        <family val="2"/>
      </rPr>
      <t xml:space="preserve">
cette adresse est centrée sur la page à l'aide d'un attribut align appliqué sur l'élément &lt;div&gt; qui la contient. Cet attribut est obselète. Utilisez le CSS pour centrer le texte dans la page. 
Il est recommandé de corriger toutes les erreurs remontées sur la page par le validateur W3C https://validator.w3.org. </t>
    </r>
  </si>
  <si>
    <r>
      <rPr>
        <b/>
        <sz val="10"/>
        <rFont val="Calibri"/>
        <family val="2"/>
      </rPr>
      <t xml:space="preserve">Images de décoration dans les liens des fichiers en téléchargement </t>
    </r>
    <r>
      <rPr>
        <sz val="10"/>
        <rFont val="Calibri"/>
        <family val="2"/>
      </rPr>
      <t xml:space="preserve">
Ces images ont un attribut alt contienant uniquement une espace. Mais elles portent l'information du format du fichier en téléchargement. l'alternative de ces images devrait donc indiquer le format du fichier.</t>
    </r>
  </si>
  <si>
    <r>
      <rPr>
        <b/>
        <sz val="10"/>
        <rFont val="Calibri"/>
        <family val="2"/>
      </rPr>
      <t>Liste zone de contenu</t>
    </r>
    <r>
      <rPr>
        <sz val="10"/>
        <rFont val="Calibri"/>
        <family val="2"/>
      </rPr>
      <t xml:space="preserve">
Le contenu de la page est affiché dans une liste d'un seul élément dont la balise &lt;li&gt; comporte un attribut role="region". Cet attribut n'est pas approprié sur une balise &lt;li&gt;. Par ailleurs, la liste d'un seul élément n'est pas pertinente ici. Retirez par conséquent la liste et remplacez la par un élément &lt;div role="region"&gt;.
Il est recommandé de corriger toutes les erreurs remontées sur la page par le validateur W3C https://validator.w3.org. </t>
    </r>
  </si>
  <si>
    <r>
      <rPr>
        <b/>
        <sz val="10"/>
        <rFont val="Calibri"/>
        <family val="2"/>
      </rPr>
      <t>Liste zone de contenu</t>
    </r>
    <r>
      <rPr>
        <sz val="10"/>
        <rFont val="Calibri"/>
        <family val="2"/>
      </rPr>
      <t xml:space="preserve">
voir 8.2.1</t>
    </r>
  </si>
  <si>
    <r>
      <rPr>
        <b/>
        <sz val="10"/>
        <rFont val="Calibri"/>
        <family val="2"/>
      </rPr>
      <t>Lien "Retour"</t>
    </r>
    <r>
      <rPr>
        <sz val="10"/>
        <rFont val="Calibri"/>
        <family val="2"/>
      </rPr>
      <t xml:space="preserve">
Les couleurs rose #e5457d et blanc du Lien "Retour" ne sont pas suffisamment contrastées (ratio 3,8:1)</t>
    </r>
  </si>
  <si>
    <r>
      <rPr>
        <b/>
        <sz val="10"/>
        <rFont val="Calibri"/>
        <family val="2"/>
      </rPr>
      <t>Tableau récapitulatif du statut des activités</t>
    </r>
    <r>
      <rPr>
        <sz val="10"/>
        <rFont val="Calibri"/>
        <family val="2"/>
      </rPr>
      <t xml:space="preserve">
Ce tableau est un tableau de données mais il ne comporte pas de titre/résumé. Appliquez un titre au tableau dans des balises &lt;caption&gt; afin d'indiquer le contenu du tableau. Ex.: Tableau récapitulatif du statut des activités pour chaque élèves</t>
    </r>
  </si>
  <si>
    <r>
      <rPr>
        <b/>
        <sz val="10"/>
        <rFont val="Calibri"/>
        <family val="2"/>
      </rPr>
      <t>Filtres alphabétiques par prénom/nom (avant et après le tableau)</t>
    </r>
    <r>
      <rPr>
        <sz val="10"/>
        <rFont val="Calibri"/>
        <family val="2"/>
      </rPr>
      <t xml:space="preserve">
Les filtres par prénom et nom sont des liens dont l'intitulé est simplement la lettre de l'alphabet correspondante. De même, le lien permettant d'affichier tous les prénoms/noms est intitulé "Tout".
Ces intitulés ne sont pas suffisamment explicites car il n'indiquent pas qu'ils permettent de filtrer ni qu'il s'agit d'un filtre respectivement pour les prénoms ou les noms. Appliquez des titres de niveaux introduisant la présence et permettant de distinguer les filtres.(voir 9.1.1)
</t>
    </r>
    <r>
      <rPr>
        <b/>
        <sz val="10"/>
        <rFont val="Calibri"/>
        <family val="2"/>
      </rPr>
      <t>Filtres par Prénom/Nom (1e colonne du tableau)</t>
    </r>
    <r>
      <rPr>
        <sz val="10"/>
        <rFont val="Calibri"/>
        <family val="2"/>
      </rPr>
      <t xml:space="preserve">
L'intitulé du lien est simplement l'intitulé "Prénom" ou "Nom". Il ne permet pas d'indiquer qu'il permet de filtrer respectivement par nom ou par prénom. Précisez l'intitulé du lien par exemple: "Filtrer par prénom"/"Filtrer par nom". Le texte "Filtrer par" pourra être masqué visuellement mais accessible aux technologies d'assistance. </t>
    </r>
  </si>
  <si>
    <r>
      <rPr>
        <b/>
        <sz val="10"/>
        <rFont val="Calibri"/>
        <family val="2"/>
      </rPr>
      <t>Liens sur les entêtes de colonnes</t>
    </r>
    <r>
      <rPr>
        <sz val="10"/>
        <rFont val="Calibri"/>
        <family val="2"/>
      </rPr>
      <t xml:space="preserve">
Les intitulés des liens sur les entêtes de colonnes sont complétées d'un attribut title qui n'est pas pertinent. L'attribut title ne reprend pas l'intégralité des informations de l'intitulé du lien. 
Il sera plus pertinent d'appliquer l'intitulé complet du lien entre les balises &lt;a&gt; &lt;/a&gt;. 
Remarque: cela permettra à tous les utilisateurs de pouvoir avoir accès à l'intitulé complet du lien. </t>
    </r>
  </si>
  <si>
    <r>
      <rPr>
        <b/>
        <sz val="10"/>
        <rFont val="Calibri"/>
        <family val="2"/>
      </rPr>
      <t>Liens sur les entêtes de colonnes</t>
    </r>
    <r>
      <rPr>
        <sz val="10"/>
        <rFont val="Calibri"/>
        <family val="2"/>
      </rPr>
      <t xml:space="preserve">
Ex.:
      &lt;th scope="col" class="completion-header "&gt;
         &lt;a href="https://rcd.cned.fr/mod/scorm/view.php?id=158" title="Séance de travail - parcours vert</t>
    </r>
    <r>
      <rPr>
        <b/>
        <sz val="10"/>
        <color rgb="FFC00000"/>
        <rFont val="Calibri"/>
        <family val="2"/>
      </rPr>
      <t xml:space="preserve"> - Paquetage SCORM</t>
    </r>
    <r>
      <rPr>
        <sz val="10"/>
        <rFont val="Calibri"/>
        <family val="2"/>
      </rPr>
      <t>"&gt;
            &lt;div class="rotated-text-container"&gt;&lt;span class="rotated-text"&gt;Séance de travail</t>
    </r>
    <r>
      <rPr>
        <b/>
        <sz val="10"/>
        <color rgb="FFC00000"/>
        <rFont val="Calibri"/>
        <family val="2"/>
      </rPr>
      <t>&lt;span&gt;&lt;br&gt;&lt;span class="rotated-text"&gt;Parcours vert</t>
    </r>
    <r>
      <rPr>
        <sz val="10"/>
        <rFont val="Calibri"/>
        <family val="2"/>
      </rPr>
      <t xml:space="preserve">&lt;/span&gt;&lt;/div&gt;
            &lt;div class="modicon"&gt;&lt;img class="icon " alt="Paquetage SCORM" </t>
    </r>
    <r>
      <rPr>
        <b/>
        <strike/>
        <sz val="10"/>
        <color rgb="FFC00000"/>
        <rFont val="Calibri"/>
        <family val="2"/>
      </rPr>
      <t>title="Paquetage SCORM"</t>
    </r>
    <r>
      <rPr>
        <sz val="10"/>
        <rFont val="Calibri"/>
        <family val="2"/>
      </rPr>
      <t xml:space="preserve"> src="https://rcd.cned.fr/theme/image.php/adaptable/scorm/1606262412/icon"&gt;&lt;/div&gt;
         &lt;/a&gt;
      &lt;/th&gt;</t>
    </r>
  </si>
  <si>
    <r>
      <t xml:space="preserve">Ex.:
&lt;main role="main"&gt;
   &lt;span id="maincontent"&gt;&lt;/span&gt;
   &lt;div class="groupselector"&gt;
      </t>
    </r>
    <r>
      <rPr>
        <b/>
        <sz val="10"/>
        <color rgb="FFC00000"/>
        <rFont val="Calibri"/>
        <family val="2"/>
      </rPr>
      <t>&lt;h2&gt;Filtres&lt;/h2&gt;</t>
    </r>
    <r>
      <rPr>
        <sz val="10"/>
        <rFont val="Calibri"/>
        <family val="2"/>
      </rPr>
      <t xml:space="preserve">
      &lt;div class="singleselect d-inline-block"&gt;
         &lt;form method="get" action="https://rcd.cned.fr/report/progressrcd/" class="form-inline" id="selectgroup"&gt;
            &lt;input type="hidden" name="course" value="45"&gt;
            </t>
    </r>
    <r>
      <rPr>
        <b/>
        <sz val="10"/>
        <color rgb="FFC00000"/>
        <rFont val="Calibri"/>
        <family val="2"/>
      </rPr>
      <t>&lt;h3&gt;</t>
    </r>
    <r>
      <rPr>
        <sz val="10"/>
        <rFont val="Calibri"/>
        <family val="2"/>
      </rPr>
      <t>&lt;label for="single_select5fbe833211f2c3"&gt;
            Groupes séparés
            &lt;/label&gt;</t>
    </r>
    <r>
      <rPr>
        <b/>
        <sz val="10"/>
        <color rgb="FFC00000"/>
        <rFont val="Calibri"/>
        <family val="2"/>
      </rPr>
      <t>&lt;/h3&gt;</t>
    </r>
    <r>
      <rPr>
        <sz val="10"/>
        <rFont val="Calibri"/>
        <family val="2"/>
      </rPr>
      <t xml:space="preserve">
            &lt;select id="single_select5fbe833211f2c3" class="custom-select singleselect" name="group"&gt;
[...]
            &lt;/select&gt;
            &lt;noscript&gt;
               &lt;input type="submit" class="btn btn-secondary ml-1" value="Valider"&gt;
            &lt;/noscript&gt;
         &lt;/form&gt;
      &lt;/div&gt;
   &lt;/div&gt;
   &lt;br class="clearer"&gt;
   &lt;div class="initialbar firstinitial d-flex flex-wrap justify-content-center justify-content-md-start"&gt;
      &lt;</t>
    </r>
    <r>
      <rPr>
        <b/>
        <sz val="10"/>
        <color rgb="FFC00000"/>
        <rFont val="Calibri"/>
        <family val="2"/>
      </rPr>
      <t>h3</t>
    </r>
    <r>
      <rPr>
        <sz val="10"/>
        <rFont val="Calibri"/>
        <family val="2"/>
      </rPr>
      <t xml:space="preserve"> class="initialbarlabel mr-2"&gt;Prénom&lt;/</t>
    </r>
    <r>
      <rPr>
        <b/>
        <sz val="10"/>
        <color rgb="FFC00000"/>
        <rFont val="Calibri"/>
        <family val="2"/>
      </rPr>
      <t>h3</t>
    </r>
    <r>
      <rPr>
        <sz val="10"/>
        <rFont val="Calibri"/>
        <family val="2"/>
      </rPr>
      <t xml:space="preserve">&gt;
      &lt;div class="initialbargroups d-flex flex-wrap justify-content-center justify-content-md-start"&gt;
         &lt;ul class="pagination pagination-sm"&gt;
            &lt;li class="initialbarall page-item active"&gt;
               &lt;a data-initial="" class="page-link"&gt;Tout&lt;/a&gt;
            &lt;/li&gt;
</t>
    </r>
    <r>
      <rPr>
        <b/>
        <strike/>
        <sz val="10"/>
        <color rgb="FFC00000"/>
        <rFont val="Calibri"/>
        <family val="2"/>
      </rPr>
      <t xml:space="preserve">         &lt;/ul&gt;
         &lt;ul class="pagination pagination-sm"&gt;
</t>
    </r>
    <r>
      <rPr>
        <sz val="10"/>
        <rFont val="Calibri"/>
        <family val="2"/>
      </rPr>
      <t xml:space="preserve">            &lt;li data-initial="A" class="page-item A"&gt;&lt;a class="page-link" href="https://rcd.cned.fr/report/progressrcd/index.php?course=45&amp;amp;sifirst=A&amp;amp;silast&amp;amp;group=228"&gt;A&lt;/a&gt;&lt;/li&gt;
[...]
            &lt;li data-initial="M" class="page-item M"&gt;&lt;a class="page-link" href="https://rcd.cned.fr/report/progressrcd/index.php?course=45&amp;amp;sifirst=M&amp;amp;silast&amp;amp;group=228"&gt;M&lt;/a&gt;&lt;/li&gt;
</t>
    </r>
    <r>
      <rPr>
        <b/>
        <strike/>
        <sz val="10"/>
        <color rgb="FFC00000"/>
        <rFont val="Calibri"/>
        <family val="2"/>
      </rPr>
      <t xml:space="preserve">         &lt;/ul&gt;
         &lt;ul class="pagination pagination-sm"&gt;
</t>
    </r>
    <r>
      <rPr>
        <sz val="10"/>
        <rFont val="Calibri"/>
        <family val="2"/>
      </rPr>
      <t xml:space="preserve">            &lt;li data-initial="N" class="page-item N"&gt;&lt;a class="page-link" href="https://rcd.cned.fr/report/progressrcd/index.php?course=45&amp;amp;sifirst=N&amp;amp;silast&amp;amp;group=228"&gt;N&lt;/a&gt;&lt;/li&gt;
[...]
            &lt;li data-initial="Z" class="page-item Z"&gt;&lt;a class="page-link" href="https://rcd.cned.fr/report/progressrcd/index.php?course=45&amp;amp;sifirst=Z&amp;amp;silast&amp;amp;group=228"&gt;Z&lt;/a&gt;&lt;/li&gt;
         &lt;/ul&gt;
      &lt;/div&gt;
   &lt;/div&gt;
   &lt;div class="initialbar lastinitial d-flex flex-wrap justify-content-center justify-content-md-start"&gt;
      &lt;</t>
    </r>
    <r>
      <rPr>
        <b/>
        <sz val="10"/>
        <color rgb="FFC00000"/>
        <rFont val="Calibri"/>
        <family val="2"/>
      </rPr>
      <t>h3</t>
    </r>
    <r>
      <rPr>
        <sz val="10"/>
        <rFont val="Calibri"/>
        <family val="2"/>
      </rPr>
      <t xml:space="preserve"> class="initialbarlabel mr-2"&gt;Nom&lt;/</t>
    </r>
    <r>
      <rPr>
        <b/>
        <sz val="10"/>
        <color rgb="FFC00000"/>
        <rFont val="Calibri"/>
        <family val="2"/>
      </rPr>
      <t>h3</t>
    </r>
    <r>
      <rPr>
        <sz val="10"/>
        <rFont val="Calibri"/>
        <family val="2"/>
      </rPr>
      <t xml:space="preserve">&gt;
      &lt;div class="initialbargroups d-flex flex-wrap justify-content-center justify-content-md-start"&gt;
         &lt;ul class="pagination pagination-sm"&gt;
            &lt;li class="initialbarall page-item active"&gt;
               &lt;a data-initial="" class="page-link"&gt;Tout&lt;/a&gt;
            &lt;/li&gt;
</t>
    </r>
    <r>
      <rPr>
        <b/>
        <strike/>
        <sz val="10"/>
        <color rgb="FFC00000"/>
        <rFont val="Calibri"/>
        <family val="2"/>
      </rPr>
      <t xml:space="preserve">         &lt;/ul&gt;
         &lt;ul class="pagination pagination-sm"&gt;
</t>
    </r>
    <r>
      <rPr>
        <sz val="10"/>
        <rFont val="Calibri"/>
        <family val="2"/>
      </rPr>
      <t xml:space="preserve">            &lt;li data-initial="A" class="page-item A"&gt;&lt;a class="page-link" href="https://rcd.cned.fr/report/progressrcd/index.php?course=45&amp;amp;sifirst&amp;amp;silast=A&amp;amp;group=228"&gt;A&lt;/a&gt;&lt;/li&gt;
[...]
            &lt;li data-initial="M" class="page-item M"&gt;&lt;a class="page-link" href="https://rcd.cned.fr/report/progressrcd/index.php?course=45&amp;amp;sifirst&amp;amp;silast=M&amp;amp;group=228"&gt;M&lt;/a&gt;&lt;/li&gt;
</t>
    </r>
    <r>
      <rPr>
        <b/>
        <strike/>
        <sz val="10"/>
        <color rgb="FFC00000"/>
        <rFont val="Calibri"/>
        <family val="2"/>
      </rPr>
      <t xml:space="preserve">         &lt;/ul&gt;
         &lt;ul class="pagination pagination-sm"&gt;
</t>
    </r>
    <r>
      <rPr>
        <sz val="10"/>
        <rFont val="Calibri"/>
        <family val="2"/>
      </rPr>
      <t xml:space="preserve">            &lt;li data-initial="N" class="page-item N"&gt;&lt;a class="page-link" href="https://rcd.cned.fr/report/progressrcd/index.php?course=45&amp;amp;sifirst&amp;amp;silast=N&amp;amp;group=228"&gt;N&lt;/a&gt;&lt;/li&gt;
[...]
            &lt;li data-initial="Z" class="page-item Z"&gt;&lt;a class="page-link" href="https://rcd.cned.fr/report/progressrcd/index.php?course=45&amp;amp;sifirst&amp;amp;silast=Z&amp;amp;group=228"&gt;Z&lt;/a&gt;&lt;/li&gt;
         &lt;/ul&gt;
      &lt;/div&gt;
   &lt;/div&gt;
   &lt;div id="completion-progress-wrapper" class="no-overflow"&gt;
      &lt;table id="completion-progress" class="generaltable flexible boxaligncenter" style="text-align:left"&gt;
        </t>
    </r>
    <r>
      <rPr>
        <b/>
        <sz val="10"/>
        <color rgb="FFC00000"/>
        <rFont val="Calibri"/>
        <family val="2"/>
      </rPr>
      <t xml:space="preserve"> &lt;caption&gt;&lt;h2&gt;Tableau récapitulatif du statut des activités pour chaque élèves&lt;/h2&gt;&lt;/caption&gt;</t>
    </r>
    <r>
      <rPr>
        <sz val="10"/>
        <rFont val="Calibri"/>
        <family val="2"/>
      </rPr>
      <t xml:space="preserve">
		 &lt;thead&gt;
            &lt;tr style="vertical-align:top"&gt;
               &lt;th scope="col" class="completion-sortchoice"&gt;&lt;a href="./?course=45&amp;amp;sort=firstname&amp;amp;silast=all&amp;amp;sifirst=all&amp;amp;group=228"&gt;</t>
    </r>
    <r>
      <rPr>
        <b/>
        <sz val="10"/>
        <color rgb="FFC00000"/>
        <rFont val="Calibri"/>
        <family val="2"/>
      </rPr>
      <t>&lt;span class="sr-only"&gt;Filtrer par &lt;/span&gt;</t>
    </r>
    <r>
      <rPr>
        <sz val="10"/>
        <rFont val="Calibri"/>
        <family val="2"/>
      </rPr>
      <t xml:space="preserve">Prénom&lt;/a&gt; / </t>
    </r>
    <r>
      <rPr>
        <b/>
        <sz val="10"/>
        <color rgb="FFC00000"/>
        <rFont val="Calibri"/>
        <family val="2"/>
      </rPr>
      <t>&lt;span class="sr-only"&gt;Filtre : &lt;/span&gt;</t>
    </r>
    <r>
      <rPr>
        <sz val="10"/>
        <rFont val="Calibri"/>
        <family val="2"/>
      </rPr>
      <t>Nom&lt;/th&gt;
               &lt;th scope="col" class="completion-header "&gt;
                  &lt;a href="https://rcd.cned.fr/mod/scorm/view.php?id=157" title="Test diagnostique</t>
    </r>
    <r>
      <rPr>
        <b/>
        <sz val="10"/>
        <color rgb="FFC00000"/>
        <rFont val="Calibri"/>
        <family val="2"/>
      </rPr>
      <t xml:space="preserve"> - Paquetage SCORM</t>
    </r>
    <r>
      <rPr>
        <sz val="10"/>
        <rFont val="Calibri"/>
        <family val="2"/>
      </rPr>
      <t xml:space="preserve">"&gt;
                     &lt;div class="rotated-text-container"&gt;&lt;span class="rotated-text"&gt;Test diagnostique&lt;/span&gt;&lt;/div&gt;
                     &lt;div class="modicon"&gt;&lt;img class="icon " alt="Paquetage SCORM" </t>
    </r>
    <r>
      <rPr>
        <b/>
        <sz val="10"/>
        <color rgb="FFC00000"/>
        <rFont val="Calibri"/>
        <family val="2"/>
      </rPr>
      <t xml:space="preserve">title="Paquetage SCORM" </t>
    </r>
    <r>
      <rPr>
        <sz val="10"/>
        <rFont val="Calibri"/>
        <family val="2"/>
      </rPr>
      <t xml:space="preserve">src="https://rcd.cned.fr/theme/image.php/adaptable/scorm/1606262412/icon"&gt;&lt;/div&gt;
                  &lt;/a&gt;
               &lt;/th&gt;
               &lt;th scope="col" class="completion-header "&gt;
                  &lt;a href="https://rcd.cned.fr/mod/scorm/view.php?id=158" title="Séance de travail - parcours vert </t>
    </r>
    <r>
      <rPr>
        <b/>
        <sz val="10"/>
        <color rgb="FFC00000"/>
        <rFont val="Calibri"/>
        <family val="2"/>
      </rPr>
      <t>- Paquetage SCORM</t>
    </r>
    <r>
      <rPr>
        <sz val="10"/>
        <rFont val="Calibri"/>
        <family val="2"/>
      </rPr>
      <t xml:space="preserve">"&gt;
                     &lt;div class="rotated-text-container"&gt;&lt;span class="rotated-text"&gt;Séance de travail </t>
    </r>
    <r>
      <rPr>
        <b/>
        <sz val="10"/>
        <color rgb="FFC00000"/>
        <rFont val="Calibri"/>
        <family val="2"/>
      </rPr>
      <t>- parcours vert</t>
    </r>
    <r>
      <rPr>
        <sz val="10"/>
        <rFont val="Calibri"/>
        <family val="2"/>
      </rPr>
      <t xml:space="preserve">&lt;/span&gt;&lt;/div&gt;
                     &lt;div class="modicon"&gt;&lt;img class="icon " alt="Paquetage SCORM" </t>
    </r>
    <r>
      <rPr>
        <b/>
        <strike/>
        <sz val="10"/>
        <color rgb="FFC00000"/>
        <rFont val="Calibri"/>
        <family val="2"/>
      </rPr>
      <t>title="Paquetage SCORM"</t>
    </r>
    <r>
      <rPr>
        <sz val="10"/>
        <rFont val="Calibri"/>
        <family val="2"/>
      </rPr>
      <t xml:space="preserve"> src="https://rcd.cned.fr/theme/image.php/adaptable/scorm/1606262412/icon"&gt;&lt;/div&gt;
                  &lt;/a&gt;
               &lt;/th&gt;
               &lt;th scope="col" class="completion-header "&gt;
                  &lt;a href="https://rcd.cned.fr/mod/scorm/view.php?id=1119" title="Séance de travail - parcours bleu </t>
    </r>
    <r>
      <rPr>
        <b/>
        <sz val="10"/>
        <color rgb="FFC00000"/>
        <rFont val="Calibri"/>
        <family val="2"/>
      </rPr>
      <t>- Paquetage SCORM</t>
    </r>
    <r>
      <rPr>
        <sz val="10"/>
        <rFont val="Calibri"/>
        <family val="2"/>
      </rPr>
      <t xml:space="preserve">"&gt;
                     &lt;div class="rotated-text-container"&gt;&lt;span class="rotated-text"&gt;Séance de travail </t>
    </r>
    <r>
      <rPr>
        <b/>
        <sz val="10"/>
        <color rgb="FFC00000"/>
        <rFont val="Calibri"/>
        <family val="2"/>
      </rPr>
      <t>- parcours bleu</t>
    </r>
    <r>
      <rPr>
        <sz val="10"/>
        <rFont val="Calibri"/>
        <family val="2"/>
      </rPr>
      <t xml:space="preserve">&lt;/span&gt;&lt;/div&gt;
                     &lt;div class="modicon"&gt;&lt;img class="icon " alt="Paquetage SCORM" </t>
    </r>
    <r>
      <rPr>
        <b/>
        <strike/>
        <sz val="10"/>
        <color rgb="FFC00000"/>
        <rFont val="Calibri"/>
        <family val="2"/>
      </rPr>
      <t>title="Paquetage SCORM"</t>
    </r>
    <r>
      <rPr>
        <sz val="10"/>
        <rFont val="Calibri"/>
        <family val="2"/>
      </rPr>
      <t xml:space="preserve"> src="https://rcd.cned.fr/theme/image.php/adaptable/scorm/1606262412/icon"&gt;&lt;/div&gt;
                  &lt;/a&gt;
               &lt;/th&gt;
               &lt;th scope="col" class="completion-header "&gt;
                  &lt;a href="https://rcd.cned.fr/mod/scorm/view.php?id=1120" title="Séance de travail - parcours rouge</t>
    </r>
    <r>
      <rPr>
        <b/>
        <sz val="10"/>
        <color rgb="FFC00000"/>
        <rFont val="Calibri"/>
        <family val="2"/>
      </rPr>
      <t xml:space="preserve"> - Paquetage SCORM</t>
    </r>
    <r>
      <rPr>
        <sz val="10"/>
        <rFont val="Calibri"/>
        <family val="2"/>
      </rPr>
      <t>"&gt;
                     &lt;div class="rotated-text-container"&gt;&lt;span class="rotated-text"&gt;Séance de travail</t>
    </r>
    <r>
      <rPr>
        <b/>
        <sz val="10"/>
        <color rgb="FFC00000"/>
        <rFont val="Calibri"/>
        <family val="2"/>
      </rPr>
      <t xml:space="preserve"> - parcours rouge</t>
    </r>
    <r>
      <rPr>
        <sz val="10"/>
        <rFont val="Calibri"/>
        <family val="2"/>
      </rPr>
      <t xml:space="preserve">&lt;/span&gt;&lt;/div&gt;
                     &lt;div class="modicon"&gt;&lt;img class="icon " alt="Paquetage SCORM" </t>
    </r>
    <r>
      <rPr>
        <b/>
        <strike/>
        <sz val="10"/>
        <color rgb="FFC00000"/>
        <rFont val="Calibri"/>
        <family val="2"/>
      </rPr>
      <t xml:space="preserve">title="Paquetage SCORM" </t>
    </r>
    <r>
      <rPr>
        <sz val="10"/>
        <rFont val="Calibri"/>
        <family val="2"/>
      </rPr>
      <t xml:space="preserve">src="https://rcd.cned.fr/theme/image.php/adaptable/scorm/1606262412/icon"&gt;&lt;/div&gt;
                  &lt;/a&gt;
               &lt;/th&gt;
            &lt;/tr&gt;
         &lt;/thead&gt;
         &lt;tbody&gt;
[...]
         &lt;/tbody&gt;
      &lt;/table&gt;
   &lt;/div&gt;
   &lt;div class="initialbar firstinitial d-flex flex-wrap justify-content-center justify-content-md-start"&gt;
</t>
    </r>
    <r>
      <rPr>
        <b/>
        <sz val="10"/>
        <color rgb="FFC00000"/>
        <rFont val="Calibri"/>
        <family val="2"/>
      </rPr>
      <t xml:space="preserve">     &lt;h2&gt;Filtres&lt;/h2&gt;</t>
    </r>
    <r>
      <rPr>
        <sz val="10"/>
        <rFont val="Calibri"/>
        <family val="2"/>
      </rPr>
      <t xml:space="preserve">
      &lt;</t>
    </r>
    <r>
      <rPr>
        <b/>
        <sz val="10"/>
        <color rgb="FFC00000"/>
        <rFont val="Calibri"/>
        <family val="2"/>
      </rPr>
      <t>h3</t>
    </r>
    <r>
      <rPr>
        <sz val="10"/>
        <rFont val="Calibri"/>
        <family val="2"/>
      </rPr>
      <t xml:space="preserve"> class="initialbarlabel mr-2"&gt;Prénom&lt;/</t>
    </r>
    <r>
      <rPr>
        <b/>
        <sz val="10"/>
        <color rgb="FFC00000"/>
        <rFont val="Calibri"/>
        <family val="2"/>
      </rPr>
      <t>h3</t>
    </r>
    <r>
      <rPr>
        <sz val="10"/>
        <rFont val="Calibri"/>
        <family val="2"/>
      </rPr>
      <t xml:space="preserve">&gt;
      &lt;div class="initialbargroups d-flex flex-wrap justify-content-center justify-content-md-start"&gt;
         &lt;ul class="pagination pagination-sm"&gt;
            &lt;li class="initialbarall page-item active"&gt;
               &lt;a data-initial="" class="page-link"&gt;Tout&lt;/a&gt;
            &lt;/li&gt;
</t>
    </r>
    <r>
      <rPr>
        <b/>
        <strike/>
        <sz val="10"/>
        <color rgb="FFC00000"/>
        <rFont val="Calibri"/>
        <family val="2"/>
      </rPr>
      <t xml:space="preserve">         &lt;/ul&gt;
         &lt;ul class="pagination pagination-sm"&gt;
</t>
    </r>
    <r>
      <rPr>
        <sz val="10"/>
        <rFont val="Calibri"/>
        <family val="2"/>
      </rPr>
      <t xml:space="preserve">            &lt;li data-initial="A" class="page-item A"&gt;&lt;a class="page-link" href="https://rcd.cned.fr/report/progressrcd/index.php?course=45&amp;amp;sifirst=A&amp;amp;silast&amp;amp;group=228"&gt;A&lt;/a&gt;&lt;/li&gt;
[...]
            &lt;li data-initial="M" class="page-item M"&gt;&lt;a class="page-link" href="https://rcd.cned.fr/report/progressrcd/index.php?course=45&amp;amp;sifirst=M&amp;amp;silast&amp;amp;group=228"&gt;M&lt;/a&gt;&lt;/li&gt;
</t>
    </r>
    <r>
      <rPr>
        <b/>
        <strike/>
        <sz val="10"/>
        <color rgb="FFC00000"/>
        <rFont val="Calibri"/>
        <family val="2"/>
      </rPr>
      <t xml:space="preserve">         &lt;/ul&gt;
         &lt;ul class="pagination pagination-sm"&gt;
</t>
    </r>
    <r>
      <rPr>
        <sz val="10"/>
        <rFont val="Calibri"/>
        <family val="2"/>
      </rPr>
      <t xml:space="preserve">            &lt;li data-initial="N" class="page-item N"&gt;&lt;a class="page-link" href="https://rcd.cned.fr/report/progressrcd/index.php?course=45&amp;amp;sifirst=N&amp;amp;silast&amp;amp;group=228"&gt;N&lt;/a&gt;&lt;/li&gt;
[...]
            &lt;li data-initial="Z" class="page-item Z"&gt;&lt;a class="page-link" href="https://rcd.cned.fr/report/progressrcd/index.php?course=45&amp;amp;sifirst=Z&amp;amp;silast&amp;amp;group=228"&gt;Z&lt;/a&gt;&lt;/li&gt;
         &lt;/ul&gt;
      &lt;/div&gt;
   &lt;/div&gt;
   &lt;div class="initialbar lastinitial d-flex flex-wrap justify-content-center justify-content-md-start"&gt;
      &lt;</t>
    </r>
    <r>
      <rPr>
        <b/>
        <sz val="10"/>
        <color rgb="FFC00000"/>
        <rFont val="Calibri"/>
        <family val="2"/>
      </rPr>
      <t>h3</t>
    </r>
    <r>
      <rPr>
        <sz val="10"/>
        <rFont val="Calibri"/>
        <family val="2"/>
      </rPr>
      <t xml:space="preserve"> class="initialbarlabel mr-2"&gt;Nom&lt;/</t>
    </r>
    <r>
      <rPr>
        <b/>
        <sz val="10"/>
        <color rgb="FFC00000"/>
        <rFont val="Calibri"/>
        <family val="2"/>
      </rPr>
      <t>h3</t>
    </r>
    <r>
      <rPr>
        <sz val="10"/>
        <rFont val="Calibri"/>
        <family val="2"/>
      </rPr>
      <t xml:space="preserve">&gt;
      &lt;div class="initialbargroups d-flex flex-wrap justify-content-center justify-content-md-start"&gt;
         &lt;ul class="pagination pagination-sm"&gt;
            &lt;li class="initialbarall page-item active"&gt;
               &lt;a data-initial="" class="page-link"&gt;Tout&lt;/a&gt;
            &lt;/li&gt;
</t>
    </r>
    <r>
      <rPr>
        <b/>
        <strike/>
        <sz val="10"/>
        <color rgb="FFC00000"/>
        <rFont val="Calibri"/>
        <family val="2"/>
      </rPr>
      <t xml:space="preserve">         &lt;/ul&gt;
         &lt;ul class="pagination pagination-sm"&gt;
</t>
    </r>
    <r>
      <rPr>
        <sz val="10"/>
        <rFont val="Calibri"/>
        <family val="2"/>
      </rPr>
      <t xml:space="preserve">            &lt;li data-initial="A" class="page-item A"&gt;&lt;a class="page-link" href="https://rcd.cned.fr/report/progressrcd/index.php?course=45&amp;amp;sifirst&amp;amp;silast=A&amp;amp;group=228"&gt;A&lt;/a&gt;&lt;/li&gt;
[...]
            &lt;li data-initial="M" class="page-item M"&gt;&lt;a class="page-link" href="https://rcd.cned.fr/report/progressrcd/index.php?course=45&amp;amp;sifirst&amp;amp;silast=M&amp;amp;group=228"&gt;M&lt;/a&gt;&lt;/li&gt;
</t>
    </r>
    <r>
      <rPr>
        <strike/>
        <sz val="10"/>
        <color rgb="FFC00000"/>
        <rFont val="Calibri"/>
        <family val="2"/>
      </rPr>
      <t xml:space="preserve">         &lt;/ul&gt;
         &lt;ul class="pagination pagination-sm"&gt;
</t>
    </r>
    <r>
      <rPr>
        <sz val="10"/>
        <rFont val="Calibri"/>
        <family val="2"/>
      </rPr>
      <t xml:space="preserve">            &lt;li data-initial="N" class="page-item N"&gt;&lt;a class="page-link" href="https://rcd.cned.fr/report/progressrcd/index.php?course=45&amp;amp;sifirst&amp;amp;silast=N&amp;amp;group=228"&gt;N&lt;/a&gt;&lt;/li&gt;
[...]
            &lt;li data-initial="Z" class="page-item Z"&gt;&lt;a class="page-link" href="https://rcd.cned.fr/report/progressrcd/index.php?course=45&amp;amp;sifirst&amp;amp;silast=Z&amp;amp;group=228"&gt;Z&lt;/a&gt;&lt;/li&gt;
         &lt;/ul&gt;
      &lt;/div&gt;
   &lt;/div&gt;
   &lt;ul class="progress-actions"&gt;
      &lt;li&gt;&lt;a href="index.php?course=45&amp;amp;format=csv"&gt;Télécharger en format CSV (UTF-8)&lt;/a&gt;&lt;/li&gt;
      &lt;li&gt;&lt;a href="index.php?course=45&amp;amp;format=excelcsv"&gt;Télécharger en format CSV compatible Excel&lt;/a&gt;&lt;/li&gt;
   &lt;/ul&gt;
   &lt;div class="alert alert-warning"&gt;&lt;u&gt;Attention&lt;/u&gt;&amp;nbsp;: les rapports ne sont visibles que durant 2 mois après la tenue de la séance. Ensuite ils sont automatiquement effacés de la base de données.&lt;/div&gt;
   &lt;a class="btn btn-default" href="https://rcd.cned.fr/local/organization/index.php?organizationid=3387"&gt;Retour&lt;/a&gt;
&lt;/main&gt;</t>
    </r>
  </si>
  <si>
    <r>
      <rPr>
        <b/>
        <sz val="10"/>
        <rFont val="Calibri"/>
        <family val="2"/>
      </rPr>
      <t>Champ email</t>
    </r>
    <r>
      <rPr>
        <sz val="10"/>
        <rFont val="Calibri"/>
        <family val="2"/>
      </rPr>
      <t xml:space="preserve">
Précisez dans l'intitulé du champ le format attendu et fournissez un exemple.</t>
    </r>
  </si>
  <si>
    <t>Program Cours - https://rcd.cned.fr/</t>
  </si>
  <si>
    <r>
      <rPr>
        <b/>
        <sz val="10"/>
        <rFont val="Calibri"/>
        <family val="2"/>
      </rPr>
      <t>Boutons "Choisir un fichier", "Envoyer", "Retour", "Déposer un fichier"</t>
    </r>
    <r>
      <rPr>
        <sz val="10"/>
        <rFont val="Calibri"/>
        <family val="2"/>
      </rPr>
      <t xml:space="preserve">
Ces boutons sont en rose fushia #E5457D et blanc avec un ratio de contraste insuffisant de 3.8 :1.</t>
    </r>
  </si>
  <si>
    <t>Les boutons "Sélectionner" et "Inscription" sont en bleu sur fond blanc. Le ratio est insuffisant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</si>
</sst>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quot;-&quot;??\ _€_-;_-@_-"/>
    <numFmt numFmtId="165" formatCode="0&quot; %&quot;"/>
    <numFmt numFmtId="166" formatCode="&quot;+ &quot;0&quot; tests AAA&quot;"/>
  </numFmts>
  <fonts count="81" x14ac:knownFonts="1">
    <font>
      <sz val="11"/>
      <color theme="1"/>
      <name val="Calibri"/>
      <family val="2"/>
      <scheme val="minor"/>
    </font>
    <font>
      <sz val="10"/>
      <color theme="1"/>
      <name val="Calibri"/>
      <family val="2"/>
      <scheme val="minor"/>
    </font>
    <font>
      <sz val="10"/>
      <color theme="1"/>
      <name val="Calibri"/>
      <family val="2"/>
      <scheme val="minor"/>
    </font>
    <font>
      <sz val="10"/>
      <name val="Arial"/>
      <family val="2"/>
    </font>
    <font>
      <b/>
      <sz val="9"/>
      <name val="Arial"/>
      <family val="2"/>
    </font>
    <font>
      <sz val="8"/>
      <name val="Arial"/>
      <family val="2"/>
    </font>
    <font>
      <sz val="11"/>
      <color theme="1"/>
      <name val="Calibri"/>
      <family val="2"/>
    </font>
    <font>
      <u/>
      <sz val="11"/>
      <color theme="10"/>
      <name val="Calibri"/>
      <family val="2"/>
      <scheme val="minor"/>
    </font>
    <font>
      <b/>
      <sz val="8"/>
      <name val="Arial"/>
      <family val="2"/>
    </font>
    <font>
      <sz val="8"/>
      <color theme="1"/>
      <name val="Calibri"/>
      <family val="2"/>
      <scheme val="minor"/>
    </font>
    <font>
      <sz val="11"/>
      <name val="Calibri"/>
      <family val="2"/>
      <scheme val="minor"/>
    </font>
    <font>
      <sz val="48"/>
      <name val="Calibri"/>
      <family val="2"/>
      <scheme val="minor"/>
    </font>
    <font>
      <sz val="8"/>
      <name val="Calibri"/>
      <family val="2"/>
      <scheme val="minor"/>
    </font>
    <font>
      <sz val="24"/>
      <name val="Calibri"/>
      <family val="2"/>
      <scheme val="minor"/>
    </font>
    <font>
      <b/>
      <sz val="11"/>
      <color theme="0"/>
      <name val="Calibri"/>
      <family val="2"/>
      <scheme val="minor"/>
    </font>
    <font>
      <sz val="28"/>
      <color theme="1"/>
      <name val="Calibri"/>
      <family val="2"/>
      <scheme val="minor"/>
    </font>
    <font>
      <sz val="16"/>
      <name val="Calibri"/>
      <family val="2"/>
      <scheme val="minor"/>
    </font>
    <font>
      <b/>
      <sz val="11"/>
      <name val="Calibri"/>
      <family val="2"/>
      <scheme val="minor"/>
    </font>
    <font>
      <b/>
      <sz val="11"/>
      <color theme="1"/>
      <name val="Calibri"/>
      <family val="2"/>
      <scheme val="minor"/>
    </font>
    <font>
      <b/>
      <sz val="11"/>
      <color rgb="FFFFFF00"/>
      <name val="Calibri"/>
      <family val="2"/>
      <scheme val="minor"/>
    </font>
    <font>
      <b/>
      <sz val="11"/>
      <color theme="5" tint="0.79998168889431442"/>
      <name val="Calibri"/>
      <family val="2"/>
      <scheme val="minor"/>
    </font>
    <font>
      <b/>
      <sz val="11"/>
      <color theme="2"/>
      <name val="Calibri"/>
      <family val="2"/>
      <scheme val="minor"/>
    </font>
    <font>
      <sz val="11"/>
      <color theme="5" tint="-0.499984740745262"/>
      <name val="Calibri"/>
      <family val="2"/>
      <scheme val="minor"/>
    </font>
    <font>
      <sz val="11"/>
      <color theme="2" tint="-0.89999084444715716"/>
      <name val="Calibri"/>
      <family val="2"/>
      <scheme val="minor"/>
    </font>
    <font>
      <b/>
      <sz val="11"/>
      <color theme="5" tint="-0.499984740745262"/>
      <name val="Calibri"/>
      <family val="2"/>
      <scheme val="minor"/>
    </font>
    <font>
      <b/>
      <sz val="16"/>
      <color theme="3"/>
      <name val="Calibri"/>
      <family val="2"/>
      <scheme val="minor"/>
    </font>
    <font>
      <b/>
      <sz val="12"/>
      <color theme="3"/>
      <name val="Calibri"/>
      <family val="2"/>
      <scheme val="minor"/>
    </font>
    <font>
      <b/>
      <sz val="11"/>
      <color theme="6" tint="-0.499984740745262"/>
      <name val="Calibri"/>
      <family val="2"/>
      <scheme val="minor"/>
    </font>
    <font>
      <b/>
      <sz val="11"/>
      <color theme="5" tint="-0.249977111117893"/>
      <name val="Calibri"/>
      <family val="2"/>
      <scheme val="minor"/>
    </font>
    <font>
      <sz val="11"/>
      <color theme="1"/>
      <name val="Calibri"/>
      <family val="2"/>
      <scheme val="minor"/>
    </font>
    <font>
      <sz val="11"/>
      <color theme="0"/>
      <name val="Calibri"/>
      <family val="2"/>
      <scheme val="minor"/>
    </font>
    <font>
      <b/>
      <sz val="10"/>
      <name val="Arial"/>
      <family val="2"/>
    </font>
    <font>
      <b/>
      <sz val="8"/>
      <name val="Arial"/>
      <family val="2"/>
    </font>
    <font>
      <sz val="11"/>
      <color indexed="8"/>
      <name val="Calibri"/>
      <family val="2"/>
    </font>
    <font>
      <u/>
      <sz val="16"/>
      <color theme="10"/>
      <name val="Calibri"/>
      <family val="2"/>
      <scheme val="minor"/>
    </font>
    <font>
      <b/>
      <sz val="16"/>
      <color theme="0"/>
      <name val="Calibri"/>
      <family val="2"/>
      <scheme val="minor"/>
    </font>
    <font>
      <b/>
      <sz val="20"/>
      <color theme="1"/>
      <name val="Calibri"/>
      <family val="2"/>
      <scheme val="minor"/>
    </font>
    <font>
      <b/>
      <sz val="13.5"/>
      <color theme="1"/>
      <name val="Calibri"/>
      <family val="2"/>
      <scheme val="minor"/>
    </font>
    <font>
      <sz val="10"/>
      <color theme="1"/>
      <name val="Calibri"/>
      <family val="2"/>
      <scheme val="minor"/>
    </font>
    <font>
      <b/>
      <sz val="12"/>
      <color theme="2" tint="-0.89999084444715716"/>
      <name val="Calibri"/>
      <family val="2"/>
      <scheme val="minor"/>
    </font>
    <font>
      <b/>
      <sz val="11"/>
      <color theme="1"/>
      <name val="Calibri"/>
      <family val="2"/>
    </font>
    <font>
      <b/>
      <sz val="16"/>
      <name val="Calibri"/>
      <family val="2"/>
      <scheme val="minor"/>
    </font>
    <font>
      <b/>
      <sz val="12"/>
      <name val="Calibri"/>
      <family val="2"/>
      <scheme val="minor"/>
    </font>
    <font>
      <sz val="8"/>
      <name val="Arial"/>
      <family val="2"/>
    </font>
    <font>
      <i/>
      <sz val="9"/>
      <name val="Calibri"/>
      <family val="2"/>
      <scheme val="minor"/>
    </font>
    <font>
      <i/>
      <sz val="9"/>
      <color theme="5" tint="-0.499984740745262"/>
      <name val="Calibri"/>
      <family val="2"/>
      <scheme val="minor"/>
    </font>
    <font>
      <b/>
      <sz val="10"/>
      <name val="Calibri"/>
      <family val="2"/>
      <scheme val="minor"/>
    </font>
    <font>
      <sz val="10"/>
      <name val="Calibri"/>
      <family val="2"/>
      <scheme val="minor"/>
    </font>
    <font>
      <sz val="10"/>
      <name val="Calibri"/>
      <family val="2"/>
    </font>
    <font>
      <u/>
      <sz val="10"/>
      <color theme="10"/>
      <name val="Calibri"/>
      <family val="2"/>
      <scheme val="minor"/>
    </font>
    <font>
      <u/>
      <sz val="10"/>
      <color theme="10"/>
      <name val="Calibri"/>
      <family val="2"/>
      <scheme val="minor"/>
    </font>
    <font>
      <b/>
      <sz val="36"/>
      <color theme="0"/>
      <name val="Bahnschrift SemiBold SemiConden"/>
      <family val="2"/>
    </font>
    <font>
      <b/>
      <sz val="24"/>
      <color theme="0"/>
      <name val="Bahnschrift SemiBold SemiConden"/>
      <family val="2"/>
    </font>
    <font>
      <b/>
      <sz val="8"/>
      <color theme="0"/>
      <name val="Arial"/>
      <family val="2"/>
    </font>
    <font>
      <b/>
      <sz val="8"/>
      <color theme="3"/>
      <name val="Arial"/>
      <family val="2"/>
    </font>
    <font>
      <sz val="11"/>
      <color rgb="FFFFFFCC"/>
      <name val="Calibri"/>
      <family val="2"/>
      <scheme val="minor"/>
    </font>
    <font>
      <b/>
      <sz val="11"/>
      <color rgb="FFFFC000"/>
      <name val="Calibri"/>
      <family val="2"/>
      <scheme val="minor"/>
    </font>
    <font>
      <b/>
      <sz val="10"/>
      <color theme="0"/>
      <name val="Calibri"/>
      <family val="2"/>
      <scheme val="minor"/>
    </font>
    <font>
      <sz val="10"/>
      <color theme="0"/>
      <name val="Calibri"/>
      <family val="2"/>
      <scheme val="minor"/>
    </font>
    <font>
      <b/>
      <sz val="12"/>
      <color theme="0"/>
      <name val="Calibri"/>
      <family val="2"/>
      <scheme val="minor"/>
    </font>
    <font>
      <b/>
      <sz val="11"/>
      <color theme="0" tint="-4.9989318521683403E-2"/>
      <name val="Calibri"/>
      <family val="2"/>
      <scheme val="minor"/>
    </font>
    <font>
      <sz val="11"/>
      <color theme="0" tint="-4.9989318521683403E-2"/>
      <name val="Calibri"/>
      <family val="2"/>
      <scheme val="minor"/>
    </font>
    <font>
      <b/>
      <sz val="11"/>
      <color theme="3" tint="-0.499984740745262"/>
      <name val="Calibri"/>
      <family val="2"/>
      <scheme val="minor"/>
    </font>
    <font>
      <b/>
      <sz val="11"/>
      <color rgb="FFFFFFCC"/>
      <name val="Calibri"/>
      <family val="2"/>
      <scheme val="minor"/>
    </font>
    <font>
      <b/>
      <sz val="14"/>
      <color rgb="FFFFC000"/>
      <name val="Calibri"/>
      <family val="2"/>
      <scheme val="minor"/>
    </font>
    <font>
      <b/>
      <sz val="20"/>
      <color theme="0"/>
      <name val="Calibri"/>
      <family val="2"/>
      <scheme val="minor"/>
    </font>
    <font>
      <b/>
      <sz val="8"/>
      <color theme="1"/>
      <name val="Arial"/>
      <family val="2"/>
    </font>
    <font>
      <sz val="10"/>
      <name val="Calibri"/>
      <family val="2"/>
      <scheme val="minor"/>
    </font>
    <font>
      <b/>
      <strike/>
      <sz val="8"/>
      <color rgb="FFC00000"/>
      <name val="Arial"/>
      <family val="2"/>
    </font>
    <font>
      <b/>
      <sz val="8"/>
      <color rgb="FFC00000"/>
      <name val="Arial"/>
      <family val="2"/>
    </font>
    <font>
      <sz val="8"/>
      <name val="Arial"/>
      <family val="2"/>
    </font>
    <font>
      <sz val="8"/>
      <color rgb="FFC00000"/>
      <name val="Arial"/>
      <family val="2"/>
    </font>
    <font>
      <strike/>
      <sz val="8"/>
      <name val="Arial"/>
      <family val="2"/>
    </font>
    <font>
      <strike/>
      <sz val="8"/>
      <color rgb="FFC00000"/>
      <name val="Arial"/>
      <family val="2"/>
    </font>
    <font>
      <u/>
      <sz val="10"/>
      <color theme="10"/>
      <name val="Calibri"/>
      <family val="2"/>
      <scheme val="minor"/>
    </font>
    <font>
      <b/>
      <sz val="10"/>
      <name val="Calibri"/>
      <family val="2"/>
    </font>
    <font>
      <b/>
      <sz val="10"/>
      <color rgb="FFC00000"/>
      <name val="Calibri"/>
      <family val="2"/>
    </font>
    <font>
      <b/>
      <strike/>
      <sz val="10"/>
      <color rgb="FFC00000"/>
      <name val="Calibri"/>
      <family val="2"/>
    </font>
    <font>
      <sz val="10"/>
      <color rgb="FFC00000"/>
      <name val="Calibri"/>
      <family val="2"/>
    </font>
    <font>
      <strike/>
      <sz val="10"/>
      <name val="Calibri"/>
      <family val="2"/>
    </font>
    <font>
      <strike/>
      <sz val="10"/>
      <color rgb="FFC00000"/>
      <name val="Calibri"/>
      <family val="2"/>
    </font>
  </fonts>
  <fills count="49">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2" tint="-9.9948118533890809E-2"/>
        <bgColor theme="7" tint="0.59996337778862885"/>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2" tint="-0.74999237037263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1" tint="0.14999847407452621"/>
        <bgColor indexed="64"/>
      </patternFill>
    </fill>
    <fill>
      <patternFill patternType="solid">
        <fgColor rgb="FFEBF1DE"/>
        <bgColor indexed="64"/>
      </patternFill>
    </fill>
    <fill>
      <patternFill patternType="solid">
        <fgColor theme="5" tint="0.59999389629810485"/>
        <bgColor theme="5" tint="0.59999389629810485"/>
      </patternFill>
    </fill>
    <fill>
      <patternFill patternType="solid">
        <fgColor theme="2"/>
        <bgColor indexed="64"/>
      </patternFill>
    </fill>
    <fill>
      <patternFill patternType="solid">
        <fgColor rgb="FFC00000"/>
        <bgColor indexed="64"/>
      </patternFill>
    </fill>
    <fill>
      <patternFill patternType="solid">
        <fgColor rgb="FFC00000"/>
        <bgColor theme="4"/>
      </patternFill>
    </fill>
    <fill>
      <patternFill patternType="solid">
        <fgColor theme="5" tint="0.79998168889431442"/>
        <bgColor theme="5" tint="0.79998168889431442"/>
      </patternFill>
    </fill>
    <fill>
      <patternFill patternType="solid">
        <fgColor theme="6" tint="0.7999511703848384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3" tint="-0.499984740745262"/>
        <bgColor indexed="64"/>
      </patternFill>
    </fill>
    <fill>
      <patternFill patternType="solid">
        <fgColor theme="7" tint="0.79998168889431442"/>
        <bgColor indexed="64"/>
      </patternFill>
    </fill>
    <fill>
      <patternFill patternType="solid">
        <fgColor theme="9" tint="-0.49998474074526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bgColor indexed="64"/>
      </patternFill>
    </fill>
    <fill>
      <patternFill patternType="solid">
        <fgColor theme="5"/>
        <bgColor indexed="64"/>
      </patternFill>
    </fill>
    <fill>
      <patternFill patternType="solid">
        <fgColor theme="6"/>
        <bgColor indexed="64"/>
      </patternFill>
    </fill>
    <fill>
      <patternFill patternType="solid">
        <fgColor theme="1"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theme="4"/>
      </left>
      <right/>
      <top/>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indexed="64"/>
      </right>
      <top style="thin">
        <color indexed="64"/>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auto="1"/>
      </left>
      <right style="thin">
        <color indexed="64"/>
      </right>
      <top style="thin">
        <color indexed="64"/>
      </top>
      <bottom style="thin">
        <color auto="1"/>
      </bottom>
      <diagonal/>
    </border>
    <border>
      <left style="thin">
        <color indexed="64"/>
      </left>
      <right style="thin">
        <color indexed="64"/>
      </right>
      <top/>
      <bottom style="thin">
        <color indexed="64"/>
      </bottom>
      <diagonal/>
    </border>
    <border>
      <left/>
      <right/>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5"/>
      </left>
      <right style="thin">
        <color theme="5"/>
      </right>
      <top style="thin">
        <color theme="5"/>
      </top>
      <bottom style="thin">
        <color theme="5"/>
      </bottom>
      <diagonal/>
    </border>
    <border>
      <left/>
      <right style="thick">
        <color theme="5" tint="-0.499984740745262"/>
      </right>
      <top/>
      <bottom/>
      <diagonal/>
    </border>
    <border>
      <left/>
      <right style="thick">
        <color theme="2" tint="-0.749961851863155"/>
      </right>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top style="thin">
        <color theme="6" tint="-0.499984740745262"/>
      </top>
      <bottom style="thin">
        <color theme="6" tint="-0.4999847407452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7" fillId="0" borderId="0" applyNumberFormat="0" applyFill="0" applyBorder="0" applyAlignment="0" applyProtection="0"/>
    <xf numFmtId="9" fontId="29" fillId="0" borderId="0" applyFont="0" applyFill="0" applyBorder="0" applyAlignment="0" applyProtection="0"/>
    <xf numFmtId="164" fontId="29" fillId="0" borderId="0" applyFont="0" applyFill="0" applyBorder="0" applyAlignment="0" applyProtection="0"/>
  </cellStyleXfs>
  <cellXfs count="366">
    <xf numFmtId="0" fontId="0" fillId="0" borderId="0" xfId="0"/>
    <xf numFmtId="0" fontId="4" fillId="4" borderId="3" xfId="1" applyFont="1" applyFill="1" applyBorder="1" applyAlignment="1">
      <alignment horizontal="center" vertical="center" wrapText="1"/>
    </xf>
    <xf numFmtId="0" fontId="4" fillId="4" borderId="2" xfId="1" applyFont="1" applyFill="1" applyBorder="1" applyAlignment="1">
      <alignment horizontal="center" vertical="center" wrapText="1"/>
    </xf>
    <xf numFmtId="14" fontId="4" fillId="4" borderId="2" xfId="1" applyNumberFormat="1" applyFont="1" applyFill="1" applyBorder="1" applyAlignment="1">
      <alignment horizontal="center" vertical="center" wrapText="1"/>
    </xf>
    <xf numFmtId="0" fontId="0" fillId="0" borderId="0" xfId="0" applyBorder="1"/>
    <xf numFmtId="0" fontId="0" fillId="0" borderId="0" xfId="0" applyBorder="1" applyAlignment="1">
      <alignment horizontal="left"/>
    </xf>
    <xf numFmtId="0" fontId="0" fillId="0" borderId="0" xfId="0" applyBorder="1" applyAlignment="1"/>
    <xf numFmtId="0" fontId="0" fillId="3" borderId="0" xfId="0" applyFill="1" applyBorder="1" applyAlignment="1">
      <alignment vertical="center"/>
    </xf>
    <xf numFmtId="0" fontId="0" fillId="3" borderId="0" xfId="0" applyFill="1" applyBorder="1" applyAlignment="1">
      <alignment vertical="center" wrapText="1"/>
    </xf>
    <xf numFmtId="0" fontId="0" fillId="0" borderId="0" xfId="0" applyAlignment="1">
      <alignment vertical="center"/>
    </xf>
    <xf numFmtId="0" fontId="0" fillId="0" borderId="0" xfId="0" applyBorder="1" applyAlignment="1">
      <alignment vertical="center"/>
    </xf>
    <xf numFmtId="0" fontId="0" fillId="0" borderId="0" xfId="0" applyAlignment="1">
      <alignment horizontal="center" vertical="center"/>
    </xf>
    <xf numFmtId="0" fontId="9" fillId="0" borderId="0" xfId="0" applyFont="1" applyFill="1" applyAlignment="1">
      <alignment vertical="center"/>
    </xf>
    <xf numFmtId="0" fontId="9" fillId="0" borderId="0" xfId="0" applyFont="1" applyAlignment="1">
      <alignment horizontal="center" vertical="center"/>
    </xf>
    <xf numFmtId="14" fontId="9" fillId="0" borderId="0" xfId="0" applyNumberFormat="1" applyFont="1" applyAlignment="1">
      <alignment horizontal="center" vertical="center"/>
    </xf>
    <xf numFmtId="0" fontId="0" fillId="13" borderId="0" xfId="0" applyFill="1" applyAlignment="1">
      <alignment vertical="center"/>
    </xf>
    <xf numFmtId="0" fontId="0" fillId="0" borderId="0" xfId="0" applyFill="1" applyAlignment="1">
      <alignment vertical="center"/>
    </xf>
    <xf numFmtId="0" fontId="0" fillId="8" borderId="0" xfId="0" applyFill="1" applyBorder="1" applyAlignment="1">
      <alignment vertical="center"/>
    </xf>
    <xf numFmtId="0" fontId="0" fillId="5" borderId="0" xfId="0" applyFill="1" applyBorder="1" applyAlignment="1">
      <alignment vertical="center"/>
    </xf>
    <xf numFmtId="0" fontId="0" fillId="7" borderId="0" xfId="0" applyFill="1" applyBorder="1" applyAlignment="1">
      <alignment horizontal="center" vertical="center"/>
    </xf>
    <xf numFmtId="0" fontId="0" fillId="8" borderId="0" xfId="0" applyFill="1" applyBorder="1" applyAlignment="1">
      <alignment horizontal="center" vertical="center"/>
    </xf>
    <xf numFmtId="0" fontId="0" fillId="10" borderId="0" xfId="0" applyFill="1" applyAlignment="1">
      <alignment horizontal="center" vertical="center"/>
    </xf>
    <xf numFmtId="0" fontId="0" fillId="6" borderId="0" xfId="0" applyFill="1" applyAlignment="1">
      <alignment horizontal="center" vertical="center"/>
    </xf>
    <xf numFmtId="0" fontId="0" fillId="9" borderId="0" xfId="0" applyFill="1" applyAlignment="1">
      <alignment vertical="center"/>
    </xf>
    <xf numFmtId="0" fontId="14" fillId="14" borderId="0" xfId="0" applyFont="1" applyFill="1" applyAlignment="1">
      <alignment horizontal="center" vertical="center"/>
    </xf>
    <xf numFmtId="0" fontId="14" fillId="14" borderId="0" xfId="0" applyFont="1" applyFill="1" applyAlignment="1">
      <alignment vertical="center"/>
    </xf>
    <xf numFmtId="0" fontId="0" fillId="16" borderId="0" xfId="0" applyFill="1" applyAlignment="1">
      <alignment vertical="center"/>
    </xf>
    <xf numFmtId="0" fontId="0" fillId="17" borderId="0" xfId="0" applyFill="1" applyAlignment="1">
      <alignment vertical="center"/>
    </xf>
    <xf numFmtId="0" fontId="18" fillId="17" borderId="0" xfId="0" applyFont="1" applyFill="1" applyBorder="1" applyAlignment="1">
      <alignment vertical="center"/>
    </xf>
    <xf numFmtId="0" fontId="18" fillId="13" borderId="0" xfId="0" applyFont="1" applyFill="1" applyBorder="1" applyAlignment="1">
      <alignment vertical="center"/>
    </xf>
    <xf numFmtId="0" fontId="18" fillId="12" borderId="0" xfId="0" applyFont="1" applyFill="1" applyBorder="1" applyAlignment="1">
      <alignment vertical="center"/>
    </xf>
    <xf numFmtId="0" fontId="0" fillId="11" borderId="0" xfId="0" applyFill="1" applyAlignment="1">
      <alignment vertical="center"/>
    </xf>
    <xf numFmtId="0" fontId="18" fillId="11" borderId="0" xfId="0" applyFont="1" applyFill="1" applyAlignment="1">
      <alignment vertical="center"/>
    </xf>
    <xf numFmtId="0" fontId="15" fillId="0" borderId="9" xfId="0" applyFont="1" applyBorder="1" applyAlignment="1">
      <alignment vertical="center"/>
    </xf>
    <xf numFmtId="0" fontId="7" fillId="0" borderId="9" xfId="2" applyBorder="1" applyAlignment="1">
      <alignment horizontal="center" vertical="center"/>
    </xf>
    <xf numFmtId="0" fontId="10" fillId="3" borderId="9" xfId="0" applyFont="1" applyFill="1" applyBorder="1" applyAlignment="1">
      <alignment horizontal="center" vertical="center"/>
    </xf>
    <xf numFmtId="165" fontId="13" fillId="0" borderId="9" xfId="0" applyNumberFormat="1" applyFont="1" applyFill="1" applyBorder="1" applyAlignment="1">
      <alignment horizontal="center" vertical="center"/>
    </xf>
    <xf numFmtId="166" fontId="12" fillId="0" borderId="9" xfId="0" applyNumberFormat="1" applyFont="1" applyFill="1" applyBorder="1" applyAlignment="1">
      <alignment horizontal="center" vertical="center"/>
    </xf>
    <xf numFmtId="0" fontId="10" fillId="3" borderId="9" xfId="0" applyFont="1" applyFill="1" applyBorder="1" applyAlignment="1">
      <alignment horizontal="center" vertical="center" wrapText="1"/>
    </xf>
    <xf numFmtId="0" fontId="14" fillId="19" borderId="0" xfId="0" applyFont="1" applyFill="1" applyAlignment="1">
      <alignment horizontal="center" vertical="center"/>
    </xf>
    <xf numFmtId="0" fontId="20" fillId="15" borderId="0" xfId="0" applyFont="1" applyFill="1" applyAlignment="1">
      <alignment horizontal="center" vertical="center"/>
    </xf>
    <xf numFmtId="0" fontId="21" fillId="19" borderId="0" xfId="0" applyFont="1" applyFill="1" applyAlignment="1">
      <alignment horizontal="center" vertical="center"/>
    </xf>
    <xf numFmtId="0" fontId="9" fillId="7" borderId="0" xfId="0" applyFont="1" applyFill="1" applyAlignment="1">
      <alignment horizontal="center" vertical="center"/>
    </xf>
    <xf numFmtId="0" fontId="9" fillId="7" borderId="0" xfId="0" applyFont="1" applyFill="1" applyAlignment="1">
      <alignment vertical="center"/>
    </xf>
    <xf numFmtId="0" fontId="25" fillId="7" borderId="0" xfId="0" applyFont="1" applyFill="1" applyAlignment="1">
      <alignment horizontal="center" vertical="center"/>
    </xf>
    <xf numFmtId="14" fontId="26" fillId="7" borderId="0" xfId="0" applyNumberFormat="1" applyFont="1" applyFill="1" applyAlignment="1">
      <alignment horizontal="center" vertical="center"/>
    </xf>
    <xf numFmtId="0" fontId="25" fillId="7" borderId="0" xfId="0" applyFont="1" applyFill="1" applyAlignment="1">
      <alignment horizontal="left" vertical="center" indent="2"/>
    </xf>
    <xf numFmtId="0" fontId="27" fillId="10" borderId="0" xfId="0" applyFont="1" applyFill="1" applyAlignment="1">
      <alignment horizontal="center" vertical="center"/>
    </xf>
    <xf numFmtId="0" fontId="14" fillId="15" borderId="0" xfId="1" applyFont="1" applyFill="1" applyBorder="1" applyAlignment="1">
      <alignment horizontal="center" vertical="center" wrapText="1"/>
    </xf>
    <xf numFmtId="14" fontId="16" fillId="3" borderId="13" xfId="0" applyNumberFormat="1" applyFont="1" applyFill="1" applyBorder="1" applyAlignment="1">
      <alignment horizontal="center" vertical="center"/>
    </xf>
    <xf numFmtId="14" fontId="16" fillId="3" borderId="14" xfId="0" applyNumberFormat="1" applyFont="1" applyFill="1" applyBorder="1" applyAlignment="1">
      <alignment horizontal="center" vertical="center"/>
    </xf>
    <xf numFmtId="14" fontId="16" fillId="3" borderId="15" xfId="0" applyNumberFormat="1" applyFont="1" applyFill="1" applyBorder="1" applyAlignment="1">
      <alignment horizontal="center" vertical="center"/>
    </xf>
    <xf numFmtId="165" fontId="12" fillId="0" borderId="0" xfId="3" applyNumberFormat="1" applyFont="1" applyAlignment="1">
      <alignment horizontal="left" vertical="center"/>
    </xf>
    <xf numFmtId="0" fontId="9" fillId="7" borderId="0" xfId="0" applyFont="1" applyFill="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5" fillId="0" borderId="0" xfId="1" applyFont="1" applyFill="1" applyBorder="1" applyAlignment="1">
      <alignment horizontal="left" vertical="center" wrapText="1"/>
    </xf>
    <xf numFmtId="0" fontId="9" fillId="0" borderId="0" xfId="0" applyFont="1" applyAlignment="1">
      <alignment vertical="center"/>
    </xf>
    <xf numFmtId="0" fontId="5" fillId="7" borderId="1" xfId="1" applyFont="1" applyFill="1" applyBorder="1" applyAlignment="1">
      <alignment vertical="center" wrapText="1"/>
    </xf>
    <xf numFmtId="0" fontId="5" fillId="7" borderId="1" xfId="1" applyFont="1" applyFill="1" applyBorder="1" applyAlignment="1">
      <alignment vertical="center"/>
    </xf>
    <xf numFmtId="0" fontId="5" fillId="3" borderId="1" xfId="1" applyFont="1" applyFill="1" applyBorder="1" applyAlignment="1">
      <alignment vertical="center" wrapText="1"/>
    </xf>
    <xf numFmtId="0" fontId="5" fillId="3" borderId="1" xfId="1" applyFont="1" applyFill="1" applyBorder="1" applyAlignment="1">
      <alignment vertical="center"/>
    </xf>
    <xf numFmtId="0" fontId="5" fillId="7" borderId="1" xfId="1" applyFont="1" applyFill="1" applyBorder="1" applyAlignment="1">
      <alignment horizontal="left" vertical="center" wrapText="1"/>
    </xf>
    <xf numFmtId="0" fontId="5" fillId="3" borderId="1" xfId="1" applyFont="1" applyFill="1" applyBorder="1" applyAlignment="1">
      <alignment horizontal="left" vertical="center" wrapText="1"/>
    </xf>
    <xf numFmtId="0" fontId="31" fillId="0" borderId="0" xfId="0" applyFont="1" applyFill="1" applyBorder="1" applyAlignment="1">
      <alignment vertical="center" wrapText="1"/>
    </xf>
    <xf numFmtId="2" fontId="31" fillId="0" borderId="0" xfId="0" applyNumberFormat="1" applyFont="1" applyFill="1" applyBorder="1" applyAlignment="1">
      <alignment horizontal="right" vertical="center"/>
    </xf>
    <xf numFmtId="0" fontId="31" fillId="0" borderId="0" xfId="0" applyFont="1" applyFill="1" applyBorder="1" applyAlignment="1"/>
    <xf numFmtId="0" fontId="31" fillId="0" borderId="0" xfId="0" applyFont="1" applyFill="1" applyBorder="1" applyAlignment="1">
      <alignment vertical="center"/>
    </xf>
    <xf numFmtId="0" fontId="0" fillId="23" borderId="0" xfId="0" applyFill="1" applyAlignment="1">
      <alignment vertical="center"/>
    </xf>
    <xf numFmtId="0" fontId="0" fillId="23" borderId="0" xfId="0" applyFill="1" applyBorder="1" applyAlignment="1">
      <alignment vertical="center"/>
    </xf>
    <xf numFmtId="0" fontId="0" fillId="23" borderId="0" xfId="0" applyFill="1" applyAlignment="1">
      <alignment horizontal="center" vertical="center"/>
    </xf>
    <xf numFmtId="2" fontId="0" fillId="6" borderId="0" xfId="0" applyNumberFormat="1" applyFill="1" applyAlignment="1">
      <alignment horizontal="center" vertical="center"/>
    </xf>
    <xf numFmtId="2" fontId="33" fillId="24" borderId="0" xfId="0" applyNumberFormat="1" applyFont="1" applyFill="1" applyBorder="1" applyAlignment="1" applyProtection="1">
      <alignment horizontal="center" vertical="center"/>
    </xf>
    <xf numFmtId="0" fontId="0" fillId="18" borderId="0" xfId="0" applyFill="1" applyAlignment="1">
      <alignment vertical="center"/>
    </xf>
    <xf numFmtId="0" fontId="5" fillId="7" borderId="4" xfId="1" applyNumberFormat="1" applyFont="1" applyFill="1" applyBorder="1" applyAlignment="1">
      <alignment vertical="center"/>
    </xf>
    <xf numFmtId="0" fontId="5" fillId="3" borderId="4" xfId="1" applyNumberFormat="1" applyFont="1" applyFill="1" applyBorder="1" applyAlignment="1">
      <alignment vertical="center"/>
    </xf>
    <xf numFmtId="0" fontId="5" fillId="7" borderId="4" xfId="1" applyNumberFormat="1" applyFont="1" applyFill="1" applyBorder="1" applyAlignment="1">
      <alignment vertical="center" wrapText="1"/>
    </xf>
    <xf numFmtId="0" fontId="5" fillId="3" borderId="4" xfId="1" applyNumberFormat="1" applyFont="1" applyFill="1" applyBorder="1" applyAlignment="1">
      <alignment vertical="center" wrapText="1"/>
    </xf>
    <xf numFmtId="0" fontId="5" fillId="7" borderId="4" xfId="1" applyNumberFormat="1" applyFont="1" applyFill="1" applyBorder="1" applyAlignment="1">
      <alignment horizontal="left" vertical="center" wrapText="1"/>
    </xf>
    <xf numFmtId="0" fontId="5" fillId="3" borderId="4" xfId="1" applyNumberFormat="1" applyFont="1" applyFill="1" applyBorder="1" applyAlignment="1">
      <alignment horizontal="left" vertical="center" wrapText="1"/>
    </xf>
    <xf numFmtId="0" fontId="5" fillId="7" borderId="0" xfId="1" applyNumberFormat="1" applyFont="1" applyFill="1" applyBorder="1" applyAlignment="1">
      <alignment vertical="center"/>
    </xf>
    <xf numFmtId="0" fontId="5" fillId="7" borderId="0" xfId="1" applyNumberFormat="1" applyFont="1" applyFill="1" applyBorder="1" applyAlignment="1">
      <alignment horizontal="center" vertical="center"/>
    </xf>
    <xf numFmtId="0" fontId="5" fillId="3" borderId="0" xfId="1" applyNumberFormat="1" applyFont="1" applyFill="1" applyBorder="1" applyAlignment="1">
      <alignment vertical="center"/>
    </xf>
    <xf numFmtId="0" fontId="5" fillId="3" borderId="0" xfId="1" applyNumberFormat="1" applyFont="1" applyFill="1" applyBorder="1" applyAlignment="1">
      <alignment horizontal="center" vertical="center"/>
    </xf>
    <xf numFmtId="0" fontId="5" fillId="7" borderId="0" xfId="1" applyNumberFormat="1" applyFont="1" applyFill="1" applyBorder="1" applyAlignment="1">
      <alignment vertical="center" wrapText="1"/>
    </xf>
    <xf numFmtId="0" fontId="5" fillId="7" borderId="0" xfId="1" applyNumberFormat="1" applyFont="1" applyFill="1" applyBorder="1" applyAlignment="1">
      <alignment horizontal="center" vertical="center" wrapText="1"/>
    </xf>
    <xf numFmtId="0" fontId="5" fillId="3" borderId="0" xfId="1" applyNumberFormat="1" applyFont="1" applyFill="1" applyBorder="1" applyAlignment="1">
      <alignment vertical="center" wrapText="1"/>
    </xf>
    <xf numFmtId="0" fontId="5" fillId="3" borderId="0" xfId="1" applyNumberFormat="1" applyFont="1" applyFill="1" applyBorder="1" applyAlignment="1">
      <alignment horizontal="center" vertical="center" wrapText="1"/>
    </xf>
    <xf numFmtId="0" fontId="5" fillId="7" borderId="0" xfId="1" applyNumberFormat="1" applyFont="1" applyFill="1" applyBorder="1" applyAlignment="1">
      <alignment horizontal="left" vertical="center" wrapText="1"/>
    </xf>
    <xf numFmtId="0" fontId="5" fillId="3" borderId="0" xfId="1" applyNumberFormat="1" applyFont="1" applyFill="1" applyBorder="1" applyAlignment="1">
      <alignment horizontal="left" vertical="center" wrapText="1"/>
    </xf>
    <xf numFmtId="0" fontId="5" fillId="7" borderId="0" xfId="1" applyFont="1" applyFill="1" applyBorder="1" applyAlignment="1">
      <alignment horizontal="center" vertical="center"/>
    </xf>
    <xf numFmtId="0" fontId="7" fillId="0" borderId="0" xfId="2" applyBorder="1" applyAlignment="1">
      <alignment horizontal="left"/>
    </xf>
    <xf numFmtId="0" fontId="34" fillId="0" borderId="0" xfId="2" applyFont="1" applyBorder="1" applyAlignment="1"/>
    <xf numFmtId="0" fontId="0" fillId="10" borderId="0" xfId="0" applyFill="1" applyAlignment="1">
      <alignment vertical="center"/>
    </xf>
    <xf numFmtId="0" fontId="0" fillId="6" borderId="0" xfId="0" applyFill="1" applyAlignment="1">
      <alignment vertical="center"/>
    </xf>
    <xf numFmtId="2" fontId="0" fillId="6" borderId="0" xfId="0" applyNumberFormat="1" applyFill="1" applyAlignment="1">
      <alignment vertical="center"/>
    </xf>
    <xf numFmtId="49" fontId="0" fillId="0" borderId="0" xfId="4" applyNumberFormat="1" applyFont="1" applyAlignment="1">
      <alignment horizontal="center" vertical="center"/>
    </xf>
    <xf numFmtId="0" fontId="18" fillId="0" borderId="0" xfId="0" applyFont="1"/>
    <xf numFmtId="0" fontId="36" fillId="0" borderId="0" xfId="0" applyFont="1"/>
    <xf numFmtId="0" fontId="37" fillId="0" borderId="0" xfId="0" applyFont="1" applyAlignment="1">
      <alignment vertical="center"/>
    </xf>
    <xf numFmtId="0" fontId="18" fillId="0" borderId="0" xfId="0" applyFont="1" applyAlignment="1">
      <alignment horizontal="left" vertical="center" indent="1"/>
    </xf>
    <xf numFmtId="0" fontId="0" fillId="0" borderId="0" xfId="0" applyAlignment="1">
      <alignment horizontal="left" vertical="center" indent="1"/>
    </xf>
    <xf numFmtId="0" fontId="0" fillId="0" borderId="0" xfId="0" applyAlignment="1">
      <alignment wrapText="1"/>
    </xf>
    <xf numFmtId="0" fontId="7" fillId="0" borderId="0" xfId="2"/>
    <xf numFmtId="0" fontId="3" fillId="0" borderId="0" xfId="1" applyFont="1" applyFill="1" applyBorder="1" applyAlignment="1">
      <alignment horizontal="left" vertical="top" wrapText="1"/>
    </xf>
    <xf numFmtId="0" fontId="0" fillId="0" borderId="0" xfId="0" applyAlignment="1">
      <alignment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2" fillId="0" borderId="0" xfId="0" applyFont="1" applyAlignment="1">
      <alignment vertical="center"/>
    </xf>
    <xf numFmtId="0" fontId="41" fillId="7" borderId="0" xfId="0" applyFont="1" applyFill="1" applyAlignment="1">
      <alignment horizontal="left" vertical="center" indent="2"/>
    </xf>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12" fillId="7" borderId="0" xfId="0" applyFont="1" applyFill="1" applyAlignment="1">
      <alignment vertical="center"/>
    </xf>
    <xf numFmtId="14" fontId="42" fillId="7" borderId="0" xfId="0" applyNumberFormat="1" applyFont="1" applyFill="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14" fontId="12" fillId="0" borderId="0" xfId="0" applyNumberFormat="1" applyFont="1" applyAlignment="1">
      <alignment horizontal="center" vertical="center"/>
    </xf>
    <xf numFmtId="0" fontId="12" fillId="0" borderId="0" xfId="0" applyFont="1" applyFill="1" applyAlignment="1">
      <alignment vertical="center"/>
    </xf>
    <xf numFmtId="0" fontId="12" fillId="0" borderId="0" xfId="0" applyFont="1" applyAlignment="1">
      <alignment horizontal="left" vertical="center" wrapText="1"/>
    </xf>
    <xf numFmtId="0" fontId="43" fillId="7" borderId="0" xfId="1" applyFont="1" applyFill="1" applyBorder="1" applyAlignment="1">
      <alignment horizontal="center" vertical="center"/>
    </xf>
    <xf numFmtId="14" fontId="44" fillId="3" borderId="14" xfId="0" applyNumberFormat="1" applyFont="1" applyFill="1" applyBorder="1" applyAlignment="1">
      <alignment horizontal="left" vertical="center"/>
    </xf>
    <xf numFmtId="0" fontId="0" fillId="26" borderId="0" xfId="0" applyFill="1" applyAlignment="1">
      <alignment vertical="center"/>
    </xf>
    <xf numFmtId="0" fontId="14" fillId="27" borderId="0" xfId="0" applyFont="1" applyFill="1" applyAlignment="1">
      <alignment horizontal="centerContinuous" vertical="center"/>
    </xf>
    <xf numFmtId="0" fontId="34" fillId="0" borderId="0" xfId="2" applyFont="1" applyBorder="1" applyAlignment="1">
      <alignment horizontal="left" vertical="center"/>
    </xf>
    <xf numFmtId="0" fontId="7" fillId="0" borderId="0" xfId="2" applyBorder="1" applyAlignment="1">
      <alignment horizontal="left" vertical="center"/>
    </xf>
    <xf numFmtId="0" fontId="6" fillId="0" borderId="0" xfId="0" applyFont="1" applyFill="1" applyAlignment="1">
      <alignment vertical="center"/>
    </xf>
    <xf numFmtId="0" fontId="18" fillId="29" borderId="22" xfId="0" applyFont="1" applyFill="1" applyBorder="1" applyAlignment="1">
      <alignment vertical="center"/>
    </xf>
    <xf numFmtId="0" fontId="40" fillId="29" borderId="22" xfId="0" applyFont="1" applyFill="1" applyBorder="1" applyAlignment="1">
      <alignment vertical="center"/>
    </xf>
    <xf numFmtId="0" fontId="38" fillId="0" borderId="0" xfId="0" applyFont="1" applyBorder="1" applyAlignment="1">
      <alignment vertical="center"/>
    </xf>
    <xf numFmtId="14" fontId="45" fillId="3" borderId="14" xfId="0" applyNumberFormat="1" applyFont="1" applyFill="1" applyBorder="1" applyAlignment="1">
      <alignment horizontal="center" vertical="center"/>
    </xf>
    <xf numFmtId="14" fontId="45" fillId="3" borderId="13" xfId="0" applyNumberFormat="1" applyFont="1" applyFill="1" applyBorder="1" applyAlignment="1">
      <alignment horizontal="left" vertical="center"/>
    </xf>
    <xf numFmtId="0" fontId="47" fillId="0" borderId="0" xfId="0" applyFont="1" applyFill="1" applyBorder="1" applyAlignment="1">
      <alignment horizontal="left" vertical="center" wrapText="1"/>
    </xf>
    <xf numFmtId="0" fontId="47" fillId="0" borderId="0" xfId="0" applyFont="1" applyFill="1" applyBorder="1" applyAlignment="1">
      <alignment horizontal="center" vertical="center" wrapText="1"/>
    </xf>
    <xf numFmtId="0" fontId="47" fillId="0" borderId="0" xfId="0" applyFont="1" applyFill="1" applyBorder="1" applyAlignment="1">
      <alignment vertical="center"/>
    </xf>
    <xf numFmtId="0" fontId="47" fillId="25" borderId="22" xfId="0" applyFont="1" applyFill="1" applyBorder="1" applyAlignment="1">
      <alignment vertical="center" wrapText="1"/>
    </xf>
    <xf numFmtId="0" fontId="38" fillId="8" borderId="0" xfId="0" applyFont="1" applyFill="1" applyAlignment="1">
      <alignment vertical="center"/>
    </xf>
    <xf numFmtId="0" fontId="47" fillId="0" borderId="0" xfId="0" applyFont="1" applyAlignment="1">
      <alignment vertical="top"/>
    </xf>
    <xf numFmtId="0" fontId="47" fillId="0" borderId="0" xfId="0" applyFont="1" applyAlignment="1">
      <alignment vertical="top" wrapText="1"/>
    </xf>
    <xf numFmtId="0" fontId="49" fillId="0" borderId="0" xfId="2" applyFont="1" applyAlignment="1" applyProtection="1">
      <alignment vertical="top" wrapText="1"/>
      <protection locked="0"/>
    </xf>
    <xf numFmtId="0" fontId="47" fillId="0" borderId="0" xfId="0" applyFont="1" applyFill="1" applyAlignment="1">
      <alignment vertical="top" wrapText="1"/>
    </xf>
    <xf numFmtId="0" fontId="38" fillId="0" borderId="0" xfId="0" applyFont="1" applyFill="1" applyBorder="1" applyAlignment="1">
      <alignment vertical="center"/>
    </xf>
    <xf numFmtId="0" fontId="50" fillId="0" borderId="0" xfId="2" applyFont="1" applyAlignment="1" applyProtection="1">
      <alignment vertical="top" wrapText="1"/>
      <protection locked="0"/>
    </xf>
    <xf numFmtId="0" fontId="0" fillId="7" borderId="0" xfId="0" applyFill="1" applyAlignment="1">
      <alignment vertical="center"/>
    </xf>
    <xf numFmtId="0" fontId="0" fillId="7" borderId="0" xfId="0" applyFill="1" applyAlignment="1">
      <alignment vertical="center" wrapText="1"/>
    </xf>
    <xf numFmtId="0" fontId="51" fillId="31" borderId="0" xfId="0" applyFont="1" applyFill="1" applyAlignment="1">
      <alignment horizontal="left" vertical="center" indent="3"/>
    </xf>
    <xf numFmtId="0" fontId="52" fillId="32" borderId="0" xfId="0" applyFont="1" applyFill="1" applyAlignment="1">
      <alignment horizontal="left" vertical="center" indent="3"/>
    </xf>
    <xf numFmtId="0" fontId="39" fillId="12" borderId="0" xfId="0" applyFont="1" applyFill="1" applyAlignment="1">
      <alignment horizontal="left" vertical="center" indent="1"/>
    </xf>
    <xf numFmtId="0" fontId="0" fillId="33" borderId="0" xfId="0" applyFill="1" applyAlignment="1">
      <alignment horizontal="left" vertical="center" indent="1"/>
    </xf>
    <xf numFmtId="0" fontId="0" fillId="33" borderId="0" xfId="0" applyFill="1" applyAlignment="1">
      <alignment horizontal="left" vertical="center" indent="2"/>
    </xf>
    <xf numFmtId="0" fontId="0" fillId="33" borderId="0" xfId="0" applyFill="1" applyAlignment="1">
      <alignment horizontal="left" vertical="center" wrapText="1" indent="1"/>
    </xf>
    <xf numFmtId="0" fontId="5" fillId="7" borderId="23" xfId="1" applyFont="1" applyFill="1" applyBorder="1" applyAlignment="1">
      <alignment vertical="top" wrapText="1"/>
    </xf>
    <xf numFmtId="0" fontId="5" fillId="7" borderId="23" xfId="1" applyFont="1" applyFill="1" applyBorder="1" applyAlignment="1">
      <alignment vertical="top"/>
    </xf>
    <xf numFmtId="0" fontId="5" fillId="7" borderId="23" xfId="1" applyFont="1" applyFill="1" applyBorder="1" applyAlignment="1">
      <alignment horizontal="center" vertical="top"/>
    </xf>
    <xf numFmtId="0" fontId="5" fillId="3" borderId="23" xfId="1" applyFont="1" applyFill="1" applyBorder="1" applyAlignment="1">
      <alignment vertical="top" wrapText="1"/>
    </xf>
    <xf numFmtId="0" fontId="5" fillId="3" borderId="23" xfId="1" applyFont="1" applyFill="1" applyBorder="1" applyAlignment="1">
      <alignment vertical="top"/>
    </xf>
    <xf numFmtId="0" fontId="5" fillId="3" borderId="23" xfId="1" applyFont="1" applyFill="1" applyBorder="1" applyAlignment="1">
      <alignment horizontal="center" vertical="top"/>
    </xf>
    <xf numFmtId="0" fontId="5" fillId="0" borderId="23" xfId="1" applyFont="1" applyBorder="1" applyAlignment="1">
      <alignment horizontal="left" vertical="top" wrapText="1"/>
    </xf>
    <xf numFmtId="0" fontId="8" fillId="0" borderId="8" xfId="1" applyFont="1" applyBorder="1" applyAlignment="1">
      <alignment horizontal="left" vertical="top" wrapText="1"/>
    </xf>
    <xf numFmtId="0" fontId="5" fillId="3" borderId="23" xfId="1" applyFont="1" applyFill="1" applyBorder="1" applyAlignment="1">
      <alignment horizontal="left" vertical="top" wrapText="1"/>
    </xf>
    <xf numFmtId="0" fontId="5" fillId="0" borderId="8" xfId="1" applyFont="1" applyBorder="1" applyAlignment="1">
      <alignment horizontal="left" vertical="top" wrapText="1"/>
    </xf>
    <xf numFmtId="0" fontId="5" fillId="0" borderId="23" xfId="1" applyFont="1" applyBorder="1" applyAlignment="1">
      <alignment vertical="top" wrapText="1"/>
    </xf>
    <xf numFmtId="0" fontId="5" fillId="0" borderId="23" xfId="1" applyFont="1" applyBorder="1" applyAlignment="1">
      <alignment vertical="top"/>
    </xf>
    <xf numFmtId="0" fontId="5" fillId="0" borderId="23" xfId="1" applyFont="1" applyBorder="1" applyAlignment="1">
      <alignment horizontal="center" vertical="top"/>
    </xf>
    <xf numFmtId="0" fontId="5" fillId="3" borderId="23" xfId="1" applyFont="1" applyFill="1" applyBorder="1" applyAlignment="1">
      <alignment horizontal="center" vertical="top" wrapText="1"/>
    </xf>
    <xf numFmtId="0" fontId="5" fillId="7" borderId="23" xfId="1" applyFont="1" applyFill="1" applyBorder="1" applyAlignment="1">
      <alignment horizontal="center" vertical="top" wrapText="1"/>
    </xf>
    <xf numFmtId="0" fontId="5" fillId="7" borderId="23" xfId="1" applyFont="1" applyFill="1" applyBorder="1" applyAlignment="1">
      <alignment horizontal="left" vertical="top" wrapText="1"/>
    </xf>
    <xf numFmtId="0" fontId="33" fillId="24" borderId="0" xfId="0" applyFont="1" applyFill="1" applyAlignment="1">
      <alignment horizontal="center" vertical="center"/>
    </xf>
    <xf numFmtId="0" fontId="8" fillId="7" borderId="7" xfId="1" applyFont="1" applyFill="1" applyBorder="1" applyAlignment="1">
      <alignment horizontal="left" vertical="top" wrapText="1"/>
    </xf>
    <xf numFmtId="0" fontId="8" fillId="7" borderId="23" xfId="1" applyFont="1" applyFill="1" applyBorder="1" applyAlignment="1">
      <alignment vertical="top" wrapText="1"/>
    </xf>
    <xf numFmtId="0" fontId="8" fillId="7" borderId="21" xfId="1" applyFont="1" applyFill="1" applyBorder="1" applyAlignment="1">
      <alignment horizontal="left" vertical="top" wrapText="1"/>
    </xf>
    <xf numFmtId="0" fontId="8" fillId="3" borderId="23" xfId="1" applyFont="1" applyFill="1" applyBorder="1" applyAlignment="1">
      <alignment horizontal="left" vertical="top" wrapText="1"/>
    </xf>
    <xf numFmtId="0" fontId="8" fillId="7" borderId="23" xfId="1" applyFont="1" applyFill="1" applyBorder="1" applyAlignment="1">
      <alignment horizontal="left" vertical="top" wrapText="1"/>
    </xf>
    <xf numFmtId="0" fontId="5" fillId="7" borderId="7" xfId="1" applyFont="1" applyFill="1" applyBorder="1" applyAlignment="1">
      <alignment horizontal="left" vertical="top" wrapText="1"/>
    </xf>
    <xf numFmtId="0" fontId="8" fillId="7" borderId="0" xfId="0" applyFont="1" applyFill="1" applyAlignment="1">
      <alignment vertical="top" wrapText="1"/>
    </xf>
    <xf numFmtId="0" fontId="8" fillId="3" borderId="7" xfId="1" applyFont="1" applyFill="1" applyBorder="1" applyAlignment="1">
      <alignment horizontal="left" vertical="top" wrapText="1"/>
    </xf>
    <xf numFmtId="0" fontId="8" fillId="7" borderId="6" xfId="1" applyFont="1" applyFill="1" applyBorder="1" applyAlignment="1">
      <alignment horizontal="left" vertical="top" wrapText="1"/>
    </xf>
    <xf numFmtId="0" fontId="8" fillId="3" borderId="8" xfId="1" applyFont="1" applyFill="1" applyBorder="1" applyAlignment="1">
      <alignment horizontal="left" vertical="top" wrapText="1"/>
    </xf>
    <xf numFmtId="0" fontId="8" fillId="3" borderId="21" xfId="1" applyFont="1" applyFill="1" applyBorder="1" applyAlignment="1">
      <alignment horizontal="left" vertical="top" wrapText="1"/>
    </xf>
    <xf numFmtId="0" fontId="5" fillId="7" borderId="8" xfId="1" applyFont="1" applyFill="1" applyBorder="1" applyAlignment="1">
      <alignment horizontal="left" vertical="top" wrapText="1"/>
    </xf>
    <xf numFmtId="0" fontId="5" fillId="3" borderId="8" xfId="1" applyFont="1" applyFill="1" applyBorder="1" applyAlignment="1">
      <alignment horizontal="left" vertical="top" wrapText="1"/>
    </xf>
    <xf numFmtId="0" fontId="8" fillId="7" borderId="8" xfId="1" applyFont="1" applyFill="1" applyBorder="1" applyAlignment="1">
      <alignment horizontal="left" vertical="top" wrapText="1"/>
    </xf>
    <xf numFmtId="0" fontId="5" fillId="3" borderId="7" xfId="1" applyFont="1" applyFill="1" applyBorder="1" applyAlignment="1">
      <alignment horizontal="left" vertical="top" wrapText="1"/>
    </xf>
    <xf numFmtId="0" fontId="8" fillId="7" borderId="3" xfId="1" applyFont="1" applyFill="1" applyBorder="1" applyAlignment="1">
      <alignment horizontal="left" vertical="top" wrapText="1"/>
    </xf>
    <xf numFmtId="0" fontId="5" fillId="7" borderId="21" xfId="1" applyFont="1" applyFill="1" applyBorder="1" applyAlignment="1">
      <alignment horizontal="left" vertical="top" wrapText="1"/>
    </xf>
    <xf numFmtId="0" fontId="5" fillId="3" borderId="21" xfId="1" applyFont="1" applyFill="1" applyBorder="1" applyAlignment="1">
      <alignment horizontal="left" vertical="top" wrapText="1"/>
    </xf>
    <xf numFmtId="0" fontId="5" fillId="3" borderId="3" xfId="1" applyFont="1" applyFill="1" applyBorder="1" applyAlignment="1">
      <alignment horizontal="left" vertical="top" wrapText="1"/>
    </xf>
    <xf numFmtId="0" fontId="53" fillId="32" borderId="23" xfId="1" applyFont="1" applyFill="1" applyBorder="1" applyAlignment="1">
      <alignment horizontal="center" vertical="center" wrapText="1"/>
    </xf>
    <xf numFmtId="0" fontId="54" fillId="34" borderId="23" xfId="1" applyFont="1" applyFill="1" applyBorder="1" applyAlignment="1">
      <alignment horizontal="center" vertical="center" wrapText="1"/>
    </xf>
    <xf numFmtId="0" fontId="0" fillId="33" borderId="0" xfId="0" applyFill="1" applyAlignment="1">
      <alignment horizontal="left" vertical="center" wrapText="1" indent="2"/>
    </xf>
    <xf numFmtId="0" fontId="0" fillId="9" borderId="26" xfId="0" applyFill="1" applyBorder="1" applyAlignment="1">
      <alignment vertical="center"/>
    </xf>
    <xf numFmtId="0" fontId="0" fillId="6" borderId="26" xfId="0" applyFill="1" applyBorder="1" applyAlignment="1">
      <alignment horizontal="center" vertical="center"/>
    </xf>
    <xf numFmtId="0" fontId="0" fillId="9" borderId="26" xfId="0" applyFill="1" applyBorder="1" applyAlignment="1">
      <alignment vertical="center" wrapText="1"/>
    </xf>
    <xf numFmtId="0" fontId="5" fillId="7" borderId="0" xfId="1" applyNumberFormat="1" applyFont="1" applyFill="1" applyBorder="1" applyAlignment="1">
      <alignment horizontal="right" vertical="center"/>
    </xf>
    <xf numFmtId="0" fontId="5" fillId="3" borderId="0" xfId="1" applyNumberFormat="1" applyFont="1" applyFill="1" applyBorder="1" applyAlignment="1">
      <alignment horizontal="right" vertical="center"/>
    </xf>
    <xf numFmtId="0" fontId="5" fillId="7" borderId="0" xfId="1" applyNumberFormat="1" applyFont="1" applyFill="1" applyBorder="1" applyAlignment="1">
      <alignment horizontal="right" vertical="center" wrapText="1"/>
    </xf>
    <xf numFmtId="0" fontId="5" fillId="3" borderId="0" xfId="1" applyNumberFormat="1" applyFont="1" applyFill="1" applyBorder="1" applyAlignment="1">
      <alignment horizontal="right" vertical="center" wrapText="1"/>
    </xf>
    <xf numFmtId="0" fontId="0" fillId="13" borderId="27" xfId="0" applyFill="1" applyBorder="1" applyAlignment="1">
      <alignment vertical="center"/>
    </xf>
    <xf numFmtId="0" fontId="0" fillId="13" borderId="27" xfId="0" applyFill="1" applyBorder="1" applyAlignment="1">
      <alignment horizontal="right" vertical="center"/>
    </xf>
    <xf numFmtId="0" fontId="0" fillId="18" borderId="27" xfId="0" applyFill="1" applyBorder="1" applyAlignment="1">
      <alignment vertical="center"/>
    </xf>
    <xf numFmtId="0" fontId="0" fillId="18" borderId="27" xfId="0" applyFill="1" applyBorder="1" applyAlignment="1">
      <alignment horizontal="right" vertical="center"/>
    </xf>
    <xf numFmtId="0" fontId="30" fillId="15" borderId="0" xfId="0" applyFont="1" applyFill="1" applyAlignment="1">
      <alignment vertical="center"/>
    </xf>
    <xf numFmtId="0" fontId="14" fillId="35" borderId="0" xfId="0" applyFont="1" applyFill="1" applyAlignment="1">
      <alignment horizontal="center" vertical="center"/>
    </xf>
    <xf numFmtId="0" fontId="19" fillId="35" borderId="0" xfId="0" applyFont="1" applyFill="1" applyAlignment="1">
      <alignment vertical="center"/>
    </xf>
    <xf numFmtId="0" fontId="19" fillId="35" borderId="0" xfId="0" applyFont="1" applyFill="1" applyAlignment="1">
      <alignment horizontal="center" vertical="center"/>
    </xf>
    <xf numFmtId="2" fontId="19" fillId="35" borderId="0" xfId="0" applyNumberFormat="1" applyFont="1" applyFill="1" applyAlignment="1">
      <alignment horizontal="center" vertical="center"/>
    </xf>
    <xf numFmtId="0" fontId="18" fillId="10" borderId="0" xfId="0" applyFont="1" applyFill="1" applyAlignment="1">
      <alignment horizontal="center" vertical="center"/>
    </xf>
    <xf numFmtId="0" fontId="5" fillId="7" borderId="23" xfId="1" applyFont="1" applyFill="1" applyBorder="1" applyAlignment="1">
      <alignment vertical="center" wrapText="1"/>
    </xf>
    <xf numFmtId="0" fontId="5" fillId="3" borderId="23" xfId="1" applyFont="1" applyFill="1" applyBorder="1" applyAlignment="1">
      <alignment vertical="center" wrapText="1"/>
    </xf>
    <xf numFmtId="0" fontId="5" fillId="7" borderId="23" xfId="1" applyFont="1" applyFill="1" applyBorder="1" applyAlignment="1">
      <alignment horizontal="left" vertical="center" wrapText="1"/>
    </xf>
    <xf numFmtId="0" fontId="5" fillId="3" borderId="23" xfId="1" applyFont="1" applyFill="1" applyBorder="1" applyAlignment="1">
      <alignment horizontal="left" vertical="center" wrapText="1"/>
    </xf>
    <xf numFmtId="0" fontId="14" fillId="36" borderId="28" xfId="0" applyFont="1" applyFill="1" applyBorder="1" applyAlignment="1">
      <alignment vertical="center"/>
    </xf>
    <xf numFmtId="0" fontId="18" fillId="13" borderId="28" xfId="0" applyFont="1" applyFill="1" applyBorder="1" applyAlignment="1">
      <alignment horizontal="left" vertical="center" indent="1"/>
    </xf>
    <xf numFmtId="0" fontId="18" fillId="18" borderId="28" xfId="0" applyFont="1" applyFill="1" applyBorder="1" applyAlignment="1">
      <alignment horizontal="left" vertical="center" indent="1"/>
    </xf>
    <xf numFmtId="0" fontId="18" fillId="8" borderId="28" xfId="0" applyFont="1" applyFill="1" applyBorder="1" applyAlignment="1">
      <alignment horizontal="left" vertical="center" indent="1"/>
    </xf>
    <xf numFmtId="0" fontId="20" fillId="15" borderId="28" xfId="0" applyFont="1" applyFill="1" applyBorder="1" applyAlignment="1">
      <alignment horizontal="left" vertical="center" indent="1"/>
    </xf>
    <xf numFmtId="0" fontId="18" fillId="19" borderId="29" xfId="0" applyFont="1" applyFill="1" applyBorder="1" applyAlignment="1">
      <alignment horizontal="left" vertical="center" indent="1"/>
    </xf>
    <xf numFmtId="0" fontId="18" fillId="21" borderId="29" xfId="0" applyFont="1" applyFill="1" applyBorder="1" applyAlignment="1">
      <alignment horizontal="left" vertical="center" indent="1"/>
    </xf>
    <xf numFmtId="0" fontId="18" fillId="22" borderId="29" xfId="0" applyFont="1" applyFill="1" applyBorder="1" applyAlignment="1">
      <alignment horizontal="left" vertical="center" wrapText="1" indent="1"/>
    </xf>
    <xf numFmtId="49" fontId="0" fillId="0" borderId="0" xfId="4" applyNumberFormat="1" applyFont="1" applyFill="1" applyAlignment="1">
      <alignment horizontal="center" vertical="center"/>
    </xf>
    <xf numFmtId="0" fontId="2" fillId="2" borderId="0" xfId="0" applyFont="1" applyFill="1" applyAlignment="1">
      <alignment horizontal="center" vertical="center"/>
    </xf>
    <xf numFmtId="0" fontId="14" fillId="14" borderId="0" xfId="0" applyFont="1" applyFill="1" applyAlignment="1">
      <alignment vertical="center" wrapText="1"/>
    </xf>
    <xf numFmtId="0" fontId="14" fillId="37" borderId="0" xfId="0" applyFont="1" applyFill="1" applyAlignment="1">
      <alignment horizontal="center" vertical="center"/>
    </xf>
    <xf numFmtId="0" fontId="18" fillId="38" borderId="0" xfId="0" applyFont="1" applyFill="1" applyAlignment="1">
      <alignment horizontal="center" vertical="center"/>
    </xf>
    <xf numFmtId="0" fontId="0" fillId="5" borderId="0" xfId="0" applyFill="1" applyAlignment="1">
      <alignment horizontal="center" vertical="center"/>
    </xf>
    <xf numFmtId="0" fontId="56" fillId="37" borderId="0" xfId="0" applyFont="1" applyFill="1" applyAlignment="1">
      <alignment horizontal="center" vertical="center"/>
    </xf>
    <xf numFmtId="0" fontId="18" fillId="41" borderId="0" xfId="0" applyFont="1" applyFill="1" applyAlignment="1">
      <alignment horizontal="center" vertical="center"/>
    </xf>
    <xf numFmtId="49" fontId="1" fillId="0" borderId="0" xfId="4" applyNumberFormat="1" applyFont="1" applyAlignment="1">
      <alignment horizontal="center" vertical="center" wrapText="1"/>
    </xf>
    <xf numFmtId="0" fontId="58" fillId="15" borderId="0" xfId="0" applyFont="1" applyFill="1" applyAlignment="1">
      <alignment vertical="center"/>
    </xf>
    <xf numFmtId="0" fontId="60" fillId="37" borderId="0" xfId="0" applyFont="1" applyFill="1" applyAlignment="1">
      <alignment horizontal="center" vertical="center"/>
    </xf>
    <xf numFmtId="0" fontId="61" fillId="32" borderId="0" xfId="0" applyFont="1" applyFill="1" applyAlignment="1">
      <alignment horizontal="center" vertical="center"/>
    </xf>
    <xf numFmtId="0" fontId="61" fillId="32" borderId="0" xfId="0" applyFont="1" applyFill="1" applyAlignment="1">
      <alignment vertical="center"/>
    </xf>
    <xf numFmtId="0" fontId="28" fillId="13" borderId="0" xfId="1" applyFont="1" applyFill="1" applyBorder="1" applyAlignment="1">
      <alignment horizontal="center" vertical="center" wrapText="1"/>
    </xf>
    <xf numFmtId="0" fontId="22" fillId="13" borderId="0" xfId="0" applyFont="1" applyFill="1" applyAlignment="1">
      <alignment horizontal="center" vertical="center"/>
    </xf>
    <xf numFmtId="0" fontId="28" fillId="18" borderId="0" xfId="1" applyFont="1" applyFill="1" applyBorder="1" applyAlignment="1">
      <alignment horizontal="center" vertical="center" wrapText="1"/>
    </xf>
    <xf numFmtId="0" fontId="22" fillId="18" borderId="0" xfId="0" applyFont="1" applyFill="1" applyAlignment="1">
      <alignment horizontal="center" vertical="center"/>
    </xf>
    <xf numFmtId="0" fontId="28" fillId="8" borderId="0" xfId="1" applyFont="1" applyFill="1" applyBorder="1" applyAlignment="1">
      <alignment horizontal="center" vertical="center" wrapText="1"/>
    </xf>
    <xf numFmtId="0" fontId="24" fillId="8" borderId="0" xfId="0" applyFont="1" applyFill="1" applyAlignment="1">
      <alignment horizontal="center" vertical="center"/>
    </xf>
    <xf numFmtId="0" fontId="17" fillId="20" borderId="0" xfId="0" applyFont="1" applyFill="1" applyAlignment="1">
      <alignment horizontal="center" vertical="center"/>
    </xf>
    <xf numFmtId="0" fontId="23" fillId="21" borderId="0" xfId="0" applyFont="1" applyFill="1" applyAlignment="1">
      <alignment horizontal="center" vertical="center"/>
    </xf>
    <xf numFmtId="0" fontId="17" fillId="22" borderId="0" xfId="0" applyFont="1" applyFill="1" applyAlignment="1">
      <alignment horizontal="center" vertical="center"/>
    </xf>
    <xf numFmtId="0" fontId="23" fillId="22" borderId="0" xfId="0" applyFont="1" applyFill="1" applyAlignment="1">
      <alignment horizontal="center" vertical="center"/>
    </xf>
    <xf numFmtId="0" fontId="5" fillId="7" borderId="4" xfId="1" applyFont="1" applyFill="1" applyBorder="1" applyAlignment="1">
      <alignment horizontal="left" vertical="center" wrapText="1"/>
    </xf>
    <xf numFmtId="0" fontId="5" fillId="7" borderId="0" xfId="1" applyFont="1" applyFill="1" applyAlignment="1">
      <alignment horizontal="left" vertical="center" wrapText="1"/>
    </xf>
    <xf numFmtId="0" fontId="5" fillId="7" borderId="0" xfId="1" applyFont="1" applyFill="1" applyAlignment="1">
      <alignment horizontal="center" vertical="center" wrapText="1"/>
    </xf>
    <xf numFmtId="0" fontId="5" fillId="7" borderId="0" xfId="1" applyFont="1" applyFill="1" applyAlignment="1">
      <alignment horizontal="right" vertical="center" wrapText="1"/>
    </xf>
    <xf numFmtId="0" fontId="1" fillId="2" borderId="0" xfId="0" applyFont="1" applyFill="1" applyAlignment="1">
      <alignment horizontal="center" vertical="center"/>
    </xf>
    <xf numFmtId="0" fontId="5" fillId="3" borderId="4" xfId="1" applyFont="1" applyFill="1" applyBorder="1" applyAlignment="1">
      <alignment horizontal="left" vertical="center" wrapText="1"/>
    </xf>
    <xf numFmtId="0" fontId="5" fillId="3" borderId="0" xfId="1" applyFont="1" applyFill="1" applyAlignment="1">
      <alignment horizontal="left" vertical="center" wrapText="1"/>
    </xf>
    <xf numFmtId="0" fontId="5" fillId="3" borderId="0" xfId="1" applyFont="1" applyFill="1" applyAlignment="1">
      <alignment horizontal="center" vertical="center" wrapText="1"/>
    </xf>
    <xf numFmtId="0" fontId="5" fillId="3" borderId="0" xfId="1" applyFont="1" applyFill="1" applyAlignment="1">
      <alignment horizontal="right" vertical="center" wrapText="1"/>
    </xf>
    <xf numFmtId="0" fontId="19" fillId="14" borderId="0" xfId="0" applyFont="1" applyFill="1" applyAlignment="1">
      <alignment vertical="center"/>
    </xf>
    <xf numFmtId="1" fontId="30" fillId="15" borderId="0" xfId="0" applyNumberFormat="1" applyFont="1" applyFill="1" applyAlignment="1">
      <alignment vertical="center"/>
    </xf>
    <xf numFmtId="1" fontId="31" fillId="0" borderId="0" xfId="0" applyNumberFormat="1" applyFont="1" applyFill="1" applyBorder="1" applyAlignment="1">
      <alignment horizontal="right" vertical="center"/>
    </xf>
    <xf numFmtId="1" fontId="18" fillId="43" borderId="0" xfId="0" applyNumberFormat="1" applyFont="1" applyFill="1" applyAlignment="1">
      <alignment horizontal="center" vertical="center"/>
    </xf>
    <xf numFmtId="0" fontId="18" fillId="22" borderId="0" xfId="0" applyFont="1" applyFill="1" applyAlignment="1">
      <alignment vertical="center"/>
    </xf>
    <xf numFmtId="0" fontId="0" fillId="13" borderId="27" xfId="0" applyFill="1" applyBorder="1" applyAlignment="1">
      <alignment vertical="center" wrapText="1"/>
    </xf>
    <xf numFmtId="0" fontId="14" fillId="15" borderId="27" xfId="0" applyFont="1" applyFill="1" applyBorder="1" applyAlignment="1">
      <alignment vertical="center" wrapText="1"/>
    </xf>
    <xf numFmtId="0" fontId="42" fillId="47" borderId="0" xfId="0" applyFont="1" applyFill="1" applyAlignment="1">
      <alignment horizontal="centerContinuous" vertical="center"/>
    </xf>
    <xf numFmtId="0" fontId="46" fillId="47" borderId="0" xfId="0" applyFont="1" applyFill="1" applyAlignment="1">
      <alignment vertical="center"/>
    </xf>
    <xf numFmtId="0" fontId="59" fillId="46" borderId="0" xfId="0" applyFont="1" applyFill="1" applyAlignment="1">
      <alignment horizontal="centerContinuous" vertical="center"/>
    </xf>
    <xf numFmtId="0" fontId="57" fillId="46" borderId="0" xfId="0" applyFont="1" applyFill="1" applyAlignment="1">
      <alignment vertical="center"/>
    </xf>
    <xf numFmtId="0" fontId="0" fillId="8" borderId="0" xfId="0" applyFill="1" applyAlignment="1">
      <alignment horizontal="center" vertical="center"/>
    </xf>
    <xf numFmtId="0" fontId="42" fillId="45" borderId="0" xfId="0" applyFont="1" applyFill="1" applyAlignment="1">
      <alignment horizontal="centerContinuous" vertical="center"/>
    </xf>
    <xf numFmtId="0" fontId="46" fillId="45" borderId="0" xfId="0" applyFont="1" applyFill="1" applyAlignment="1">
      <alignment vertical="center"/>
    </xf>
    <xf numFmtId="0" fontId="14" fillId="35" borderId="0" xfId="0" applyFont="1" applyFill="1" applyAlignment="1">
      <alignment vertical="center"/>
    </xf>
    <xf numFmtId="0" fontId="30" fillId="35" borderId="0" xfId="0" applyFont="1" applyFill="1" applyAlignment="1">
      <alignment vertical="center"/>
    </xf>
    <xf numFmtId="0" fontId="14" fillId="36" borderId="0" xfId="0" applyFont="1" applyFill="1" applyAlignment="1">
      <alignment vertical="center"/>
    </xf>
    <xf numFmtId="0" fontId="30" fillId="36" borderId="0" xfId="0" applyFont="1" applyFill="1" applyAlignment="1">
      <alignment vertical="center"/>
    </xf>
    <xf numFmtId="0" fontId="14" fillId="39" borderId="0" xfId="0" applyFont="1" applyFill="1" applyAlignment="1">
      <alignment vertical="center"/>
    </xf>
    <xf numFmtId="0" fontId="30" fillId="39" borderId="0" xfId="0" applyFont="1" applyFill="1" applyAlignment="1">
      <alignment vertical="center"/>
    </xf>
    <xf numFmtId="0" fontId="14" fillId="39" borderId="0" xfId="0" applyFont="1" applyFill="1" applyAlignment="1">
      <alignment horizontal="center" vertical="center"/>
    </xf>
    <xf numFmtId="0" fontId="14" fillId="35" borderId="0" xfId="0" applyFont="1" applyFill="1" applyAlignment="1">
      <alignment horizontal="center" vertical="center"/>
    </xf>
    <xf numFmtId="0" fontId="14" fillId="36" borderId="0" xfId="0" applyFont="1" applyFill="1" applyAlignment="1">
      <alignment horizontal="center" vertical="center"/>
    </xf>
    <xf numFmtId="0" fontId="55" fillId="0" borderId="0" xfId="0" applyFont="1" applyFill="1" applyAlignment="1">
      <alignment horizontal="center" vertical="center"/>
    </xf>
    <xf numFmtId="0" fontId="18" fillId="0" borderId="0" xfId="0" applyFont="1" applyFill="1" applyAlignment="1">
      <alignment horizontal="center" vertical="center"/>
    </xf>
    <xf numFmtId="0" fontId="0" fillId="0" borderId="0" xfId="0" applyFill="1" applyAlignment="1">
      <alignment horizontal="center" vertical="center"/>
    </xf>
    <xf numFmtId="0" fontId="30" fillId="32" borderId="0" xfId="0" applyFont="1" applyFill="1" applyAlignment="1">
      <alignment horizontal="center" vertical="center"/>
    </xf>
    <xf numFmtId="0" fontId="62" fillId="44" borderId="0" xfId="0" applyFont="1" applyFill="1" applyAlignment="1">
      <alignment horizontal="center" vertical="center"/>
    </xf>
    <xf numFmtId="0" fontId="0" fillId="37" borderId="0" xfId="0" applyFont="1" applyFill="1" applyAlignment="1">
      <alignment horizontal="center" vertical="center"/>
    </xf>
    <xf numFmtId="0" fontId="63" fillId="40" borderId="0" xfId="0" applyFont="1" applyFill="1" applyAlignment="1">
      <alignment horizontal="center" vertical="center"/>
    </xf>
    <xf numFmtId="0" fontId="0" fillId="41" borderId="0" xfId="0" applyFont="1" applyFill="1" applyAlignment="1">
      <alignment vertical="center"/>
    </xf>
    <xf numFmtId="0" fontId="0" fillId="42" borderId="0" xfId="0" applyFont="1" applyFill="1" applyAlignment="1">
      <alignment vertical="center"/>
    </xf>
    <xf numFmtId="0" fontId="0" fillId="0" borderId="0" xfId="0" applyFont="1" applyFill="1" applyAlignment="1">
      <alignment vertical="center"/>
    </xf>
    <xf numFmtId="0" fontId="64" fillId="37" borderId="0" xfId="0" applyFont="1" applyFill="1" applyAlignment="1">
      <alignment horizontal="center" vertical="center"/>
    </xf>
    <xf numFmtId="0" fontId="14" fillId="48" borderId="0" xfId="0" applyFont="1" applyFill="1" applyAlignment="1">
      <alignment horizontal="center" vertical="center"/>
    </xf>
    <xf numFmtId="0" fontId="14" fillId="35" borderId="32" xfId="0" applyFont="1" applyFill="1" applyBorder="1" applyAlignment="1">
      <alignment vertical="center"/>
    </xf>
    <xf numFmtId="0" fontId="30" fillId="35" borderId="31" xfId="0" applyFont="1" applyFill="1" applyBorder="1" applyAlignment="1">
      <alignment vertical="center"/>
    </xf>
    <xf numFmtId="0" fontId="30" fillId="35" borderId="30" xfId="0" applyFont="1" applyFill="1" applyBorder="1" applyAlignment="1">
      <alignment vertical="center"/>
    </xf>
    <xf numFmtId="0" fontId="18" fillId="9" borderId="32" xfId="0" applyFont="1" applyFill="1" applyBorder="1" applyAlignment="1">
      <alignment vertical="center" wrapText="1"/>
    </xf>
    <xf numFmtId="0" fontId="0" fillId="9" borderId="31" xfId="0" applyFont="1" applyFill="1" applyBorder="1" applyAlignment="1">
      <alignment vertical="center"/>
    </xf>
    <xf numFmtId="1" fontId="0" fillId="9" borderId="30" xfId="0" applyNumberFormat="1" applyFont="1" applyFill="1" applyBorder="1" applyAlignment="1">
      <alignment vertical="center"/>
    </xf>
    <xf numFmtId="0" fontId="7" fillId="33" borderId="0" xfId="2" applyFill="1" applyAlignment="1">
      <alignment horizontal="left" vertical="center" wrapText="1" indent="1"/>
    </xf>
    <xf numFmtId="0" fontId="18" fillId="33" borderId="0" xfId="0" applyFont="1" applyFill="1" applyAlignment="1">
      <alignment horizontal="left" vertical="center" wrapText="1" indent="1"/>
    </xf>
    <xf numFmtId="0" fontId="8" fillId="0" borderId="7" xfId="1" applyFont="1" applyFill="1" applyBorder="1" applyAlignment="1">
      <alignment horizontal="center" vertical="center" wrapText="1"/>
    </xf>
    <xf numFmtId="0" fontId="8" fillId="0" borderId="24" xfId="1" applyFont="1" applyFill="1" applyBorder="1" applyAlignment="1">
      <alignment horizontal="center" vertical="center" wrapText="1"/>
    </xf>
    <xf numFmtId="14" fontId="8" fillId="0" borderId="24" xfId="1" applyNumberFormat="1" applyFont="1" applyFill="1" applyBorder="1" applyAlignment="1">
      <alignment horizontal="center" vertical="center" wrapText="1"/>
    </xf>
    <xf numFmtId="0" fontId="8" fillId="0" borderId="34" xfId="1" applyFont="1" applyFill="1" applyBorder="1" applyAlignment="1">
      <alignment horizontal="center" vertical="center" wrapText="1"/>
    </xf>
    <xf numFmtId="0" fontId="53" fillId="32" borderId="8" xfId="1" applyFont="1" applyFill="1" applyBorder="1" applyAlignment="1">
      <alignment horizontal="center" vertical="center" wrapText="1"/>
    </xf>
    <xf numFmtId="0" fontId="5" fillId="7" borderId="23" xfId="1" applyFont="1" applyFill="1" applyBorder="1" applyAlignment="1">
      <alignment horizontal="center" vertical="center"/>
    </xf>
    <xf numFmtId="0" fontId="12" fillId="7" borderId="23" xfId="0" applyFont="1" applyFill="1" applyBorder="1" applyAlignment="1">
      <alignment horizontal="center" vertical="center"/>
    </xf>
    <xf numFmtId="0" fontId="5" fillId="7" borderId="23" xfId="1" applyFont="1" applyFill="1" applyBorder="1" applyAlignment="1">
      <alignment horizontal="left" vertical="center"/>
    </xf>
    <xf numFmtId="0" fontId="5" fillId="7" borderId="35" xfId="1" applyFont="1" applyFill="1" applyBorder="1" applyAlignment="1">
      <alignment horizontal="center" vertical="center"/>
    </xf>
    <xf numFmtId="0" fontId="5" fillId="7" borderId="23" xfId="1" applyFont="1" applyFill="1" applyBorder="1" applyAlignment="1">
      <alignment vertical="center"/>
    </xf>
    <xf numFmtId="0" fontId="5" fillId="3" borderId="23" xfId="1" applyFont="1" applyFill="1" applyBorder="1" applyAlignment="1">
      <alignment horizontal="center" vertical="center"/>
    </xf>
    <xf numFmtId="0" fontId="12" fillId="3" borderId="23" xfId="0" applyFont="1" applyFill="1" applyBorder="1" applyAlignment="1">
      <alignment horizontal="center" vertical="center"/>
    </xf>
    <xf numFmtId="0" fontId="5" fillId="3" borderId="23" xfId="1" applyFont="1" applyFill="1" applyBorder="1" applyAlignment="1">
      <alignment vertical="center"/>
    </xf>
    <xf numFmtId="0" fontId="5" fillId="3" borderId="35" xfId="1" applyFont="1" applyFill="1" applyBorder="1" applyAlignment="1">
      <alignment horizontal="center" vertical="center"/>
    </xf>
    <xf numFmtId="0" fontId="5" fillId="3" borderId="23" xfId="1" applyFont="1" applyFill="1" applyBorder="1" applyAlignment="1" applyProtection="1">
      <alignment vertical="center"/>
      <protection locked="0"/>
    </xf>
    <xf numFmtId="0" fontId="8" fillId="7" borderId="23" xfId="0" applyFont="1" applyFill="1" applyBorder="1" applyAlignment="1">
      <alignment vertical="top" wrapText="1"/>
    </xf>
    <xf numFmtId="0" fontId="54" fillId="34" borderId="8" xfId="1" applyFont="1" applyFill="1" applyBorder="1" applyAlignment="1">
      <alignment horizontal="center" vertical="center" wrapText="1"/>
    </xf>
    <xf numFmtId="0" fontId="8" fillId="0" borderId="23" xfId="1" applyFont="1" applyBorder="1" applyAlignment="1">
      <alignment horizontal="left" vertical="top" wrapText="1"/>
    </xf>
    <xf numFmtId="0" fontId="5" fillId="7" borderId="23" xfId="1" applyFont="1" applyFill="1" applyBorder="1" applyAlignment="1">
      <alignment horizontal="center" vertical="center" wrapText="1"/>
    </xf>
    <xf numFmtId="0" fontId="5" fillId="7" borderId="35" xfId="1" applyFont="1" applyFill="1" applyBorder="1" applyAlignment="1">
      <alignment horizontal="center" vertical="center" wrapText="1"/>
    </xf>
    <xf numFmtId="0" fontId="5" fillId="3" borderId="23" xfId="1" applyFont="1" applyFill="1" applyBorder="1" applyAlignment="1">
      <alignment horizontal="center" vertical="center" wrapText="1"/>
    </xf>
    <xf numFmtId="0" fontId="5" fillId="3" borderId="35" xfId="1" applyFont="1" applyFill="1" applyBorder="1" applyAlignment="1">
      <alignment horizontal="center" vertical="center" wrapText="1"/>
    </xf>
    <xf numFmtId="0" fontId="53" fillId="32" borderId="21" xfId="1" applyFont="1" applyFill="1" applyBorder="1" applyAlignment="1">
      <alignment horizontal="center" vertical="center" wrapText="1"/>
    </xf>
    <xf numFmtId="0" fontId="5" fillId="3" borderId="36" xfId="1" applyFont="1" applyFill="1" applyBorder="1" applyAlignment="1">
      <alignment horizontal="left" vertical="top" wrapText="1"/>
    </xf>
    <xf numFmtId="0" fontId="5" fillId="3" borderId="36" xfId="1" applyFont="1" applyFill="1" applyBorder="1" applyAlignment="1">
      <alignment horizontal="center" vertical="top" wrapText="1"/>
    </xf>
    <xf numFmtId="0" fontId="8" fillId="3" borderId="36" xfId="1" applyFont="1" applyFill="1" applyBorder="1" applyAlignment="1">
      <alignment horizontal="left" vertical="top" wrapText="1"/>
    </xf>
    <xf numFmtId="0" fontId="5" fillId="3" borderId="36" xfId="1" applyFont="1" applyFill="1" applyBorder="1" applyAlignment="1">
      <alignment horizontal="center" vertical="center" wrapText="1"/>
    </xf>
    <xf numFmtId="0" fontId="12" fillId="3" borderId="36" xfId="0" applyFont="1" applyFill="1" applyBorder="1" applyAlignment="1">
      <alignment horizontal="center" vertical="center"/>
    </xf>
    <xf numFmtId="0" fontId="5" fillId="3" borderId="36" xfId="1" applyFont="1" applyFill="1" applyBorder="1" applyAlignment="1">
      <alignment horizontal="left" vertical="center" wrapText="1"/>
    </xf>
    <xf numFmtId="0" fontId="5" fillId="3" borderId="33" xfId="1" applyFont="1" applyFill="1" applyBorder="1" applyAlignment="1">
      <alignment horizontal="center" vertical="center" wrapText="1"/>
    </xf>
    <xf numFmtId="0" fontId="32" fillId="0" borderId="34" xfId="1" applyFont="1" applyFill="1" applyBorder="1" applyAlignment="1">
      <alignment horizontal="center" vertical="center" wrapText="1"/>
    </xf>
    <xf numFmtId="0" fontId="18" fillId="8" borderId="0" xfId="0" applyFont="1" applyFill="1" applyAlignment="1">
      <alignment horizontal="left" vertical="center" wrapText="1" indent="1"/>
    </xf>
    <xf numFmtId="0" fontId="14" fillId="35" borderId="0" xfId="0" applyFont="1" applyFill="1" applyAlignment="1">
      <alignment horizontal="center" vertical="center"/>
    </xf>
    <xf numFmtId="0" fontId="14" fillId="36" borderId="0" xfId="0" applyFont="1" applyFill="1" applyAlignment="1">
      <alignment horizontal="center" vertical="center"/>
    </xf>
    <xf numFmtId="0" fontId="67" fillId="0" borderId="0" xfId="0" applyFont="1" applyAlignment="1">
      <alignment vertical="top" wrapText="1"/>
    </xf>
    <xf numFmtId="0" fontId="67" fillId="0" borderId="0" xfId="0" applyFont="1" applyFill="1" applyAlignment="1">
      <alignment vertical="top" wrapText="1"/>
    </xf>
    <xf numFmtId="0" fontId="7" fillId="0" borderId="0" xfId="2" applyAlignment="1" applyProtection="1">
      <alignment vertical="top" wrapText="1"/>
      <protection locked="0"/>
    </xf>
    <xf numFmtId="0" fontId="70" fillId="3" borderId="23" xfId="1" applyFont="1" applyFill="1" applyBorder="1" applyAlignment="1">
      <alignment horizontal="left" vertical="center" wrapText="1"/>
    </xf>
    <xf numFmtId="0" fontId="7" fillId="7" borderId="0" xfId="2" applyFill="1" applyAlignment="1">
      <alignment horizontal="center" vertical="center" wrapText="1"/>
    </xf>
    <xf numFmtId="0" fontId="74" fillId="0" borderId="0" xfId="2" applyFont="1" applyAlignment="1" applyProtection="1">
      <alignment vertical="top" wrapText="1"/>
      <protection locked="0"/>
    </xf>
    <xf numFmtId="0" fontId="46" fillId="30" borderId="37" xfId="1" applyNumberFormat="1" applyFont="1" applyFill="1" applyBorder="1" applyAlignment="1">
      <alignment horizontal="center" vertical="center" wrapText="1"/>
    </xf>
    <xf numFmtId="0" fontId="47" fillId="0" borderId="38" xfId="0" applyFont="1" applyFill="1" applyBorder="1" applyAlignment="1">
      <alignment vertical="center"/>
    </xf>
    <xf numFmtId="0" fontId="47" fillId="0" borderId="38" xfId="0" applyFont="1" applyFill="1" applyBorder="1" applyAlignment="1">
      <alignment horizontal="left" vertical="center" wrapText="1"/>
    </xf>
    <xf numFmtId="0" fontId="47" fillId="0" borderId="38" xfId="0" applyFont="1" applyFill="1" applyBorder="1" applyAlignment="1">
      <alignment horizontal="center" vertical="center" wrapText="1"/>
    </xf>
    <xf numFmtId="0" fontId="48" fillId="7" borderId="38" xfId="1" applyNumberFormat="1" applyFont="1" applyFill="1" applyBorder="1" applyAlignment="1">
      <alignment vertical="center" wrapText="1"/>
    </xf>
    <xf numFmtId="0" fontId="48" fillId="3" borderId="38" xfId="1" applyNumberFormat="1" applyFont="1" applyFill="1" applyBorder="1" applyAlignment="1">
      <alignment vertical="center" wrapText="1"/>
    </xf>
    <xf numFmtId="0" fontId="48" fillId="3" borderId="38" xfId="1" applyNumberFormat="1" applyFont="1" applyFill="1" applyBorder="1" applyAlignment="1">
      <alignment horizontal="left" vertical="center" wrapText="1"/>
    </xf>
    <xf numFmtId="0" fontId="48" fillId="7" borderId="38" xfId="1" applyNumberFormat="1" applyFont="1" applyFill="1" applyBorder="1" applyAlignment="1">
      <alignment horizontal="left" vertical="center" wrapText="1"/>
    </xf>
    <xf numFmtId="0" fontId="7" fillId="0" borderId="0" xfId="2" applyAlignment="1" applyProtection="1">
      <alignment vertical="top"/>
      <protection locked="0"/>
    </xf>
    <xf numFmtId="0" fontId="14" fillId="28" borderId="5" xfId="0" applyFont="1" applyFill="1" applyBorder="1" applyAlignment="1">
      <alignment horizontal="center" vertical="center"/>
    </xf>
    <xf numFmtId="0" fontId="14" fillId="28" borderId="0" xfId="0" applyFont="1" applyFill="1" applyBorder="1" applyAlignment="1">
      <alignment horizontal="center" vertical="center"/>
    </xf>
    <xf numFmtId="0" fontId="65" fillId="27" borderId="0" xfId="0" applyFont="1" applyFill="1" applyBorder="1" applyAlignment="1">
      <alignment horizontal="center" vertical="center"/>
    </xf>
    <xf numFmtId="0" fontId="36" fillId="0" borderId="25" xfId="0" applyFont="1" applyBorder="1" applyAlignment="1">
      <alignment horizontal="center"/>
    </xf>
    <xf numFmtId="0" fontId="35" fillId="3" borderId="0" xfId="2" applyFont="1" applyFill="1" applyBorder="1" applyAlignment="1">
      <alignment horizontal="center" vertical="center"/>
    </xf>
    <xf numFmtId="0" fontId="0" fillId="27" borderId="0" xfId="0" applyFill="1" applyBorder="1" applyAlignment="1">
      <alignment horizontal="center"/>
    </xf>
    <xf numFmtId="0" fontId="66" fillId="8" borderId="0" xfId="0" applyFont="1" applyFill="1" applyAlignment="1">
      <alignment horizontal="center" vertical="center" wrapText="1"/>
    </xf>
    <xf numFmtId="14" fontId="16" fillId="3" borderId="10" xfId="0" applyNumberFormat="1" applyFont="1" applyFill="1" applyBorder="1" applyAlignment="1">
      <alignment horizontal="center" vertical="top"/>
    </xf>
    <xf numFmtId="14" fontId="16" fillId="3" borderId="11" xfId="0" applyNumberFormat="1" applyFont="1" applyFill="1" applyBorder="1" applyAlignment="1">
      <alignment horizontal="center" vertical="top"/>
    </xf>
    <xf numFmtId="14" fontId="16" fillId="3" borderId="12" xfId="0" applyNumberFormat="1" applyFont="1" applyFill="1" applyBorder="1" applyAlignment="1">
      <alignment horizontal="center" vertical="top"/>
    </xf>
    <xf numFmtId="165" fontId="11" fillId="3" borderId="13" xfId="0" applyNumberFormat="1" applyFont="1" applyFill="1" applyBorder="1" applyAlignment="1">
      <alignment horizontal="center" vertical="top"/>
    </xf>
    <xf numFmtId="165" fontId="11" fillId="3" borderId="14" xfId="0" applyNumberFormat="1" applyFont="1" applyFill="1" applyBorder="1" applyAlignment="1">
      <alignment horizontal="center" vertical="top"/>
    </xf>
    <xf numFmtId="165" fontId="11" fillId="3" borderId="15" xfId="0" applyNumberFormat="1" applyFont="1" applyFill="1" applyBorder="1" applyAlignment="1">
      <alignment horizontal="center" vertical="top"/>
    </xf>
    <xf numFmtId="165" fontId="11" fillId="3" borderId="16" xfId="0" applyNumberFormat="1" applyFont="1" applyFill="1" applyBorder="1" applyAlignment="1">
      <alignment horizontal="center" vertical="top"/>
    </xf>
    <xf numFmtId="165" fontId="11" fillId="3" borderId="0" xfId="0" applyNumberFormat="1" applyFont="1" applyFill="1" applyAlignment="1">
      <alignment horizontal="center" vertical="top"/>
    </xf>
    <xf numFmtId="165" fontId="11" fillId="3" borderId="17" xfId="0" applyNumberFormat="1" applyFont="1" applyFill="1" applyBorder="1" applyAlignment="1">
      <alignment horizontal="center" vertical="top"/>
    </xf>
    <xf numFmtId="165" fontId="11" fillId="3" borderId="18" xfId="0" applyNumberFormat="1" applyFont="1" applyFill="1" applyBorder="1" applyAlignment="1">
      <alignment horizontal="center" vertical="top"/>
    </xf>
    <xf numFmtId="165" fontId="11" fillId="3" borderId="19" xfId="0" applyNumberFormat="1" applyFont="1" applyFill="1" applyBorder="1" applyAlignment="1">
      <alignment horizontal="center" vertical="top"/>
    </xf>
    <xf numFmtId="165" fontId="11" fillId="3" borderId="20" xfId="0" applyNumberFormat="1" applyFont="1" applyFill="1" applyBorder="1" applyAlignment="1">
      <alignment horizontal="center" vertical="top"/>
    </xf>
    <xf numFmtId="0" fontId="7" fillId="0" borderId="0" xfId="2" applyAlignment="1">
      <alignment horizontal="left" vertical="center"/>
    </xf>
    <xf numFmtId="0" fontId="0" fillId="0" borderId="0" xfId="0" applyAlignment="1">
      <alignment horizontal="left" wrapText="1"/>
    </xf>
    <xf numFmtId="0" fontId="14" fillId="35" borderId="0" xfId="0" applyFont="1" applyFill="1" applyAlignment="1">
      <alignment horizontal="center" vertical="center"/>
    </xf>
    <xf numFmtId="0" fontId="14" fillId="36" borderId="0" xfId="0" applyFont="1" applyFill="1" applyAlignment="1">
      <alignment horizontal="center" vertical="center"/>
    </xf>
    <xf numFmtId="0" fontId="30" fillId="15" borderId="0" xfId="0" applyFont="1" applyFill="1" applyAlignment="1">
      <alignment horizontal="center" vertical="center" wrapText="1"/>
    </xf>
  </cellXfs>
  <cellStyles count="5">
    <cellStyle name="Lien hypertexte" xfId="2" builtinId="8"/>
    <cellStyle name="Milliers" xfId="4" builtinId="3"/>
    <cellStyle name="Normal" xfId="0" builtinId="0"/>
    <cellStyle name="Normal 2" xfId="1"/>
    <cellStyle name="Pourcentage" xfId="3" builtinId="5"/>
  </cellStyles>
  <dxfs count="1079">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color theme="0"/>
      </font>
      <fill>
        <patternFill>
          <bgColor theme="5"/>
        </patternFill>
      </fill>
    </dxf>
    <dxf>
      <fill>
        <patternFill>
          <bgColor theme="6"/>
        </patternFill>
      </fill>
    </dxf>
    <dxf>
      <fill>
        <patternFill>
          <bgColor theme="9"/>
        </patternFill>
      </fill>
    </dxf>
    <dxf>
      <fill>
        <patternFill>
          <bgColor theme="0" tint="-0.14996795556505021"/>
        </patternFill>
      </fill>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solid">
          <fgColor indexed="64"/>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top"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top"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top"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border outline="0">
        <left style="thin">
          <color indexed="64"/>
        </left>
      </border>
    </dxf>
    <dxf>
      <alignment vertical="center" textRotation="0" indent="0" justifyLastLine="0" shrinkToFit="0" readingOrder="0"/>
      <border diagonalUp="0" diagonalDown="0" outline="0"/>
    </dxf>
    <dxf>
      <border outline="0">
        <bottom style="double">
          <color indexed="64"/>
        </bottom>
      </border>
    </dxf>
    <dxf>
      <font>
        <b/>
        <i val="0"/>
        <strike val="0"/>
        <condense val="0"/>
        <extend val="0"/>
        <outline val="0"/>
        <shadow val="0"/>
        <u val="none"/>
        <vertAlign val="baseline"/>
        <sz val="9"/>
        <color auto="1"/>
        <name val="Arial"/>
        <scheme val="none"/>
      </font>
      <fill>
        <patternFill patternType="solid">
          <fgColor theme="7" tint="0.59996337778862885"/>
          <bgColor theme="2" tint="-9.9948118533890809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ill>
        <patternFill>
          <bgColor theme="2" tint="-9.9948118533890809E-2"/>
        </patternFill>
      </fill>
    </dxf>
    <dxf>
      <fill>
        <patternFill>
          <bgColor rgb="FF92D050"/>
        </patternFill>
      </fill>
    </dxf>
    <dxf>
      <font>
        <color theme="0"/>
      </font>
      <fill>
        <patternFill>
          <bgColor theme="5"/>
        </patternFill>
      </fill>
    </dxf>
    <dxf>
      <fill>
        <patternFill>
          <bgColor theme="9"/>
        </patternFill>
      </fill>
    </dxf>
    <dxf>
      <fill>
        <patternFill>
          <bgColor theme="6"/>
        </patternFill>
      </fill>
    </dxf>
    <dxf>
      <fill>
        <patternFill>
          <bgColor theme="5"/>
        </patternFill>
      </fill>
    </dxf>
    <dxf>
      <fill>
        <patternFill>
          <bgColor theme="0" tint="-4.9989318521683403E-2"/>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Calibri"/>
        <scheme val="none"/>
      </font>
      <fill>
        <patternFill>
          <fgColor rgb="FF000000"/>
        </patternFill>
      </fill>
      <alignment vertical="center" textRotation="0" indent="0" justifyLastLine="0" shrinkToFit="0" readingOrder="0"/>
      <border diagonalUp="0" diagonalDown="0" outline="0"/>
    </dxf>
    <dxf>
      <border>
        <bottom style="thin">
          <color rgb="FF000000"/>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indexed="64"/>
        </right>
        <top style="thin">
          <color indexed="64"/>
        </top>
        <bottom style="thin">
          <color auto="1"/>
        </bottom>
        <vertical/>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fgColor indexed="64"/>
        </patternFill>
      </fill>
      <alignment vertical="center" textRotation="0"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0.14996795556505021"/>
        </patternFill>
      </fill>
    </dxf>
    <dxf>
      <fill>
        <patternFill>
          <bgColor theme="9"/>
        </patternFill>
      </fill>
    </dxf>
    <dxf>
      <fill>
        <patternFill>
          <fgColor theme="6"/>
          <bgColor theme="6"/>
        </patternFill>
      </fill>
    </dxf>
    <dxf>
      <fill>
        <patternFill>
          <bgColor theme="5"/>
        </patternFill>
      </fill>
    </dxf>
    <dxf>
      <fill>
        <patternFill>
          <bgColor theme="0" tint="-4.9989318521683403E-2"/>
        </patternFill>
      </fill>
    </dxf>
    <dxf>
      <fill>
        <patternFill>
          <bgColor theme="9"/>
        </patternFill>
      </fill>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0"/>
        <name val="Arial"/>
        <scheme val="none"/>
      </font>
      <fill>
        <patternFill patternType="solid">
          <fgColor indexed="64"/>
          <bgColor theme="3"/>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ill>
        <patternFill>
          <fgColor theme="6"/>
          <bgColor theme="6"/>
        </patternFill>
      </fill>
    </dxf>
    <dxf>
      <font>
        <color theme="0"/>
      </font>
      <fill>
        <patternFill>
          <bgColor theme="5"/>
        </patternFill>
      </fill>
    </dxf>
    <dxf>
      <fill>
        <patternFill>
          <bgColor theme="0" tint="-4.9989318521683403E-2"/>
        </patternFill>
      </fill>
    </dxf>
    <dxf>
      <fill>
        <patternFill>
          <bgColor theme="9"/>
        </patternFill>
      </fill>
    </dxf>
    <dxf>
      <font>
        <strike val="0"/>
        <outline val="0"/>
        <shadow val="0"/>
        <vertAlign val="baseline"/>
        <sz val="10"/>
        <color auto="1"/>
        <name val="Calibri"/>
        <scheme val="minor"/>
      </font>
      <fill>
        <patternFill patternType="none">
          <fgColor indexed="64"/>
          <bgColor indexed="65"/>
        </patternFill>
      </fill>
      <alignment horizontal="general" vertical="top" textRotation="0" wrapText="1" indent="0" justifyLastLine="0" shrinkToFit="0" readingOrder="0"/>
    </dxf>
    <dxf>
      <font>
        <strike val="0"/>
        <outline val="0"/>
        <shadow val="0"/>
        <vertAlign val="baseline"/>
        <sz val="10"/>
        <name val="Calibri"/>
        <scheme val="minor"/>
      </font>
      <alignment horizontal="general" vertical="top" textRotation="0" wrapText="1" indent="0" justifyLastLine="0" shrinkToFit="0" readingOrder="0"/>
      <protection locked="0" hidden="0"/>
    </dxf>
    <dxf>
      <font>
        <strike val="0"/>
        <outline val="0"/>
        <shadow val="0"/>
        <vertAlign val="baseline"/>
        <sz val="10"/>
        <color auto="1"/>
        <name val="Calibri"/>
        <scheme val="minor"/>
      </font>
      <alignment horizontal="general" vertical="top" textRotation="0" wrapText="1" indent="0" justifyLastLine="0" shrinkToFit="0" readingOrder="0"/>
    </dxf>
    <dxf>
      <font>
        <strike val="0"/>
        <outline val="0"/>
        <shadow val="0"/>
        <vertAlign val="baseline"/>
        <sz val="10"/>
        <color auto="1"/>
        <name val="Calibri"/>
        <scheme val="minor"/>
      </font>
      <alignment horizontal="general" vertical="top" textRotation="0" wrapText="0" indent="0" justifyLastLine="0" shrinkToFit="0" readingOrder="0"/>
    </dxf>
    <dxf>
      <font>
        <strike val="0"/>
        <outline val="0"/>
        <shadow val="0"/>
        <vertAlign val="baseline"/>
        <sz val="10"/>
        <name val="Calibri"/>
        <scheme val="minor"/>
      </font>
    </dxf>
    <dxf>
      <fill>
        <patternFill patternType="none">
          <fgColor indexed="64"/>
          <bgColor indexed="65"/>
        </patternFill>
      </fill>
      <alignment vertical="center" textRotation="0" indent="0" justifyLastLine="0" shrinkToFit="0" readingOrder="0"/>
    </dxf>
  </dxfs>
  <tableStyles count="0" defaultTableStyle="TableStyleMedium2" defaultPivotStyle="PivotStyleLight16"/>
  <colors>
    <mruColors>
      <color rgb="FFFFFFCC"/>
      <color rgb="FFB50000"/>
      <color rgb="FFA50021"/>
      <color rgb="FF006600"/>
      <color rgb="FF0000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000"/>
              <a:t>Synthèse des statuts des critères</a:t>
            </a:r>
          </a:p>
        </c:rich>
      </c:tx>
      <c:layout/>
      <c:overlay val="0"/>
    </c:title>
    <c:autoTitleDeleted val="0"/>
    <c:plotArea>
      <c:layout/>
      <c:pieChart>
        <c:varyColors val="1"/>
        <c:ser>
          <c:idx val="0"/>
          <c:order val="0"/>
          <c:spPr>
            <a:solidFill>
              <a:srgbClr val="C0504D"/>
            </a:solidFill>
          </c:spPr>
          <c:dPt>
            <c:idx val="0"/>
            <c:bubble3D val="0"/>
            <c:spPr>
              <a:solidFill>
                <a:schemeClr val="accent2"/>
              </a:solidFill>
            </c:spPr>
            <c:extLst>
              <c:ext xmlns:c16="http://schemas.microsoft.com/office/drawing/2014/chart" uri="{C3380CC4-5D6E-409C-BE32-E72D297353CC}">
                <c16:uniqueId val="{00000000-4D64-4EA6-822E-8E30891ED3CF}"/>
              </c:ext>
            </c:extLst>
          </c:dPt>
          <c:dPt>
            <c:idx val="1"/>
            <c:bubble3D val="0"/>
            <c:spPr>
              <a:solidFill>
                <a:schemeClr val="accent3"/>
              </a:solidFill>
            </c:spPr>
            <c:extLst>
              <c:ext xmlns:c16="http://schemas.microsoft.com/office/drawing/2014/chart" uri="{C3380CC4-5D6E-409C-BE32-E72D297353CC}">
                <c16:uniqueId val="{00000001-4D64-4EA6-822E-8E30891ED3CF}"/>
              </c:ext>
            </c:extLst>
          </c:dPt>
          <c:dPt>
            <c:idx val="2"/>
            <c:bubble3D val="0"/>
            <c:spPr>
              <a:solidFill>
                <a:schemeClr val="accent6"/>
              </a:solidFill>
            </c:spPr>
            <c:extLst>
              <c:ext xmlns:c16="http://schemas.microsoft.com/office/drawing/2014/chart" uri="{C3380CC4-5D6E-409C-BE32-E72D297353CC}">
                <c16:uniqueId val="{00000002-4D64-4EA6-822E-8E30891ED3CF}"/>
              </c:ext>
            </c:extLst>
          </c:dPt>
          <c:val>
            <c:numRef>
              <c:f>Value!$O$140:$Q$140</c:f>
              <c:numCache>
                <c:formatCode>General</c:formatCode>
                <c:ptCount val="3"/>
                <c:pt idx="0">
                  <c:v>44</c:v>
                </c:pt>
                <c:pt idx="1">
                  <c:v>21</c:v>
                </c:pt>
                <c:pt idx="2">
                  <c:v>0</c:v>
                </c:pt>
              </c:numCache>
            </c:numRef>
          </c:val>
          <c:extLst>
            <c:ext xmlns:c16="http://schemas.microsoft.com/office/drawing/2014/chart" uri="{C3380CC4-5D6E-409C-BE32-E72D297353CC}">
              <c16:uniqueId val="{00000003-4D64-4EA6-822E-8E30891ED3CF}"/>
            </c:ext>
          </c:extLst>
        </c:ser>
        <c:dLbls>
          <c:showLegendKey val="0"/>
          <c:showVal val="0"/>
          <c:showCatName val="0"/>
          <c:showSerName val="0"/>
          <c:showPercent val="0"/>
          <c:showBubbleSize val="0"/>
          <c:showLeaderLines val="0"/>
        </c:dLbls>
        <c:firstSliceAng val="0"/>
      </c:pieChart>
    </c:plotArea>
    <c:plotVisOnly val="1"/>
    <c:dispBlanksAs val="zero"/>
    <c:showDLblsOverMax val="0"/>
  </c:chart>
  <c:spPr>
    <a:noFill/>
    <a:ln>
      <a:noFill/>
    </a:ln>
  </c:spPr>
  <c:printSettings>
    <c:headerFooter/>
    <c:pageMargins b="0.750000000000004" l="0.70000000000000062" r="0.70000000000000062" t="0.75000000000000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fr-FR" sz="1000"/>
              <a:t>Synthèse des statuts des tests par thématique</a:t>
            </a:r>
          </a:p>
        </c:rich>
      </c:tx>
      <c:layout/>
      <c:overlay val="0"/>
    </c:title>
    <c:autoTitleDeleted val="0"/>
    <c:plotArea>
      <c:layout/>
      <c:barChart>
        <c:barDir val="col"/>
        <c:grouping val="percentStacked"/>
        <c:varyColors val="0"/>
        <c:ser>
          <c:idx val="0"/>
          <c:order val="0"/>
          <c:tx>
            <c:v>Invalidés</c:v>
          </c:tx>
          <c:spPr>
            <a:solidFill>
              <a:schemeClr val="accent2"/>
            </a:solidFill>
          </c:spPr>
          <c:invertIfNegative val="0"/>
          <c:cat>
            <c:strRef>
              <c:f>Value!$L$3:$L$15</c:f>
              <c:strCache>
                <c:ptCount val="13"/>
                <c:pt idx="0">
                  <c:v>Images</c:v>
                </c:pt>
                <c:pt idx="1">
                  <c:v>Cadres</c:v>
                </c:pt>
                <c:pt idx="2">
                  <c:v>Couleurs</c:v>
                </c:pt>
                <c:pt idx="3">
                  <c:v>Multimédia</c:v>
                </c:pt>
                <c:pt idx="4">
                  <c:v>Tableaux</c:v>
                </c:pt>
                <c:pt idx="5">
                  <c:v>Liens</c:v>
                </c:pt>
                <c:pt idx="6">
                  <c:v>Scripts</c:v>
                </c:pt>
                <c:pt idx="7">
                  <c:v>Éléments Obligatoires</c:v>
                </c:pt>
                <c:pt idx="8">
                  <c:v>Structuration de l'information</c:v>
                </c:pt>
                <c:pt idx="9">
                  <c:v>Présentation de l'information</c:v>
                </c:pt>
                <c:pt idx="10">
                  <c:v>Formulaires</c:v>
                </c:pt>
                <c:pt idx="11">
                  <c:v>Navigation</c:v>
                </c:pt>
                <c:pt idx="12">
                  <c:v>Consultation</c:v>
                </c:pt>
              </c:strCache>
            </c:strRef>
          </c:cat>
          <c:val>
            <c:numRef>
              <c:f>Value!$M$3:$M$15</c:f>
              <c:numCache>
                <c:formatCode>General</c:formatCode>
                <c:ptCount val="13"/>
                <c:pt idx="0">
                  <c:v>16</c:v>
                </c:pt>
                <c:pt idx="1">
                  <c:v>2</c:v>
                </c:pt>
                <c:pt idx="2">
                  <c:v>13</c:v>
                </c:pt>
                <c:pt idx="3">
                  <c:v>0</c:v>
                </c:pt>
                <c:pt idx="4">
                  <c:v>5</c:v>
                </c:pt>
                <c:pt idx="5">
                  <c:v>32</c:v>
                </c:pt>
                <c:pt idx="6">
                  <c:v>67</c:v>
                </c:pt>
                <c:pt idx="7">
                  <c:v>37</c:v>
                </c:pt>
                <c:pt idx="8">
                  <c:v>46</c:v>
                </c:pt>
                <c:pt idx="9">
                  <c:v>58</c:v>
                </c:pt>
                <c:pt idx="10">
                  <c:v>30</c:v>
                </c:pt>
                <c:pt idx="11">
                  <c:v>55</c:v>
                </c:pt>
                <c:pt idx="12">
                  <c:v>1</c:v>
                </c:pt>
              </c:numCache>
            </c:numRef>
          </c:val>
          <c:extLst>
            <c:ext xmlns:c16="http://schemas.microsoft.com/office/drawing/2014/chart" uri="{C3380CC4-5D6E-409C-BE32-E72D297353CC}">
              <c16:uniqueId val="{00000000-427B-4051-8269-55913677C454}"/>
            </c:ext>
          </c:extLst>
        </c:ser>
        <c:ser>
          <c:idx val="1"/>
          <c:order val="1"/>
          <c:tx>
            <c:v>Validés</c:v>
          </c:tx>
          <c:spPr>
            <a:solidFill>
              <a:srgbClr val="9BBB59"/>
            </a:solidFill>
          </c:spPr>
          <c:invertIfNegative val="0"/>
          <c:cat>
            <c:strRef>
              <c:f>Value!$L$3:$L$15</c:f>
              <c:strCache>
                <c:ptCount val="13"/>
                <c:pt idx="0">
                  <c:v>Images</c:v>
                </c:pt>
                <c:pt idx="1">
                  <c:v>Cadres</c:v>
                </c:pt>
                <c:pt idx="2">
                  <c:v>Couleurs</c:v>
                </c:pt>
                <c:pt idx="3">
                  <c:v>Multimédia</c:v>
                </c:pt>
                <c:pt idx="4">
                  <c:v>Tableaux</c:v>
                </c:pt>
                <c:pt idx="5">
                  <c:v>Liens</c:v>
                </c:pt>
                <c:pt idx="6">
                  <c:v>Scripts</c:v>
                </c:pt>
                <c:pt idx="7">
                  <c:v>Éléments Obligatoires</c:v>
                </c:pt>
                <c:pt idx="8">
                  <c:v>Structuration de l'information</c:v>
                </c:pt>
                <c:pt idx="9">
                  <c:v>Présentation de l'information</c:v>
                </c:pt>
                <c:pt idx="10">
                  <c:v>Formulaires</c:v>
                </c:pt>
                <c:pt idx="11">
                  <c:v>Navigation</c:v>
                </c:pt>
                <c:pt idx="12">
                  <c:v>Consultation</c:v>
                </c:pt>
              </c:strCache>
            </c:strRef>
          </c:cat>
          <c:val>
            <c:numRef>
              <c:f>Value!$N$3:$N$15</c:f>
              <c:numCache>
                <c:formatCode>General</c:formatCode>
                <c:ptCount val="13"/>
                <c:pt idx="0">
                  <c:v>38</c:v>
                </c:pt>
                <c:pt idx="1">
                  <c:v>1</c:v>
                </c:pt>
                <c:pt idx="2">
                  <c:v>104</c:v>
                </c:pt>
                <c:pt idx="3">
                  <c:v>0</c:v>
                </c:pt>
                <c:pt idx="4">
                  <c:v>11</c:v>
                </c:pt>
                <c:pt idx="5">
                  <c:v>22</c:v>
                </c:pt>
                <c:pt idx="6">
                  <c:v>12</c:v>
                </c:pt>
                <c:pt idx="7">
                  <c:v>80</c:v>
                </c:pt>
                <c:pt idx="8">
                  <c:v>29</c:v>
                </c:pt>
                <c:pt idx="9">
                  <c:v>169</c:v>
                </c:pt>
                <c:pt idx="10">
                  <c:v>68</c:v>
                </c:pt>
                <c:pt idx="11">
                  <c:v>49</c:v>
                </c:pt>
                <c:pt idx="12">
                  <c:v>39</c:v>
                </c:pt>
              </c:numCache>
            </c:numRef>
          </c:val>
          <c:extLst>
            <c:ext xmlns:c16="http://schemas.microsoft.com/office/drawing/2014/chart" uri="{C3380CC4-5D6E-409C-BE32-E72D297353CC}">
              <c16:uniqueId val="{00000001-427B-4051-8269-55913677C454}"/>
            </c:ext>
          </c:extLst>
        </c:ser>
        <c:ser>
          <c:idx val="2"/>
          <c:order val="2"/>
          <c:tx>
            <c:v>Indéterminés</c:v>
          </c:tx>
          <c:spPr>
            <a:solidFill>
              <a:schemeClr val="accent6"/>
            </a:solidFill>
          </c:spPr>
          <c:invertIfNegative val="0"/>
          <c:cat>
            <c:strRef>
              <c:f>Value!$L$3:$L$15</c:f>
              <c:strCache>
                <c:ptCount val="13"/>
                <c:pt idx="0">
                  <c:v>Images</c:v>
                </c:pt>
                <c:pt idx="1">
                  <c:v>Cadres</c:v>
                </c:pt>
                <c:pt idx="2">
                  <c:v>Couleurs</c:v>
                </c:pt>
                <c:pt idx="3">
                  <c:v>Multimédia</c:v>
                </c:pt>
                <c:pt idx="4">
                  <c:v>Tableaux</c:v>
                </c:pt>
                <c:pt idx="5">
                  <c:v>Liens</c:v>
                </c:pt>
                <c:pt idx="6">
                  <c:v>Scripts</c:v>
                </c:pt>
                <c:pt idx="7">
                  <c:v>Éléments Obligatoires</c:v>
                </c:pt>
                <c:pt idx="8">
                  <c:v>Structuration de l'information</c:v>
                </c:pt>
                <c:pt idx="9">
                  <c:v>Présentation de l'information</c:v>
                </c:pt>
                <c:pt idx="10">
                  <c:v>Formulaires</c:v>
                </c:pt>
                <c:pt idx="11">
                  <c:v>Navigation</c:v>
                </c:pt>
                <c:pt idx="12">
                  <c:v>Consultation</c:v>
                </c:pt>
              </c:strCache>
            </c:strRef>
          </c:cat>
          <c:val>
            <c:numRef>
              <c:f>Value!$O$3:$O$15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427B-4051-8269-55913677C454}"/>
            </c:ext>
          </c:extLst>
        </c:ser>
        <c:dLbls>
          <c:showLegendKey val="0"/>
          <c:showVal val="0"/>
          <c:showCatName val="0"/>
          <c:showSerName val="0"/>
          <c:showPercent val="0"/>
          <c:showBubbleSize val="0"/>
        </c:dLbls>
        <c:gapWidth val="150"/>
        <c:overlap val="100"/>
        <c:axId val="325924736"/>
        <c:axId val="325926272"/>
      </c:barChart>
      <c:catAx>
        <c:axId val="325924736"/>
        <c:scaling>
          <c:orientation val="minMax"/>
        </c:scaling>
        <c:delete val="0"/>
        <c:axPos val="b"/>
        <c:numFmt formatCode="General" sourceLinked="0"/>
        <c:majorTickMark val="out"/>
        <c:minorTickMark val="none"/>
        <c:tickLblPos val="nextTo"/>
        <c:txPr>
          <a:bodyPr/>
          <a:lstStyle/>
          <a:p>
            <a:pPr>
              <a:defRPr sz="800"/>
            </a:pPr>
            <a:endParaRPr lang="fr-FR"/>
          </a:p>
        </c:txPr>
        <c:crossAx val="325926272"/>
        <c:crosses val="autoZero"/>
        <c:auto val="1"/>
        <c:lblAlgn val="ctr"/>
        <c:lblOffset val="100"/>
        <c:noMultiLvlLbl val="0"/>
      </c:catAx>
      <c:valAx>
        <c:axId val="325926272"/>
        <c:scaling>
          <c:orientation val="minMax"/>
        </c:scaling>
        <c:delete val="0"/>
        <c:axPos val="l"/>
        <c:majorGridlines/>
        <c:numFmt formatCode="0%" sourceLinked="1"/>
        <c:majorTickMark val="out"/>
        <c:minorTickMark val="none"/>
        <c:tickLblPos val="nextTo"/>
        <c:crossAx val="325924736"/>
        <c:crosses val="autoZero"/>
        <c:crossBetween val="between"/>
      </c:valAx>
    </c:plotArea>
    <c:legend>
      <c:legendPos val="t"/>
      <c:layout/>
      <c:overlay val="0"/>
      <c:txPr>
        <a:bodyPr/>
        <a:lstStyle/>
        <a:p>
          <a:pPr>
            <a:defRPr sz="800"/>
          </a:pPr>
          <a:endParaRPr lang="fr-FR"/>
        </a:p>
      </c:txPr>
    </c:legend>
    <c:plotVisOnly val="1"/>
    <c:dispBlanksAs val="gap"/>
    <c:showDLblsOverMax val="0"/>
  </c:chart>
  <c:spPr>
    <a:noFill/>
    <a:ln>
      <a:noFill/>
    </a:ln>
  </c:spPr>
  <c:printSettings>
    <c:headerFooter/>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view3D>
      <c:rotX val="30"/>
      <c:rotY val="0"/>
      <c:rAngAx val="0"/>
    </c:view3D>
    <c:floor>
      <c:thickness val="0"/>
    </c:floor>
    <c:sideWall>
      <c:thickness val="0"/>
    </c:sideWall>
    <c:backWall>
      <c:thickness val="0"/>
    </c:backWall>
    <c:plotArea>
      <c:layout/>
      <c:pie3DChart>
        <c:varyColors val="1"/>
        <c:ser>
          <c:idx val="0"/>
          <c:order val="0"/>
          <c:tx>
            <c:v>Conformité</c:v>
          </c:tx>
          <c:dPt>
            <c:idx val="0"/>
            <c:bubble3D val="0"/>
            <c:spPr>
              <a:solidFill>
                <a:schemeClr val="accent3">
                  <a:lumMod val="75000"/>
                </a:schemeClr>
              </a:solidFill>
            </c:spPr>
            <c:extLst>
              <c:ext xmlns:c16="http://schemas.microsoft.com/office/drawing/2014/chart" uri="{C3380CC4-5D6E-409C-BE32-E72D297353CC}">
                <c16:uniqueId val="{00000001-F0C0-4B26-A487-73C5CEB86D92}"/>
              </c:ext>
            </c:extLst>
          </c:dPt>
          <c:dPt>
            <c:idx val="1"/>
            <c:bubble3D val="0"/>
            <c:spPr>
              <a:solidFill>
                <a:schemeClr val="accent2">
                  <a:lumMod val="75000"/>
                </a:schemeClr>
              </a:solidFill>
            </c:spPr>
            <c:extLst>
              <c:ext xmlns:c16="http://schemas.microsoft.com/office/drawing/2014/chart" uri="{C3380CC4-5D6E-409C-BE32-E72D297353CC}">
                <c16:uniqueId val="{00000003-F0C0-4B26-A487-73C5CEB86D92}"/>
              </c:ext>
            </c:extLst>
          </c:dPt>
          <c:dLbls>
            <c:dLbl>
              <c:idx val="0"/>
              <c:layout>
                <c:manualLayout>
                  <c:x val="4.4444444444444467E-2"/>
                  <c:y val="6.1842918985776131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0C0-4B26-A487-73C5CEB86D92}"/>
                </c:ext>
              </c:extLst>
            </c:dLbl>
            <c:dLbl>
              <c:idx val="1"/>
              <c:layout>
                <c:manualLayout>
                  <c:x val="-4.4444444444444432E-2"/>
                  <c:y val="-6.1842918985776131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0C0-4B26-A487-73C5CEB86D92}"/>
                </c:ext>
              </c:extLst>
            </c:dLbl>
            <c:spPr>
              <a:noFill/>
              <a:ln>
                <a:noFill/>
              </a:ln>
              <a:effectLst/>
            </c:spPr>
            <c:dLblPos val="outEnd"/>
            <c:showLegendKey val="0"/>
            <c:showVal val="0"/>
            <c:showCatName val="0"/>
            <c:showSerName val="0"/>
            <c:showPercent val="1"/>
            <c:showBubbleSize val="0"/>
            <c:showLeaderLines val="0"/>
            <c:extLst>
              <c:ext xmlns:c15="http://schemas.microsoft.com/office/drawing/2012/chart" uri="{CE6537A1-D6FC-4f65-9D91-7224C49458BB}"/>
            </c:extLst>
          </c:dLbls>
          <c:val>
            <c:numRef>
              <c:f>Value!$O$141:$P$141</c:f>
              <c:numCache>
                <c:formatCode>0</c:formatCode>
                <c:ptCount val="2"/>
                <c:pt idx="0">
                  <c:v>32.307692307692307</c:v>
                </c:pt>
                <c:pt idx="1">
                  <c:v>67.692307692307693</c:v>
                </c:pt>
              </c:numCache>
            </c:numRef>
          </c:val>
          <c:extLst>
            <c:ext xmlns:c16="http://schemas.microsoft.com/office/drawing/2014/chart" uri="{C3380CC4-5D6E-409C-BE32-E72D297353CC}">
              <c16:uniqueId val="{00000004-F0C0-4B26-A487-73C5CEB86D92}"/>
            </c:ext>
          </c:extLst>
        </c:ser>
        <c:dLbls>
          <c:showLegendKey val="0"/>
          <c:showVal val="0"/>
          <c:showCatName val="1"/>
          <c:showSerName val="0"/>
          <c:showPercent val="1"/>
          <c:showBubbleSize val="0"/>
          <c:showLeaderLines val="0"/>
        </c:dLbls>
      </c:pie3DChart>
    </c:plotArea>
    <c:plotVisOnly val="1"/>
    <c:dispBlanksAs val="zero"/>
    <c:showDLblsOverMax val="0"/>
  </c:chart>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view3D>
      <c:rotX val="15"/>
      <c:rotY val="20"/>
      <c:rAngAx val="1"/>
    </c:view3D>
    <c:floor>
      <c:thickness val="0"/>
    </c:floor>
    <c:sideWall>
      <c:thickness val="0"/>
    </c:sideWall>
    <c:backWall>
      <c:thickness val="0"/>
    </c:backWall>
    <c:plotArea>
      <c:layout/>
      <c:bar3DChart>
        <c:barDir val="bar"/>
        <c:grouping val="clustered"/>
        <c:varyColors val="0"/>
        <c:ser>
          <c:idx val="0"/>
          <c:order val="0"/>
          <c:tx>
            <c:v>Label E-Accessible</c:v>
          </c:tx>
          <c:invertIfNegative val="0"/>
          <c:val>
            <c:numRef>
              <c:f>Value!$P$148:$P$152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0F1-4340-A58E-77343F7C752F}"/>
            </c:ext>
          </c:extLst>
        </c:ser>
        <c:dLbls>
          <c:showLegendKey val="0"/>
          <c:showVal val="0"/>
          <c:showCatName val="0"/>
          <c:showSerName val="0"/>
          <c:showPercent val="0"/>
          <c:showBubbleSize val="0"/>
        </c:dLbls>
        <c:gapWidth val="150"/>
        <c:shape val="box"/>
        <c:axId val="325993984"/>
        <c:axId val="325995520"/>
        <c:axId val="0"/>
      </c:bar3DChart>
      <c:catAx>
        <c:axId val="325993984"/>
        <c:scaling>
          <c:orientation val="minMax"/>
        </c:scaling>
        <c:delete val="0"/>
        <c:axPos val="l"/>
        <c:majorTickMark val="out"/>
        <c:minorTickMark val="none"/>
        <c:tickLblPos val="nextTo"/>
        <c:crossAx val="325995520"/>
        <c:crosses val="autoZero"/>
        <c:auto val="1"/>
        <c:lblAlgn val="ctr"/>
        <c:lblOffset val="100"/>
        <c:noMultiLvlLbl val="0"/>
      </c:catAx>
      <c:valAx>
        <c:axId val="325995520"/>
        <c:scaling>
          <c:orientation val="minMax"/>
          <c:max val="100"/>
          <c:min val="0"/>
        </c:scaling>
        <c:delete val="0"/>
        <c:axPos val="b"/>
        <c:majorGridlines/>
        <c:numFmt formatCode="General" sourceLinked="1"/>
        <c:majorTickMark val="out"/>
        <c:minorTickMark val="none"/>
        <c:tickLblPos val="nextTo"/>
        <c:crossAx val="325993984"/>
        <c:crosses val="autoZero"/>
        <c:crossBetween val="between"/>
      </c:valAx>
    </c:plotArea>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6.png"/><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https://www.tanaguru.com" TargetMode="External"/><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25400</xdr:colOff>
      <xdr:row>0</xdr:row>
      <xdr:rowOff>66675</xdr:rowOff>
    </xdr:from>
    <xdr:to>
      <xdr:col>5</xdr:col>
      <xdr:colOff>758825</xdr:colOff>
      <xdr:row>1</xdr:row>
      <xdr:rowOff>286716</xdr:rowOff>
    </xdr:to>
    <xdr:pic>
      <xdr:nvPicPr>
        <xdr:cNvPr id="9" name="Image 1">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srcRect/>
        <a:stretch>
          <a:fillRect/>
        </a:stretch>
      </xdr:blipFill>
      <xdr:spPr bwMode="auto">
        <a:xfrm>
          <a:off x="10636250" y="66675"/>
          <a:ext cx="1562100" cy="772491"/>
        </a:xfrm>
        <a:prstGeom prst="rect">
          <a:avLst/>
        </a:prstGeom>
        <a:noFill/>
        <a:ln w="9525">
          <a:noFill/>
          <a:miter lim="800000"/>
          <a:headEnd/>
          <a:tailEnd/>
        </a:ln>
      </xdr:spPr>
    </xdr:pic>
    <xdr:clientData/>
  </xdr:twoCellAnchor>
  <xdr:twoCellAnchor editAs="oneCell">
    <xdr:from>
      <xdr:col>3</xdr:col>
      <xdr:colOff>2590275</xdr:colOff>
      <xdr:row>3</xdr:row>
      <xdr:rowOff>66525</xdr:rowOff>
    </xdr:from>
    <xdr:to>
      <xdr:col>4</xdr:col>
      <xdr:colOff>1950</xdr:colOff>
      <xdr:row>4</xdr:row>
      <xdr:rowOff>123825</xdr:rowOff>
    </xdr:to>
    <xdr:sp macro="[0]!Audit" textlink="">
      <xdr:nvSpPr>
        <xdr:cNvPr id="3" name="Rectangle à coins arrondis 2">
          <a:extLst>
            <a:ext uri="{FF2B5EF4-FFF2-40B4-BE49-F238E27FC236}">
              <a16:creationId xmlns:a16="http://schemas.microsoft.com/office/drawing/2014/main" id="{00000000-0008-0000-0000-000003000000}"/>
            </a:ext>
          </a:extLst>
        </xdr:cNvPr>
        <xdr:cNvSpPr/>
      </xdr:nvSpPr>
      <xdr:spPr>
        <a:xfrm>
          <a:off x="6695550" y="3466950"/>
          <a:ext cx="3060000" cy="324000"/>
        </a:xfrm>
        <a:prstGeom prst="roundRect">
          <a:avLst/>
        </a:prstGeom>
        <a:solidFill>
          <a:schemeClr val="tx2">
            <a:lumMod val="75000"/>
          </a:schemeClr>
        </a:solidFill>
      </xdr:spPr>
      <xdr:style>
        <a:lnRef idx="1">
          <a:schemeClr val="accent1"/>
        </a:lnRef>
        <a:fillRef idx="3">
          <a:schemeClr val="accent1"/>
        </a:fillRef>
        <a:effectRef idx="2">
          <a:schemeClr val="accent1"/>
        </a:effectRef>
        <a:fontRef idx="minor">
          <a:schemeClr val="lt1"/>
        </a:fontRef>
      </xdr:style>
      <xdr:txBody>
        <a:bodyPr rot="0" spcFirstLastPara="0" vertOverflow="clip" horzOverflow="clip" vert="horz" wrap="square" lIns="72000" tIns="72000" rIns="72000" bIns="72000" numCol="1" spcCol="0" rtlCol="0" fromWordArt="0" anchor="ctr" anchorCtr="0" forceAA="0" compatLnSpc="1">
          <a:prstTxWarp prst="textNoShape">
            <a:avLst/>
          </a:prstTxWarp>
          <a:noAutofit/>
        </a:bodyPr>
        <a:lstStyle/>
        <a:p>
          <a:pPr marL="0" indent="0" algn="ctr"/>
          <a:r>
            <a:rPr lang="fr-FR" sz="1000" b="1">
              <a:solidFill>
                <a:schemeClr val="bg1"/>
              </a:solidFill>
              <a:effectLst/>
              <a:latin typeface="Verdana" panose="020B0604030504040204" pitchFamily="34" charset="0"/>
              <a:ea typeface="Verdana" panose="020B0604030504040204" pitchFamily="34" charset="0"/>
              <a:cs typeface="+mn-cs"/>
            </a:rPr>
            <a:t>Générer les onglets avec Audit Manuel</a:t>
          </a:r>
          <a:endParaRPr lang="fr-FR" sz="1000" b="1">
            <a:solidFill>
              <a:schemeClr val="bg1"/>
            </a:solidFill>
            <a:latin typeface="Verdana" panose="020B0604030504040204" pitchFamily="34" charset="0"/>
            <a:ea typeface="Verdana" panose="020B0604030504040204" pitchFamily="34" charset="0"/>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295275</xdr:colOff>
      <xdr:row>0</xdr:row>
      <xdr:rowOff>171450</xdr:rowOff>
    </xdr:from>
    <xdr:to>
      <xdr:col>20</xdr:col>
      <xdr:colOff>143875</xdr:colOff>
      <xdr:row>2</xdr:row>
      <xdr:rowOff>73175</xdr:rowOff>
    </xdr:to>
    <xdr:sp macro="[0]!Trans" textlink="">
      <xdr:nvSpPr>
        <xdr:cNvPr id="2" name="Rectangle à coins arrondis 1">
          <a:extLst>
            <a:ext uri="{FF2B5EF4-FFF2-40B4-BE49-F238E27FC236}">
              <a16:creationId xmlns:a16="http://schemas.microsoft.com/office/drawing/2014/main" id="{00000000-0008-0000-0100-000002000000}"/>
            </a:ext>
          </a:extLst>
        </xdr:cNvPr>
        <xdr:cNvSpPr/>
      </xdr:nvSpPr>
      <xdr:spPr>
        <a:xfrm>
          <a:off x="16544925" y="171450"/>
          <a:ext cx="2160000" cy="3240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lIns="72000" tIns="72000" rIns="72000" bIns="72000" rtlCol="0" anchor="ctr" anchorCtr="0"/>
        <a:lstStyle/>
        <a:p>
          <a:pPr algn="ctr"/>
          <a:r>
            <a:rPr lang="fr-FR" sz="1000" b="1">
              <a:latin typeface="Verdana" panose="020B0604030504040204" pitchFamily="34" charset="0"/>
              <a:ea typeface="Verdana" panose="020B0604030504040204" pitchFamily="34" charset="0"/>
            </a:rPr>
            <a:t>Propager les Transverses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28575</xdr:rowOff>
    </xdr:from>
    <xdr:to>
      <xdr:col>4</xdr:col>
      <xdr:colOff>1766206</xdr:colOff>
      <xdr:row>8</xdr:row>
      <xdr:rowOff>257175</xdr:rowOff>
    </xdr:to>
    <xdr:graphicFrame macro="">
      <xdr:nvGraphicFramePr>
        <xdr:cNvPr id="270" name="Graphique 269">
          <a:extLst>
            <a:ext uri="{FF2B5EF4-FFF2-40B4-BE49-F238E27FC236}">
              <a16:creationId xmlns:a16="http://schemas.microsoft.com/office/drawing/2014/main" id="{00000000-0008-0000-0200-00000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xdr:colOff>
      <xdr:row>0</xdr:row>
      <xdr:rowOff>0</xdr:rowOff>
    </xdr:from>
    <xdr:to>
      <xdr:col>5</xdr:col>
      <xdr:colOff>4216979</xdr:colOff>
      <xdr:row>9</xdr:row>
      <xdr:rowOff>0</xdr:rowOff>
    </xdr:to>
    <xdr:graphicFrame macro="">
      <xdr:nvGraphicFramePr>
        <xdr:cNvPr id="271" name="Graphique 270">
          <a:extLst>
            <a:ext uri="{FF2B5EF4-FFF2-40B4-BE49-F238E27FC236}">
              <a16:creationId xmlns:a16="http://schemas.microsoft.com/office/drawing/2014/main" id="{00000000-0008-0000-0200-00000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160020</xdr:colOff>
      <xdr:row>0</xdr:row>
      <xdr:rowOff>102870</xdr:rowOff>
    </xdr:from>
    <xdr:to>
      <xdr:col>4</xdr:col>
      <xdr:colOff>19050</xdr:colOff>
      <xdr:row>5</xdr:row>
      <xdr:rowOff>25400</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670560</xdr:colOff>
      <xdr:row>2</xdr:row>
      <xdr:rowOff>110490</xdr:rowOff>
    </xdr:from>
    <xdr:to>
      <xdr:col>15</xdr:col>
      <xdr:colOff>487680</xdr:colOff>
      <xdr:row>13</xdr:row>
      <xdr:rowOff>121920</xdr:rowOff>
    </xdr:to>
    <xdr:graphicFrame macro="">
      <xdr:nvGraphicFramePr>
        <xdr:cNvPr id="3" name="Graphique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678180</xdr:colOff>
      <xdr:row>9</xdr:row>
      <xdr:rowOff>32539</xdr:rowOff>
    </xdr:from>
    <xdr:to>
      <xdr:col>10</xdr:col>
      <xdr:colOff>93165</xdr:colOff>
      <xdr:row>10</xdr:row>
      <xdr:rowOff>172130</xdr:rowOff>
    </xdr:to>
    <xdr:pic>
      <xdr:nvPicPr>
        <xdr:cNvPr id="4" name="Image 3" descr="http://access42.net/IMG/png/label_niveau1.png?44/d2298be98cf8f1e3bc486f0b99de37f42d2f0c5f">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610600" y="3697759"/>
          <a:ext cx="999945" cy="322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710385</xdr:colOff>
      <xdr:row>7</xdr:row>
      <xdr:rowOff>1106959</xdr:rowOff>
    </xdr:from>
    <xdr:to>
      <xdr:col>10</xdr:col>
      <xdr:colOff>104046</xdr:colOff>
      <xdr:row>7</xdr:row>
      <xdr:rowOff>1427027</xdr:rowOff>
    </xdr:to>
    <xdr:pic>
      <xdr:nvPicPr>
        <xdr:cNvPr id="5" name="Imag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stretch>
          <a:fillRect/>
        </a:stretch>
      </xdr:blipFill>
      <xdr:spPr>
        <a:xfrm>
          <a:off x="8642805" y="3133879"/>
          <a:ext cx="975446" cy="320068"/>
        </a:xfrm>
        <a:prstGeom prst="rect">
          <a:avLst/>
        </a:prstGeom>
      </xdr:spPr>
    </xdr:pic>
    <xdr:clientData/>
  </xdr:twoCellAnchor>
  <xdr:twoCellAnchor editAs="oneCell">
    <xdr:from>
      <xdr:col>8</xdr:col>
      <xdr:colOff>695145</xdr:colOff>
      <xdr:row>7</xdr:row>
      <xdr:rowOff>497359</xdr:rowOff>
    </xdr:from>
    <xdr:to>
      <xdr:col>10</xdr:col>
      <xdr:colOff>88806</xdr:colOff>
      <xdr:row>7</xdr:row>
      <xdr:rowOff>817427</xdr:rowOff>
    </xdr:to>
    <xdr:pic>
      <xdr:nvPicPr>
        <xdr:cNvPr id="6" name="Imag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stretch>
          <a:fillRect/>
        </a:stretch>
      </xdr:blipFill>
      <xdr:spPr>
        <a:xfrm>
          <a:off x="8627565" y="2524279"/>
          <a:ext cx="975446" cy="320068"/>
        </a:xfrm>
        <a:prstGeom prst="rect">
          <a:avLst/>
        </a:prstGeom>
      </xdr:spPr>
    </xdr:pic>
    <xdr:clientData/>
  </xdr:twoCellAnchor>
  <xdr:twoCellAnchor editAs="oneCell">
    <xdr:from>
      <xdr:col>8</xdr:col>
      <xdr:colOff>702765</xdr:colOff>
      <xdr:row>6</xdr:row>
      <xdr:rowOff>93499</xdr:rowOff>
    </xdr:from>
    <xdr:to>
      <xdr:col>10</xdr:col>
      <xdr:colOff>93251</xdr:colOff>
      <xdr:row>7</xdr:row>
      <xdr:rowOff>236402</xdr:rowOff>
    </xdr:to>
    <xdr:pic>
      <xdr:nvPicPr>
        <xdr:cNvPr id="7" name="Imag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cstate="print"/>
        <a:stretch>
          <a:fillRect/>
        </a:stretch>
      </xdr:blipFill>
      <xdr:spPr>
        <a:xfrm>
          <a:off x="8635185" y="1937539"/>
          <a:ext cx="975446" cy="322608"/>
        </a:xfrm>
        <a:prstGeom prst="rect">
          <a:avLst/>
        </a:prstGeom>
      </xdr:spPr>
    </xdr:pic>
    <xdr:clientData/>
  </xdr:twoCellAnchor>
  <xdr:twoCellAnchor editAs="oneCell">
    <xdr:from>
      <xdr:col>8</xdr:col>
      <xdr:colOff>695145</xdr:colOff>
      <xdr:row>3</xdr:row>
      <xdr:rowOff>53340</xdr:rowOff>
    </xdr:from>
    <xdr:to>
      <xdr:col>10</xdr:col>
      <xdr:colOff>88720</xdr:colOff>
      <xdr:row>5</xdr:row>
      <xdr:rowOff>6503</xdr:rowOff>
    </xdr:to>
    <xdr:pic>
      <xdr:nvPicPr>
        <xdr:cNvPr id="8" name="Image 7" descr="http://access42.net/IMG/png/label_niveau5.png?48/e02fd41e6669d05ab27c3c82443d81acc66d7636">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627565" y="1348740"/>
          <a:ext cx="975360" cy="322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190500</xdr:colOff>
      <xdr:row>0</xdr:row>
      <xdr:rowOff>104775</xdr:rowOff>
    </xdr:from>
    <xdr:to>
      <xdr:col>15</xdr:col>
      <xdr:colOff>646500</xdr:colOff>
      <xdr:row>0</xdr:row>
      <xdr:rowOff>428775</xdr:rowOff>
    </xdr:to>
    <xdr:sp macro="[0]!RecapInv" textlink="">
      <xdr:nvSpPr>
        <xdr:cNvPr id="2" name="Rectangle à coins arrondis 1">
          <a:extLst>
            <a:ext uri="{FF2B5EF4-FFF2-40B4-BE49-F238E27FC236}">
              <a16:creationId xmlns:a16="http://schemas.microsoft.com/office/drawing/2014/main" id="{00000000-0008-0000-0400-000002000000}"/>
            </a:ext>
          </a:extLst>
        </xdr:cNvPr>
        <xdr:cNvSpPr/>
      </xdr:nvSpPr>
      <xdr:spPr>
        <a:xfrm>
          <a:off x="14954250" y="104775"/>
          <a:ext cx="1980000" cy="3240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lIns="72000" tIns="72000" rIns="72000" bIns="72000" rtlCol="0" anchor="ctr" anchorCtr="0"/>
        <a:lstStyle/>
        <a:p>
          <a:pPr algn="ctr"/>
          <a:r>
            <a:rPr lang="fr-FR" sz="1000" b="1">
              <a:solidFill>
                <a:schemeClr val="bg1"/>
              </a:solidFill>
              <a:latin typeface="Verdana" panose="020B0604030504040204" pitchFamily="34" charset="0"/>
              <a:ea typeface="Verdana" panose="020B0604030504040204" pitchFamily="34" charset="0"/>
            </a:rPr>
            <a:t>Générer le Récapitulatif</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129540</xdr:colOff>
      <xdr:row>11</xdr:row>
      <xdr:rowOff>15240</xdr:rowOff>
    </xdr:from>
    <xdr:to>
      <xdr:col>1</xdr:col>
      <xdr:colOff>764461</xdr:colOff>
      <xdr:row>11</xdr:row>
      <xdr:rowOff>650161</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2020" y="2263140"/>
          <a:ext cx="634921" cy="634921"/>
        </a:xfrm>
        <a:prstGeom prst="rect">
          <a:avLst/>
        </a:prstGeom>
      </xdr:spPr>
    </xdr:pic>
    <xdr:clientData/>
  </xdr:twoCellAnchor>
  <xdr:twoCellAnchor editAs="oneCell">
    <xdr:from>
      <xdr:col>1</xdr:col>
      <xdr:colOff>137160</xdr:colOff>
      <xdr:row>13</xdr:row>
      <xdr:rowOff>15240</xdr:rowOff>
    </xdr:from>
    <xdr:to>
      <xdr:col>1</xdr:col>
      <xdr:colOff>772081</xdr:colOff>
      <xdr:row>14</xdr:row>
      <xdr:rowOff>101521</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9640" y="3177540"/>
          <a:ext cx="634921" cy="634921"/>
        </a:xfrm>
        <a:prstGeom prst="rect">
          <a:avLst/>
        </a:prstGeom>
      </xdr:spPr>
    </xdr:pic>
    <xdr:clientData/>
  </xdr:twoCellAnchor>
  <xdr:twoCellAnchor editAs="oneCell">
    <xdr:from>
      <xdr:col>0</xdr:col>
      <xdr:colOff>0</xdr:colOff>
      <xdr:row>20</xdr:row>
      <xdr:rowOff>9526</xdr:rowOff>
    </xdr:from>
    <xdr:to>
      <xdr:col>1</xdr:col>
      <xdr:colOff>781050</xdr:colOff>
      <xdr:row>21</xdr:row>
      <xdr:rowOff>111860</xdr:rowOff>
    </xdr:to>
    <xdr:pic>
      <xdr:nvPicPr>
        <xdr:cNvPr id="5" name="Image 1">
          <a:hlinkClick xmlns:r="http://schemas.openxmlformats.org/officeDocument/2006/relationships" r:id="rId3"/>
          <a:extLst>
            <a:ext uri="{FF2B5EF4-FFF2-40B4-BE49-F238E27FC236}">
              <a16:creationId xmlns:a16="http://schemas.microsoft.com/office/drawing/2014/main" id="{8A18AFDE-4B18-4FF2-86CB-F402FE3875C4}"/>
            </a:ext>
          </a:extLst>
        </xdr:cNvPr>
        <xdr:cNvPicPr>
          <a:picLocks noChangeAspect="1"/>
        </xdr:cNvPicPr>
      </xdr:nvPicPr>
      <xdr:blipFill>
        <a:blip xmlns:r="http://schemas.openxmlformats.org/officeDocument/2006/relationships" r:embed="rId4" cstate="print"/>
        <a:stretch>
          <a:fillRect/>
        </a:stretch>
      </xdr:blipFill>
      <xdr:spPr bwMode="auto">
        <a:xfrm>
          <a:off x="0" y="4981576"/>
          <a:ext cx="1543050" cy="759559"/>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id="3" name="Tableau4" displayName="Tableau4" ref="A8:D21" totalsRowShown="0" headerRowDxfId="1078" dataDxfId="1077">
  <autoFilter ref="A8:D21"/>
  <tableColumns count="4">
    <tableColumn id="1" name="Page" dataDxfId="1076"/>
    <tableColumn id="2" name="Nom" dataDxfId="1075"/>
    <tableColumn id="3" name="Url" dataDxfId="1074"/>
    <tableColumn id="4" name="Éléments significatifs" dataDxfId="1073"/>
  </tableColumns>
  <tableStyleInfo name="TableStyleMedium24" showFirstColumn="0" showLastColumn="0" showRowStripes="1" showColumnStripes="0"/>
</table>
</file>

<file path=xl/tables/table10.xml><?xml version="1.0" encoding="utf-8"?>
<table xmlns="http://schemas.openxmlformats.org/spreadsheetml/2006/main" id="12" name="Tableau7313" displayName="Tableau7313" ref="B3:Q260" totalsRowShown="0" headerRowDxfId="660" dataDxfId="658" headerRowBorderDxfId="659" tableBorderDxfId="657" totalsRowBorderDxfId="656" headerRowCellStyle="Normal 2">
  <autoFilter ref="B3:Q260">
    <filterColumn colId="9">
      <customFilters>
        <customFilter operator="notEqual" val=" "/>
      </customFilters>
    </filterColumn>
  </autoFilter>
  <tableColumns count="16">
    <tableColumn id="1" name="Thématique" dataDxfId="655" dataCellStyle="Normal 2"/>
    <tableColumn id="12" name="Intitulé du critère" dataDxfId="654" dataCellStyle="Normal 2"/>
    <tableColumn id="2" name="Test" dataDxfId="653" dataCellStyle="Normal 2"/>
    <tableColumn id="4" name="Niveau" dataDxfId="652" dataCellStyle="Normal 2"/>
    <tableColumn id="5" name="Intitulé du test" dataDxfId="651" dataCellStyle="Normal 2"/>
    <tableColumn id="6" name="Méthode" dataDxfId="650" dataCellStyle="Normal 2"/>
    <tableColumn id="7" name="État" dataDxfId="649"/>
    <tableColumn id="3" name="Label e-accessible" dataDxfId="648" dataCellStyle="Normal 2"/>
    <tableColumn id="8" name="Date" dataDxfId="647" dataCellStyle="Normal 2"/>
    <tableColumn id="9" name="Correctif" dataDxfId="646" dataCellStyle="Normal 2"/>
    <tableColumn id="14" name="Exemple de code corrigé" dataDxfId="645" dataCellStyle="Normal 2"/>
    <tableColumn id="16" name="Commentaires" dataDxfId="644" dataCellStyle="Normal 2"/>
    <tableColumn id="17" name="Dérogation" dataDxfId="643" dataCellStyle="Normal 2"/>
    <tableColumn id="15" name="Erreur transverse" dataDxfId="642" dataCellStyle="Normal 2"/>
    <tableColumn id="10" name="Difficulté" dataDxfId="641" dataCellStyle="Normal 2"/>
    <tableColumn id="13" name="Priorité" dataDxfId="640" dataCellStyle="Normal 2"/>
  </tableColumns>
  <tableStyleInfo name="TableStyleLight2" showFirstColumn="0" showLastColumn="0" showRowStripes="1" showColumnStripes="0"/>
</table>
</file>

<file path=xl/tables/table11.xml><?xml version="1.0" encoding="utf-8"?>
<table xmlns="http://schemas.openxmlformats.org/spreadsheetml/2006/main" id="13" name="Tableau7314" displayName="Tableau7314" ref="B3:Q260" totalsRowShown="0" headerRowDxfId="579" dataDxfId="577" headerRowBorderDxfId="578" tableBorderDxfId="576" totalsRowBorderDxfId="575" headerRowCellStyle="Normal 2">
  <autoFilter ref="B3:Q260">
    <filterColumn colId="9">
      <customFilters>
        <customFilter operator="notEqual" val=" "/>
      </customFilters>
    </filterColumn>
  </autoFilter>
  <tableColumns count="16">
    <tableColumn id="1" name="Thématique" dataDxfId="574" dataCellStyle="Normal 2"/>
    <tableColumn id="12" name="Intitulé du critère" dataDxfId="573" dataCellStyle="Normal 2"/>
    <tableColumn id="2" name="Test" dataDxfId="572" dataCellStyle="Normal 2"/>
    <tableColumn id="4" name="Niveau" dataDxfId="571" dataCellStyle="Normal 2"/>
    <tableColumn id="5" name="Intitulé du test" dataDxfId="570" dataCellStyle="Normal 2"/>
    <tableColumn id="6" name="Méthode" dataDxfId="569" dataCellStyle="Normal 2"/>
    <tableColumn id="7" name="État" dataDxfId="568"/>
    <tableColumn id="3" name="Label e-accessible" dataDxfId="567" dataCellStyle="Normal 2"/>
    <tableColumn id="8" name="Date" dataDxfId="566" dataCellStyle="Normal 2"/>
    <tableColumn id="9" name="Correctif" dataDxfId="565" dataCellStyle="Normal 2"/>
    <tableColumn id="14" name="Exemple de code corrigé" dataDxfId="564" dataCellStyle="Normal 2"/>
    <tableColumn id="16" name="Commentaires" dataDxfId="563" dataCellStyle="Normal 2"/>
    <tableColumn id="17" name="Dérogation" dataDxfId="562" dataCellStyle="Normal 2"/>
    <tableColumn id="15" name="Erreur transverse" dataDxfId="561" dataCellStyle="Normal 2"/>
    <tableColumn id="10" name="Difficulté" dataDxfId="560" dataCellStyle="Normal 2"/>
    <tableColumn id="13" name="Priorité" dataDxfId="559" dataCellStyle="Normal 2"/>
  </tableColumns>
  <tableStyleInfo name="TableStyleLight2" showFirstColumn="0" showLastColumn="0" showRowStripes="1" showColumnStripes="0"/>
</table>
</file>

<file path=xl/tables/table12.xml><?xml version="1.0" encoding="utf-8"?>
<table xmlns="http://schemas.openxmlformats.org/spreadsheetml/2006/main" id="14" name="Tableau7315" displayName="Tableau7315" ref="B3:Q260" totalsRowShown="0" headerRowDxfId="530" dataDxfId="528" headerRowBorderDxfId="529" tableBorderDxfId="527" totalsRowBorderDxfId="526" headerRowCellStyle="Normal 2">
  <autoFilter ref="B3:Q260">
    <filterColumn colId="9">
      <customFilters>
        <customFilter operator="notEqual" val=" "/>
      </customFilters>
    </filterColumn>
  </autoFilter>
  <tableColumns count="16">
    <tableColumn id="1" name="Thématique" dataDxfId="525" dataCellStyle="Normal 2"/>
    <tableColumn id="12" name="Intitulé du critère" dataDxfId="524" dataCellStyle="Normal 2"/>
    <tableColumn id="2" name="Test" dataDxfId="523" dataCellStyle="Normal 2"/>
    <tableColumn id="4" name="Niveau" dataDxfId="522" dataCellStyle="Normal 2"/>
    <tableColumn id="5" name="Intitulé du test" dataDxfId="521" dataCellStyle="Normal 2"/>
    <tableColumn id="6" name="Méthode" dataDxfId="520" dataCellStyle="Normal 2"/>
    <tableColumn id="7" name="État" dataDxfId="519"/>
    <tableColumn id="3" name="Label e-accessible" dataDxfId="518" dataCellStyle="Normal 2"/>
    <tableColumn id="8" name="Date" dataDxfId="517" dataCellStyle="Normal 2"/>
    <tableColumn id="9" name="Correctif" dataDxfId="516" dataCellStyle="Normal 2"/>
    <tableColumn id="14" name="Exemple de code corrigé" dataDxfId="515" dataCellStyle="Normal 2"/>
    <tableColumn id="16" name="Commentaires" dataDxfId="514" dataCellStyle="Normal 2"/>
    <tableColumn id="17" name="Dérogation" dataDxfId="513" dataCellStyle="Normal 2"/>
    <tableColumn id="15" name="Erreur transverse" dataDxfId="512" dataCellStyle="Normal 2"/>
    <tableColumn id="10" name="Difficulté" dataDxfId="511" dataCellStyle="Normal 2"/>
    <tableColumn id="13" name="Priorité" dataDxfId="510" dataCellStyle="Normal 2"/>
  </tableColumns>
  <tableStyleInfo name="TableStyleLight2" showFirstColumn="0" showLastColumn="0" showRowStripes="1" showColumnStripes="0"/>
</table>
</file>

<file path=xl/tables/table13.xml><?xml version="1.0" encoding="utf-8"?>
<table xmlns="http://schemas.openxmlformats.org/spreadsheetml/2006/main" id="15" name="Tableau7316" displayName="Tableau7316" ref="B3:Q260" totalsRowShown="0" headerRowDxfId="493" dataDxfId="491" headerRowBorderDxfId="492" tableBorderDxfId="490" totalsRowBorderDxfId="489" headerRowCellStyle="Normal 2">
  <autoFilter ref="B3:Q260">
    <filterColumn colId="9">
      <customFilters>
        <customFilter operator="notEqual" val=" "/>
      </customFilters>
    </filterColumn>
  </autoFilter>
  <tableColumns count="16">
    <tableColumn id="1" name="Thématique" dataDxfId="488" dataCellStyle="Normal 2"/>
    <tableColumn id="12" name="Intitulé du critère" dataDxfId="487" dataCellStyle="Normal 2"/>
    <tableColumn id="2" name="Test" dataDxfId="486" dataCellStyle="Normal 2"/>
    <tableColumn id="4" name="Niveau" dataDxfId="485" dataCellStyle="Normal 2"/>
    <tableColumn id="5" name="Intitulé du test" dataDxfId="484" dataCellStyle="Normal 2"/>
    <tableColumn id="6" name="Méthode" dataDxfId="483" dataCellStyle="Normal 2"/>
    <tableColumn id="7" name="État" dataDxfId="482"/>
    <tableColumn id="3" name="Label e-accessible" dataDxfId="481" dataCellStyle="Normal 2"/>
    <tableColumn id="8" name="Date" dataDxfId="480" dataCellStyle="Normal 2"/>
    <tableColumn id="9" name="Correctif" dataDxfId="479" dataCellStyle="Normal 2"/>
    <tableColumn id="14" name="Exemple de code corrigé" dataDxfId="478" dataCellStyle="Normal 2"/>
    <tableColumn id="16" name="Commentaires" dataDxfId="477" dataCellStyle="Normal 2"/>
    <tableColumn id="17" name="Dérogation" dataDxfId="476" dataCellStyle="Normal 2"/>
    <tableColumn id="15" name="Erreur transverse" dataDxfId="475" dataCellStyle="Normal 2"/>
    <tableColumn id="10" name="Difficulté" dataDxfId="474" dataCellStyle="Normal 2"/>
    <tableColumn id="13" name="Priorité" dataDxfId="473" dataCellStyle="Normal 2"/>
  </tableColumns>
  <tableStyleInfo name="TableStyleLight2" showFirstColumn="0" showLastColumn="0" showRowStripes="1" showColumnStripes="0"/>
</table>
</file>

<file path=xl/tables/table14.xml><?xml version="1.0" encoding="utf-8"?>
<table xmlns="http://schemas.openxmlformats.org/spreadsheetml/2006/main" id="16" name="Tableau7317" displayName="Tableau7317" ref="B3:Q260" totalsRowShown="0" headerRowDxfId="448" dataDxfId="446" headerRowBorderDxfId="447" tableBorderDxfId="445" totalsRowBorderDxfId="444" headerRowCellStyle="Normal 2">
  <autoFilter ref="B3:Q260">
    <filterColumn colId="9">
      <customFilters>
        <customFilter operator="notEqual" val=" "/>
      </customFilters>
    </filterColumn>
  </autoFilter>
  <tableColumns count="16">
    <tableColumn id="1" name="Thématique" dataDxfId="443" dataCellStyle="Normal 2"/>
    <tableColumn id="12" name="Intitulé du critère" dataDxfId="442" dataCellStyle="Normal 2"/>
    <tableColumn id="2" name="Test" dataDxfId="441" dataCellStyle="Normal 2"/>
    <tableColumn id="4" name="Niveau" dataDxfId="440" dataCellStyle="Normal 2"/>
    <tableColumn id="5" name="Intitulé du test" dataDxfId="439" dataCellStyle="Normal 2"/>
    <tableColumn id="6" name="Méthode" dataDxfId="438" dataCellStyle="Normal 2"/>
    <tableColumn id="7" name="État" dataDxfId="437"/>
    <tableColumn id="3" name="Label e-accessible" dataDxfId="436" dataCellStyle="Normal 2"/>
    <tableColumn id="8" name="Date" dataDxfId="435" dataCellStyle="Normal 2"/>
    <tableColumn id="9" name="Correctif" dataDxfId="434" dataCellStyle="Normal 2"/>
    <tableColumn id="14" name="Exemple de code corrigé" dataDxfId="433" dataCellStyle="Normal 2"/>
    <tableColumn id="16" name="Commentaires" dataDxfId="432" dataCellStyle="Normal 2"/>
    <tableColumn id="17" name="Dérogation" dataDxfId="431" dataCellStyle="Normal 2"/>
    <tableColumn id="15" name="Erreur transverse" dataDxfId="430" dataCellStyle="Normal 2"/>
    <tableColumn id="10" name="Difficulté" dataDxfId="429" dataCellStyle="Normal 2"/>
    <tableColumn id="13" name="Priorité" dataDxfId="428" dataCellStyle="Normal 2"/>
  </tableColumns>
  <tableStyleInfo name="TableStyleLight2" showFirstColumn="0" showLastColumn="0" showRowStripes="1" showColumnStripes="0"/>
</table>
</file>

<file path=xl/tables/table15.xml><?xml version="1.0" encoding="utf-8"?>
<table xmlns="http://schemas.openxmlformats.org/spreadsheetml/2006/main" id="17" name="Tableau731718" displayName="Tableau731718" ref="B3:Q260" totalsRowShown="0" headerRowDxfId="403" dataDxfId="401" headerRowBorderDxfId="402" tableBorderDxfId="400" totalsRowBorderDxfId="399" headerRowCellStyle="Normal 2">
  <autoFilter ref="B3:Q260">
    <filterColumn colId="9">
      <customFilters>
        <customFilter operator="notEqual" val=" "/>
      </customFilters>
    </filterColumn>
  </autoFilter>
  <tableColumns count="16">
    <tableColumn id="1" name="Thématique" dataDxfId="398" dataCellStyle="Normal 2"/>
    <tableColumn id="12" name="Intitulé du critère" dataDxfId="397" dataCellStyle="Normal 2"/>
    <tableColumn id="2" name="Test" dataDxfId="396" dataCellStyle="Normal 2"/>
    <tableColumn id="4" name="Niveau" dataDxfId="395" dataCellStyle="Normal 2"/>
    <tableColumn id="5" name="Intitulé du test" dataDxfId="394" dataCellStyle="Normal 2"/>
    <tableColumn id="6" name="Méthode" dataDxfId="393" dataCellStyle="Normal 2"/>
    <tableColumn id="7" name="État" dataDxfId="392"/>
    <tableColumn id="3" name="Label e-accessible" dataDxfId="391" dataCellStyle="Normal 2"/>
    <tableColumn id="8" name="Date" dataDxfId="390" dataCellStyle="Normal 2"/>
    <tableColumn id="9" name="Column1" dataDxfId="389" dataCellStyle="Normal 2"/>
    <tableColumn id="14" name="Column2" dataDxfId="388" dataCellStyle="Normal 2"/>
    <tableColumn id="16" name="Commentaires" dataDxfId="387" dataCellStyle="Normal 2"/>
    <tableColumn id="17" name="Dérogation" dataDxfId="386" dataCellStyle="Normal 2"/>
    <tableColumn id="15" name="Erreur transverse" dataDxfId="385" dataCellStyle="Normal 2"/>
    <tableColumn id="10" name="Difficulté" dataDxfId="384" dataCellStyle="Normal 2"/>
    <tableColumn id="13" name="Priorité" dataDxfId="383" dataCellStyle="Normal 2"/>
  </tableColumns>
  <tableStyleInfo name="TableStyleLight2" showFirstColumn="0" showLastColumn="0" showRowStripes="1" showColumnStripes="0"/>
</table>
</file>

<file path=xl/tables/table16.xml><?xml version="1.0" encoding="utf-8"?>
<table xmlns="http://schemas.openxmlformats.org/spreadsheetml/2006/main" id="1" name="TabSynthez" displayName="TabSynthez" ref="A10:GJ267" totalsRowShown="0" headerRowDxfId="228" dataDxfId="226" headerRowBorderDxfId="227" tableBorderDxfId="225" headerRowCellStyle="Normal 2">
  <autoFilter ref="A10:GJ267"/>
  <tableColumns count="192">
    <tableColumn id="1" name="Thématique" dataDxfId="224" dataCellStyle="Normal 2"/>
    <tableColumn id="7" name="Intitulé du critère" dataDxfId="223" dataCellStyle="Normal 2"/>
    <tableColumn id="2" name="Test" dataDxfId="222" dataCellStyle="Normal 2"/>
    <tableColumn id="3" name="Niveau" dataDxfId="221" dataCellStyle="Normal 2"/>
    <tableColumn id="4" name="Intitulé du test" dataDxfId="220" dataCellStyle="Normal 2"/>
    <tableColumn id="15" name="Commentaire Général" dataDxfId="219" dataCellStyle="Normal 2"/>
    <tableColumn id="8" name="Page1" dataDxfId="218" dataCellStyle="Normal 2">
      <calculatedColumnFormula>Page1!$H4</calculatedColumnFormula>
    </tableColumn>
    <tableColumn id="9" name="Page2" dataDxfId="217" dataCellStyle="Normal 2">
      <calculatedColumnFormula>Page2!$H4</calculatedColumnFormula>
    </tableColumn>
    <tableColumn id="10" name="Page3" dataDxfId="216" dataCellStyle="Normal 2">
      <calculatedColumnFormula>Page3!$H4</calculatedColumnFormula>
    </tableColumn>
    <tableColumn id="11" name="Page4" dataDxfId="215" dataCellStyle="Normal 2">
      <calculatedColumnFormula>Page4!$H4</calculatedColumnFormula>
    </tableColumn>
    <tableColumn id="12" name="Page5" dataDxfId="214" dataCellStyle="Normal 2">
      <calculatedColumnFormula>Page5!$H4</calculatedColumnFormula>
    </tableColumn>
    <tableColumn id="13" name="Page6" dataDxfId="213" dataCellStyle="Normal 2">
      <calculatedColumnFormula>Page6!$H4</calculatedColumnFormula>
    </tableColumn>
    <tableColumn id="14" name="Page7" dataDxfId="212" dataCellStyle="Normal 2">
      <calculatedColumnFormula>Page7!$H4</calculatedColumnFormula>
    </tableColumn>
    <tableColumn id="16" name="Page8" dataDxfId="211" dataCellStyle="Normal 2">
      <calculatedColumnFormula>Page8!$H4</calculatedColumnFormula>
    </tableColumn>
    <tableColumn id="17" name="Page9" dataDxfId="210" dataCellStyle="Normal 2">
      <calculatedColumnFormula>Page9!$H4</calculatedColumnFormula>
    </tableColumn>
    <tableColumn id="18" name="Page10" dataDxfId="209" dataCellStyle="Normal 2">
      <calculatedColumnFormula>Page10!$H4</calculatedColumnFormula>
    </tableColumn>
    <tableColumn id="19" name="Page11" dataDxfId="208" dataCellStyle="Normal 2">
      <calculatedColumnFormula>Page11!$H4</calculatedColumnFormula>
    </tableColumn>
    <tableColumn id="20" name="Page12" dataDxfId="207" dataCellStyle="Normal 2">
      <calculatedColumnFormula>Page12!$H4</calculatedColumnFormula>
    </tableColumn>
    <tableColumn id="21" name="Page13" dataDxfId="206" dataCellStyle="Normal 2">
      <calculatedColumnFormula>#REF!</calculatedColumnFormula>
    </tableColumn>
    <tableColumn id="22" name="Column14" dataDxfId="205" dataCellStyle="Normal 2"/>
    <tableColumn id="23" name="Column15" dataDxfId="204" dataCellStyle="Normal 2"/>
    <tableColumn id="24" name="Column16" dataDxfId="203" dataCellStyle="Normal 2"/>
    <tableColumn id="25" name="Column17" dataDxfId="202" dataCellStyle="Normal 2"/>
    <tableColumn id="26" name="Column18" dataDxfId="201" dataCellStyle="Normal 2"/>
    <tableColumn id="27" name="Column19" dataDxfId="200" dataCellStyle="Normal 2"/>
    <tableColumn id="28" name="Column20" dataDxfId="199" dataCellStyle="Normal 2"/>
    <tableColumn id="29" name="Column21" dataDxfId="198" dataCellStyle="Normal 2"/>
    <tableColumn id="30" name="Column22" dataDxfId="197" dataCellStyle="Normal 2"/>
    <tableColumn id="31" name="Column23" dataDxfId="196" dataCellStyle="Normal 2"/>
    <tableColumn id="32" name="Column24" dataDxfId="195" dataCellStyle="Normal 2"/>
    <tableColumn id="33" name="Column25" dataDxfId="194" dataCellStyle="Normal 2"/>
    <tableColumn id="34" name="Column26" dataDxfId="193" dataCellStyle="Normal 2"/>
    <tableColumn id="35" name="Column27" dataDxfId="192" dataCellStyle="Normal 2"/>
    <tableColumn id="36" name="Column28" dataDxfId="191" dataCellStyle="Normal 2"/>
    <tableColumn id="37" name="Column29" dataDxfId="190" dataCellStyle="Normal 2"/>
    <tableColumn id="38" name="Column30" dataDxfId="189" dataCellStyle="Normal 2"/>
    <tableColumn id="39" name="Column31" dataDxfId="188" dataCellStyle="Normal 2"/>
    <tableColumn id="40" name="Column32" dataDxfId="187" dataCellStyle="Normal 2"/>
    <tableColumn id="41" name="Column33" dataDxfId="186" dataCellStyle="Normal 2"/>
    <tableColumn id="42" name="Column34" dataDxfId="185" dataCellStyle="Normal 2"/>
    <tableColumn id="43" name="Column35" dataDxfId="184" dataCellStyle="Normal 2"/>
    <tableColumn id="44" name="Column36" dataDxfId="183" dataCellStyle="Normal 2"/>
    <tableColumn id="45" name="Column37" dataDxfId="182" dataCellStyle="Normal 2"/>
    <tableColumn id="46" name="Column38" dataDxfId="181" dataCellStyle="Normal 2"/>
    <tableColumn id="47" name="Column39" dataDxfId="180" dataCellStyle="Normal 2"/>
    <tableColumn id="48" name="Column40" dataDxfId="179" dataCellStyle="Normal 2"/>
    <tableColumn id="49" name="Column41" dataDxfId="178" dataCellStyle="Normal 2"/>
    <tableColumn id="50" name="Column42" dataDxfId="177" dataCellStyle="Normal 2"/>
    <tableColumn id="51" name="Column43" dataDxfId="176" dataCellStyle="Normal 2"/>
    <tableColumn id="52" name="Column44" dataDxfId="175" dataCellStyle="Normal 2"/>
    <tableColumn id="53" name="Column45" dataDxfId="174" dataCellStyle="Normal 2"/>
    <tableColumn id="54" name="Column46" dataDxfId="173" dataCellStyle="Normal 2"/>
    <tableColumn id="55" name="Column47" dataDxfId="172" dataCellStyle="Normal 2"/>
    <tableColumn id="56" name="Column48" dataDxfId="171" dataCellStyle="Normal 2"/>
    <tableColumn id="57" name="Column49" dataDxfId="170" dataCellStyle="Normal 2"/>
    <tableColumn id="58" name="Column50" dataDxfId="169" dataCellStyle="Normal 2"/>
    <tableColumn id="59" name="Column51" dataDxfId="168" dataCellStyle="Normal 2"/>
    <tableColumn id="60" name="Column52" dataDxfId="167" dataCellStyle="Normal 2"/>
    <tableColumn id="61" name="Column53" dataDxfId="166" dataCellStyle="Normal 2"/>
    <tableColumn id="62" name="Column54" dataDxfId="165" dataCellStyle="Normal 2"/>
    <tableColumn id="63" name="Column55" dataDxfId="164" dataCellStyle="Normal 2"/>
    <tableColumn id="64" name="Column56" dataDxfId="163" dataCellStyle="Normal 2"/>
    <tableColumn id="65" name="Column57" dataDxfId="162" dataCellStyle="Normal 2"/>
    <tableColumn id="66" name="Column58" dataDxfId="161" dataCellStyle="Normal 2"/>
    <tableColumn id="67" name="Column59" dataDxfId="160" dataCellStyle="Normal 2"/>
    <tableColumn id="68" name="Column60" dataDxfId="159" dataCellStyle="Normal 2"/>
    <tableColumn id="69" name="Column61" dataDxfId="158" dataCellStyle="Normal 2"/>
    <tableColumn id="70" name="Column62" dataDxfId="157" dataCellStyle="Normal 2"/>
    <tableColumn id="71" name="Column63" dataDxfId="156" dataCellStyle="Normal 2"/>
    <tableColumn id="72" name="Column64" dataDxfId="155" dataCellStyle="Normal 2"/>
    <tableColumn id="73" name="Column65" dataDxfId="154" dataCellStyle="Normal 2"/>
    <tableColumn id="74" name="Column66" dataDxfId="153" dataCellStyle="Normal 2"/>
    <tableColumn id="75" name="Column67" dataDxfId="152" dataCellStyle="Normal 2"/>
    <tableColumn id="76" name="Column68" dataDxfId="151" dataCellStyle="Normal 2"/>
    <tableColumn id="77" name="Column69" dataDxfId="150" dataCellStyle="Normal 2"/>
    <tableColumn id="78" name="Column70" dataDxfId="149" dataCellStyle="Normal 2"/>
    <tableColumn id="79" name="Column71" dataDxfId="148" dataCellStyle="Normal 2"/>
    <tableColumn id="80" name="Column72" dataDxfId="147" dataCellStyle="Normal 2"/>
    <tableColumn id="81" name="Column73" dataDxfId="146" dataCellStyle="Normal 2"/>
    <tableColumn id="82" name="Column74" dataDxfId="145" dataCellStyle="Normal 2"/>
    <tableColumn id="83" name="Column75" dataDxfId="144" dataCellStyle="Normal 2"/>
    <tableColumn id="84" name="Column76" dataDxfId="143" dataCellStyle="Normal 2"/>
    <tableColumn id="85" name="Column77" dataDxfId="142" dataCellStyle="Normal 2"/>
    <tableColumn id="86" name="Column78" dataDxfId="141" dataCellStyle="Normal 2"/>
    <tableColumn id="87" name="Column79" dataDxfId="140" dataCellStyle="Normal 2"/>
    <tableColumn id="88" name="Column80" dataDxfId="139" dataCellStyle="Normal 2"/>
    <tableColumn id="89" name="Column81" dataDxfId="138" dataCellStyle="Normal 2"/>
    <tableColumn id="90" name="Column82" dataDxfId="137" dataCellStyle="Normal 2"/>
    <tableColumn id="91" name="Column83" dataDxfId="136" dataCellStyle="Normal 2"/>
    <tableColumn id="92" name="Column84" dataDxfId="135" dataCellStyle="Normal 2"/>
    <tableColumn id="93" name="Column85" dataDxfId="134" dataCellStyle="Normal 2"/>
    <tableColumn id="94" name="Column86" dataDxfId="133" dataCellStyle="Normal 2"/>
    <tableColumn id="95" name="Column87" dataDxfId="132" dataCellStyle="Normal 2"/>
    <tableColumn id="96" name="Column88" dataDxfId="131" dataCellStyle="Normal 2"/>
    <tableColumn id="97" name="Column89" dataDxfId="130" dataCellStyle="Normal 2"/>
    <tableColumn id="98" name="Column90" dataDxfId="129" dataCellStyle="Normal 2"/>
    <tableColumn id="99" name="Column91" dataDxfId="128" dataCellStyle="Normal 2"/>
    <tableColumn id="100" name="Column92" dataDxfId="127" dataCellStyle="Normal 2"/>
    <tableColumn id="101" name="Column93" dataDxfId="126" dataCellStyle="Normal 2"/>
    <tableColumn id="102" name="Column94" dataDxfId="125" dataCellStyle="Normal 2"/>
    <tableColumn id="103" name="Column95" dataDxfId="124" dataCellStyle="Normal 2"/>
    <tableColumn id="104" name="Column96" dataDxfId="123" dataCellStyle="Normal 2"/>
    <tableColumn id="105" name="Column97" dataDxfId="122" dataCellStyle="Normal 2"/>
    <tableColumn id="106" name="Column98" dataDxfId="121" dataCellStyle="Normal 2"/>
    <tableColumn id="107" name="Column99" dataDxfId="120" dataCellStyle="Normal 2"/>
    <tableColumn id="108" name="Column100" dataDxfId="119" dataCellStyle="Normal 2"/>
    <tableColumn id="109" name="Column101" dataDxfId="118" dataCellStyle="Normal 2"/>
    <tableColumn id="110" name="Column102" dataDxfId="117" dataCellStyle="Normal 2"/>
    <tableColumn id="111" name="Column103" dataDxfId="116" dataCellStyle="Normal 2"/>
    <tableColumn id="112" name="Column104" dataDxfId="115" dataCellStyle="Normal 2"/>
    <tableColumn id="113" name="Column105" dataDxfId="114" dataCellStyle="Normal 2"/>
    <tableColumn id="114" name="Column106" dataDxfId="113" dataCellStyle="Normal 2"/>
    <tableColumn id="115" name="Column107" dataDxfId="112" dataCellStyle="Normal 2"/>
    <tableColumn id="116" name="Column108" dataDxfId="111" dataCellStyle="Normal 2"/>
    <tableColumn id="117" name="Column109" dataDxfId="110" dataCellStyle="Normal 2"/>
    <tableColumn id="118" name="Column110" dataDxfId="109" dataCellStyle="Normal 2"/>
    <tableColumn id="119" name="Column111" dataDxfId="108" dataCellStyle="Normal 2"/>
    <tableColumn id="120" name="Column112" dataDxfId="107" dataCellStyle="Normal 2"/>
    <tableColumn id="121" name="Column113" dataDxfId="106" dataCellStyle="Normal 2"/>
    <tableColumn id="122" name="Column114" dataDxfId="105" dataCellStyle="Normal 2"/>
    <tableColumn id="123" name="Column115" dataDxfId="104" dataCellStyle="Normal 2"/>
    <tableColumn id="124" name="Column116" dataDxfId="103" dataCellStyle="Normal 2"/>
    <tableColumn id="125" name="Column117" dataDxfId="102" dataCellStyle="Normal 2"/>
    <tableColumn id="126" name="Column118" dataDxfId="101" dataCellStyle="Normal 2"/>
    <tableColumn id="127" name="Column119" dataDxfId="100" dataCellStyle="Normal 2"/>
    <tableColumn id="128" name="Column120" dataDxfId="99" dataCellStyle="Normal 2"/>
    <tableColumn id="129" name="Column121" dataDxfId="98" dataCellStyle="Normal 2"/>
    <tableColumn id="130" name="Column122" dataDxfId="97" dataCellStyle="Normal 2"/>
    <tableColumn id="131" name="Column123" dataDxfId="96" dataCellStyle="Normal 2"/>
    <tableColumn id="132" name="Column124" dataDxfId="95" dataCellStyle="Normal 2"/>
    <tableColumn id="133" name="Column125" dataDxfId="94" dataCellStyle="Normal 2"/>
    <tableColumn id="134" name="Column126" dataDxfId="93" dataCellStyle="Normal 2"/>
    <tableColumn id="135" name="Column127" dataDxfId="92" dataCellStyle="Normal 2"/>
    <tableColumn id="136" name="Column128" dataDxfId="91" dataCellStyle="Normal 2"/>
    <tableColumn id="137" name="Column129" dataDxfId="90" dataCellStyle="Normal 2"/>
    <tableColumn id="138" name="Column130" dataDxfId="89" dataCellStyle="Normal 2"/>
    <tableColumn id="139" name="Column131" dataDxfId="88" dataCellStyle="Normal 2"/>
    <tableColumn id="140" name="Column132" dataDxfId="87" dataCellStyle="Normal 2"/>
    <tableColumn id="141" name="Column133" dataDxfId="86" dataCellStyle="Normal 2"/>
    <tableColumn id="142" name="Column134" dataDxfId="85" dataCellStyle="Normal 2"/>
    <tableColumn id="143" name="Column135" dataDxfId="84" dataCellStyle="Normal 2"/>
    <tableColumn id="144" name="Column136" dataDxfId="83" dataCellStyle="Normal 2"/>
    <tableColumn id="145" name="Column137" dataDxfId="82" dataCellStyle="Normal 2"/>
    <tableColumn id="146" name="Column138" dataDxfId="81" dataCellStyle="Normal 2"/>
    <tableColumn id="147" name="Column139" dataDxfId="80" dataCellStyle="Normal 2"/>
    <tableColumn id="148" name="Column140" dataDxfId="79" dataCellStyle="Normal 2"/>
    <tableColumn id="149" name="Column141" dataDxfId="78" dataCellStyle="Normal 2"/>
    <tableColumn id="150" name="Column142" dataDxfId="77" dataCellStyle="Normal 2"/>
    <tableColumn id="151" name="Column143" dataDxfId="76" dataCellStyle="Normal 2"/>
    <tableColumn id="152" name="Column144" dataDxfId="75" dataCellStyle="Normal 2"/>
    <tableColumn id="153" name="Column145" dataDxfId="74" dataCellStyle="Normal 2"/>
    <tableColumn id="154" name="Column146" dataDxfId="73" dataCellStyle="Normal 2"/>
    <tableColumn id="155" name="Column147" dataDxfId="72" dataCellStyle="Normal 2"/>
    <tableColumn id="156" name="Column148" dataDxfId="71" dataCellStyle="Normal 2"/>
    <tableColumn id="157" name="Column149" dataDxfId="70" dataCellStyle="Normal 2"/>
    <tableColumn id="158" name="Column150" dataDxfId="69" dataCellStyle="Normal 2"/>
    <tableColumn id="159" name="Column151" dataDxfId="68" dataCellStyle="Normal 2"/>
    <tableColumn id="160" name="Column152" dataDxfId="67" dataCellStyle="Normal 2"/>
    <tableColumn id="161" name="Column153" dataDxfId="66" dataCellStyle="Normal 2"/>
    <tableColumn id="162" name="Column154" dataDxfId="65" dataCellStyle="Normal 2"/>
    <tableColumn id="163" name="Column155" dataDxfId="64" dataCellStyle="Normal 2"/>
    <tableColumn id="164" name="Column156" dataDxfId="63" dataCellStyle="Normal 2"/>
    <tableColumn id="165" name="Column157" dataDxfId="62" dataCellStyle="Normal 2"/>
    <tableColumn id="166" name="Column158" dataDxfId="61" dataCellStyle="Normal 2"/>
    <tableColumn id="167" name="Column159" dataDxfId="60" dataCellStyle="Normal 2"/>
    <tableColumn id="168" name="Column160" dataDxfId="59" dataCellStyle="Normal 2"/>
    <tableColumn id="169" name="Column161" dataDxfId="58" dataCellStyle="Normal 2"/>
    <tableColumn id="170" name="Column162" dataDxfId="57" dataCellStyle="Normal 2"/>
    <tableColumn id="171" name="Column163" dataDxfId="56" dataCellStyle="Normal 2"/>
    <tableColumn id="172" name="Column164" dataDxfId="55" dataCellStyle="Normal 2"/>
    <tableColumn id="173" name="Column165" dataDxfId="54" dataCellStyle="Normal 2"/>
    <tableColumn id="174" name="Column166" dataDxfId="53" dataCellStyle="Normal 2"/>
    <tableColumn id="175" name="Column167" dataDxfId="52" dataCellStyle="Normal 2"/>
    <tableColumn id="176" name="Column168" dataDxfId="51" dataCellStyle="Normal 2"/>
    <tableColumn id="177" name="Column169" dataDxfId="50" dataCellStyle="Normal 2"/>
    <tableColumn id="178" name="Column170" dataDxfId="49" dataCellStyle="Normal 2"/>
    <tableColumn id="179" name="Column171" dataDxfId="48" dataCellStyle="Normal 2"/>
    <tableColumn id="180" name="Column172" dataDxfId="47" dataCellStyle="Normal 2"/>
    <tableColumn id="181" name="Column173" dataDxfId="46" dataCellStyle="Normal 2"/>
    <tableColumn id="182" name="Column174" dataDxfId="45" dataCellStyle="Normal 2"/>
    <tableColumn id="183" name="Column175" dataDxfId="44" dataCellStyle="Normal 2"/>
    <tableColumn id="184" name="Column176" dataDxfId="43" dataCellStyle="Normal 2"/>
    <tableColumn id="185" name="Column177" dataDxfId="42" dataCellStyle="Normal 2"/>
    <tableColumn id="186" name="Column178" dataDxfId="41" dataCellStyle="Normal 2"/>
    <tableColumn id="187" name="Column179" dataDxfId="40" dataCellStyle="Normal 2"/>
    <tableColumn id="188" name="Column180" dataDxfId="39" dataCellStyle="Normal 2"/>
    <tableColumn id="189" name="Column181" dataDxfId="38" dataCellStyle="Normal 2"/>
    <tableColumn id="190" name="Column182" dataDxfId="37" dataCellStyle="Normal 2"/>
    <tableColumn id="191" name="Column183" dataDxfId="36" dataCellStyle="Normal 2"/>
    <tableColumn id="192" name="Column184" dataDxfId="35" dataCellStyle="Normal 2"/>
    <tableColumn id="193" name="Column185" dataDxfId="34" dataCellStyle="Normal 2"/>
    <tableColumn id="194" name="Column186" dataDxfId="33" dataCellStyle="Normal 2"/>
  </tableColumns>
  <tableStyleInfo name="TableStyleLight1" showFirstColumn="0" showLastColumn="0" showRowStripes="1" showColumnStripes="0"/>
</table>
</file>

<file path=xl/tables/table17.xml><?xml version="1.0" encoding="utf-8"?>
<table xmlns="http://schemas.openxmlformats.org/spreadsheetml/2006/main" id="2" name="Tableau73" displayName="Tableau73" ref="B3:Q260" totalsRowShown="0" headerRowDxfId="20" dataDxfId="18" headerRowBorderDxfId="19" tableBorderDxfId="17" totalsRowBorderDxfId="16" headerRowCellStyle="Normal 2">
  <autoFilter ref="B3:Q260"/>
  <tableColumns count="16">
    <tableColumn id="1" name="Thématique" dataDxfId="15" dataCellStyle="Normal 2"/>
    <tableColumn id="12" name="Intitulé du critère" dataDxfId="14" dataCellStyle="Normal 2"/>
    <tableColumn id="2" name="Test" dataDxfId="13" dataCellStyle="Normal 2"/>
    <tableColumn id="4" name="Niveau" dataDxfId="12" dataCellStyle="Normal 2"/>
    <tableColumn id="5" name="Intitulé du test" dataDxfId="11" dataCellStyle="Normal 2"/>
    <tableColumn id="6" name="Méthode" dataDxfId="10" dataCellStyle="Normal 2"/>
    <tableColumn id="7" name="État" dataDxfId="9"/>
    <tableColumn id="3" name="Label e-accessible" dataDxfId="8" dataCellStyle="Normal 2"/>
    <tableColumn id="8" name="Date" dataDxfId="7" dataCellStyle="Normal 2"/>
    <tableColumn id="9" name="Correctif" dataDxfId="6" dataCellStyle="Normal 2"/>
    <tableColumn id="14" name="Exemple de code corrigé" dataDxfId="5" dataCellStyle="Normal 2"/>
    <tableColumn id="16" name="Commentaires" dataDxfId="4" dataCellStyle="Normal 2"/>
    <tableColumn id="17" name="Dérogation" dataDxfId="3" dataCellStyle="Normal 2"/>
    <tableColumn id="15" name="Erreur transverse" dataDxfId="2" dataCellStyle="Normal 2"/>
    <tableColumn id="10" name="Difficulté" dataDxfId="1" dataCellStyle="Normal 2"/>
    <tableColumn id="13" name="Priorité" dataDxfId="0" dataCellStyle="Normal 2"/>
  </tableColumns>
  <tableStyleInfo name="TableStyleLight2" showFirstColumn="0" showLastColumn="0" showRowStripes="1" showColumnStripes="0"/>
</table>
</file>

<file path=xl/tables/table2.xml><?xml version="1.0" encoding="utf-8"?>
<table xmlns="http://schemas.openxmlformats.org/spreadsheetml/2006/main" id="4" name="TabTrans" displayName="TabTrans" ref="B3:Q260" totalsRowShown="0" headerRowDxfId="1064" dataDxfId="1062" headerRowBorderDxfId="1063" tableBorderDxfId="1061" totalsRowBorderDxfId="1060" headerRowCellStyle="Normal 2" dataCellStyle="Normal 2">
  <autoFilter ref="B3:Q260">
    <filterColumn colId="9">
      <customFilters>
        <customFilter operator="notEqual" val=" "/>
      </customFilters>
    </filterColumn>
  </autoFilter>
  <tableColumns count="16">
    <tableColumn id="1" name="Thématique" dataDxfId="1059" dataCellStyle="Normal 2"/>
    <tableColumn id="12" name="Intitulé du critère" dataDxfId="1058" dataCellStyle="Normal 2"/>
    <tableColumn id="2" name="Test" dataDxfId="1057" dataCellStyle="Normal 2"/>
    <tableColumn id="4" name="Niveau" dataDxfId="1056" dataCellStyle="Normal 2"/>
    <tableColumn id="5" name="Intitulé du test" dataDxfId="1055" dataCellStyle="Normal 2"/>
    <tableColumn id="6" name="Méthode" dataDxfId="1054" dataCellStyle="Normal 2"/>
    <tableColumn id="7" name="État" dataDxfId="1053"/>
    <tableColumn id="3" name="Label e-accessible" dataDxfId="1052" dataCellStyle="Normal 2"/>
    <tableColumn id="8" name="Date" dataDxfId="1051" dataCellStyle="Normal 2"/>
    <tableColumn id="9" name="Correctif" dataDxfId="1050" dataCellStyle="Normal 2"/>
    <tableColumn id="14" name="Exemple de code corrigé" dataDxfId="1049" dataCellStyle="Normal 2"/>
    <tableColumn id="15" name="Commentaires" dataDxfId="1048" dataCellStyle="Normal 2"/>
    <tableColumn id="17" name="Dérogation" dataDxfId="1047" dataCellStyle="Normal 2"/>
    <tableColumn id="16" name="Erreur transverse" dataDxfId="1046" dataCellStyle="Normal 2"/>
    <tableColumn id="10" name="Difficulté" dataDxfId="1045" dataCellStyle="Normal 2"/>
    <tableColumn id="13" name="Priorité" dataDxfId="1044" dataCellStyle="Normal 2"/>
  </tableColumns>
  <tableStyleInfo name="TableStyleLight2" showFirstColumn="0" showLastColumn="0" showRowStripes="1" showColumnStripes="0"/>
</table>
</file>

<file path=xl/tables/table3.xml><?xml version="1.0" encoding="utf-8"?>
<table xmlns="http://schemas.openxmlformats.org/spreadsheetml/2006/main" id="5" name="Tableau736" displayName="Tableau736" ref="B3:Q260" totalsRowShown="0" headerRowDxfId="1019" dataDxfId="1017" headerRowBorderDxfId="1018" tableBorderDxfId="1016" totalsRowBorderDxfId="1015" headerRowCellStyle="Normal 2">
  <autoFilter ref="B3:Q260">
    <filterColumn colId="9">
      <customFilters>
        <customFilter operator="notEqual" val=" "/>
      </customFilters>
    </filterColumn>
  </autoFilter>
  <tableColumns count="16">
    <tableColumn id="1" name="Thématique" dataDxfId="1014" dataCellStyle="Normal 2"/>
    <tableColumn id="12" name="Intitulé du critère" dataDxfId="1013" dataCellStyle="Normal 2"/>
    <tableColumn id="2" name="Test" dataDxfId="1012" dataCellStyle="Normal 2"/>
    <tableColumn id="4" name="Niveau" dataDxfId="1011" dataCellStyle="Normal 2"/>
    <tableColumn id="5" name="Intitulé du test" dataDxfId="1010" dataCellStyle="Normal 2"/>
    <tableColumn id="6" name="Méthode" dataDxfId="1009" dataCellStyle="Normal 2"/>
    <tableColumn id="7" name="État" dataDxfId="1008"/>
    <tableColumn id="3" name="Label e-accessible" dataDxfId="1007" dataCellStyle="Normal 2"/>
    <tableColumn id="8" name="Date" dataDxfId="1006" dataCellStyle="Normal 2"/>
    <tableColumn id="9" name="Correctif" dataDxfId="1005" dataCellStyle="Normal 2"/>
    <tableColumn id="14" name="Exemple de code corrigé" dataDxfId="1004" dataCellStyle="Normal 2"/>
    <tableColumn id="16" name="Commentaires" dataDxfId="1003" dataCellStyle="Normal 2"/>
    <tableColumn id="17" name="Dérogation" dataDxfId="1002" dataCellStyle="Normal 2"/>
    <tableColumn id="15" name="Erreur transverse" dataDxfId="1001" dataCellStyle="Normal 2"/>
    <tableColumn id="10" name="Difficulté" dataDxfId="1000" dataCellStyle="Normal 2"/>
    <tableColumn id="13" name="Priorité" dataDxfId="999" dataCellStyle="Normal 2"/>
  </tableColumns>
  <tableStyleInfo name="TableStyleLight2" showFirstColumn="0" showLastColumn="0" showRowStripes="1" showColumnStripes="0"/>
</table>
</file>

<file path=xl/tables/table4.xml><?xml version="1.0" encoding="utf-8"?>
<table xmlns="http://schemas.openxmlformats.org/spreadsheetml/2006/main" id="6" name="Tableau737" displayName="Tableau737" ref="B3:Q260" totalsRowShown="0" headerRowDxfId="970" dataDxfId="968" headerRowBorderDxfId="969" tableBorderDxfId="967" totalsRowBorderDxfId="966" headerRowCellStyle="Normal 2">
  <autoFilter ref="B3:Q260">
    <filterColumn colId="9">
      <customFilters>
        <customFilter operator="notEqual" val=" "/>
      </customFilters>
    </filterColumn>
  </autoFilter>
  <tableColumns count="16">
    <tableColumn id="1" name="Thématique" dataDxfId="965" dataCellStyle="Normal 2"/>
    <tableColumn id="12" name="Intitulé du critère" dataDxfId="964" dataCellStyle="Normal 2"/>
    <tableColumn id="2" name="Test" dataDxfId="963" dataCellStyle="Normal 2"/>
    <tableColumn id="4" name="Niveau" dataDxfId="962" dataCellStyle="Normal 2"/>
    <tableColumn id="5" name="Intitulé du test" dataDxfId="961" dataCellStyle="Normal 2"/>
    <tableColumn id="6" name="Méthode" dataDxfId="960" dataCellStyle="Normal 2"/>
    <tableColumn id="7" name="État" dataDxfId="959"/>
    <tableColumn id="3" name="Label e-accessible" dataDxfId="958" dataCellStyle="Normal 2"/>
    <tableColumn id="8" name="Date" dataDxfId="957" dataCellStyle="Normal 2"/>
    <tableColumn id="9" name="Correctif" dataDxfId="956" dataCellStyle="Normal 2"/>
    <tableColumn id="14" name="Exemple de code corrigé" dataDxfId="955" dataCellStyle="Normal 2"/>
    <tableColumn id="16" name="Commentaires" dataDxfId="954" dataCellStyle="Normal 2"/>
    <tableColumn id="17" name="Dérogation" dataDxfId="953" dataCellStyle="Normal 2"/>
    <tableColumn id="15" name="Erreur transverse" dataDxfId="952" dataCellStyle="Normal 2"/>
    <tableColumn id="10" name="Difficulté" dataDxfId="951" dataCellStyle="Normal 2"/>
    <tableColumn id="13" name="Priorité" dataDxfId="950" dataCellStyle="Normal 2"/>
  </tableColumns>
  <tableStyleInfo name="TableStyleLight2" showFirstColumn="0" showLastColumn="0" showRowStripes="1" showColumnStripes="0"/>
</table>
</file>

<file path=xl/tables/table5.xml><?xml version="1.0" encoding="utf-8"?>
<table xmlns="http://schemas.openxmlformats.org/spreadsheetml/2006/main" id="7" name="Tableau738" displayName="Tableau738" ref="B3:Q260" totalsRowShown="0" headerRowDxfId="925" dataDxfId="923" headerRowBorderDxfId="924" tableBorderDxfId="922" totalsRowBorderDxfId="921" headerRowCellStyle="Normal 2">
  <autoFilter ref="B3:Q260">
    <filterColumn colId="9">
      <customFilters>
        <customFilter operator="notEqual" val=" "/>
      </customFilters>
    </filterColumn>
  </autoFilter>
  <tableColumns count="16">
    <tableColumn id="1" name="Thématique" dataDxfId="920" dataCellStyle="Normal 2"/>
    <tableColumn id="12" name="Intitulé du critère" dataDxfId="919" dataCellStyle="Normal 2"/>
    <tableColumn id="2" name="Test" dataDxfId="918" dataCellStyle="Normal 2"/>
    <tableColumn id="4" name="Niveau" dataDxfId="917" dataCellStyle="Normal 2"/>
    <tableColumn id="5" name="Intitulé du test" dataDxfId="916" dataCellStyle="Normal 2"/>
    <tableColumn id="6" name="Méthode" dataDxfId="915" dataCellStyle="Normal 2"/>
    <tableColumn id="7" name="État" dataDxfId="914"/>
    <tableColumn id="3" name="Label e-accessible" dataDxfId="913" dataCellStyle="Normal 2"/>
    <tableColumn id="8" name="Date" dataDxfId="912" dataCellStyle="Normal 2"/>
    <tableColumn id="9" name="Correctif" dataDxfId="911" dataCellStyle="Normal 2"/>
    <tableColumn id="14" name="Exemple de code corrigé" dataDxfId="910" dataCellStyle="Normal 2"/>
    <tableColumn id="16" name="Commentaires" dataDxfId="909" dataCellStyle="Normal 2"/>
    <tableColumn id="17" name="Dérogation" dataDxfId="908" dataCellStyle="Normal 2"/>
    <tableColumn id="15" name="Erreur transverse" dataDxfId="907" dataCellStyle="Normal 2"/>
    <tableColumn id="10" name="Difficulté" dataDxfId="906" dataCellStyle="Normal 2"/>
    <tableColumn id="13" name="Priorité" dataDxfId="905" dataCellStyle="Normal 2"/>
  </tableColumns>
  <tableStyleInfo name="TableStyleLight2" showFirstColumn="0" showLastColumn="0" showRowStripes="1" showColumnStripes="0"/>
</table>
</file>

<file path=xl/tables/table6.xml><?xml version="1.0" encoding="utf-8"?>
<table xmlns="http://schemas.openxmlformats.org/spreadsheetml/2006/main" id="8" name="Tableau739" displayName="Tableau739" ref="B3:Q260" totalsRowShown="0" headerRowDxfId="876" dataDxfId="874" headerRowBorderDxfId="875" tableBorderDxfId="873" totalsRowBorderDxfId="872" headerRowCellStyle="Normal 2">
  <autoFilter ref="B3:Q260">
    <filterColumn colId="9">
      <customFilters>
        <customFilter operator="notEqual" val=" "/>
      </customFilters>
    </filterColumn>
  </autoFilter>
  <tableColumns count="16">
    <tableColumn id="1" name="Thématique" dataDxfId="871" dataCellStyle="Normal 2"/>
    <tableColumn id="12" name="Intitulé du critère" dataDxfId="870" dataCellStyle="Normal 2"/>
    <tableColumn id="2" name="Test" dataDxfId="869" dataCellStyle="Normal 2"/>
    <tableColumn id="4" name="Niveau" dataDxfId="868" dataCellStyle="Normal 2"/>
    <tableColumn id="5" name="Intitulé du test" dataDxfId="867" dataCellStyle="Normal 2"/>
    <tableColumn id="6" name="Méthode" dataDxfId="866" dataCellStyle="Normal 2"/>
    <tableColumn id="7" name="État" dataDxfId="865"/>
    <tableColumn id="3" name="Label e-accessible" dataDxfId="864" dataCellStyle="Normal 2"/>
    <tableColumn id="8" name="Date" dataDxfId="863" dataCellStyle="Normal 2"/>
    <tableColumn id="9" name="Correctif" dataDxfId="862" dataCellStyle="Normal 2"/>
    <tableColumn id="14" name="Exemple de code corrigé" dataDxfId="861" dataCellStyle="Normal 2"/>
    <tableColumn id="16" name="Commentaires" dataDxfId="860" dataCellStyle="Normal 2"/>
    <tableColumn id="17" name="Dérogation" dataDxfId="859" dataCellStyle="Normal 2"/>
    <tableColumn id="15" name="Erreur transverse" dataDxfId="858" dataCellStyle="Normal 2"/>
    <tableColumn id="10" name="Difficulté" dataDxfId="857" dataCellStyle="Normal 2"/>
    <tableColumn id="13" name="Priorité" dataDxfId="856" dataCellStyle="Normal 2"/>
  </tableColumns>
  <tableStyleInfo name="TableStyleLight2" showFirstColumn="0" showLastColumn="0" showRowStripes="1" showColumnStripes="0"/>
</table>
</file>

<file path=xl/tables/table7.xml><?xml version="1.0" encoding="utf-8"?>
<table xmlns="http://schemas.openxmlformats.org/spreadsheetml/2006/main" id="9" name="Tableau7310" displayName="Tableau7310" ref="B3:Q260" totalsRowShown="0" headerRowDxfId="823" dataDxfId="821" headerRowBorderDxfId="822" tableBorderDxfId="820" totalsRowBorderDxfId="819" headerRowCellStyle="Normal 2">
  <autoFilter ref="B3:Q260">
    <filterColumn colId="9">
      <customFilters>
        <customFilter operator="notEqual" val=" "/>
      </customFilters>
    </filterColumn>
  </autoFilter>
  <tableColumns count="16">
    <tableColumn id="1" name="Thématique" dataDxfId="818" dataCellStyle="Normal 2"/>
    <tableColumn id="12" name="Intitulé du critère" dataDxfId="817" dataCellStyle="Normal 2"/>
    <tableColumn id="2" name="Test" dataDxfId="816" dataCellStyle="Normal 2"/>
    <tableColumn id="4" name="Niveau" dataDxfId="815" dataCellStyle="Normal 2"/>
    <tableColumn id="5" name="Intitulé du test" dataDxfId="814" dataCellStyle="Normal 2"/>
    <tableColumn id="6" name="Méthode" dataDxfId="813" dataCellStyle="Normal 2"/>
    <tableColumn id="7" name="État" dataDxfId="812"/>
    <tableColumn id="3" name="Label e-accessible" dataDxfId="811" dataCellStyle="Normal 2"/>
    <tableColumn id="8" name="Date" dataDxfId="810" dataCellStyle="Normal 2"/>
    <tableColumn id="9" name="Correctif" dataDxfId="809" dataCellStyle="Normal 2"/>
    <tableColumn id="14" name="Exemple de code corrigé" dataDxfId="808" dataCellStyle="Normal 2"/>
    <tableColumn id="16" name="Commentaires" dataDxfId="807" dataCellStyle="Normal 2"/>
    <tableColumn id="17" name="Dérogation" dataDxfId="806" dataCellStyle="Normal 2"/>
    <tableColumn id="15" name="Erreur transverse" dataDxfId="805" dataCellStyle="Normal 2"/>
    <tableColumn id="10" name="Difficulté" dataDxfId="804" dataCellStyle="Normal 2"/>
    <tableColumn id="13" name="Priorité" dataDxfId="803" dataCellStyle="Normal 2"/>
  </tableColumns>
  <tableStyleInfo name="TableStyleLight2" showFirstColumn="0" showLastColumn="0" showRowStripes="1" showColumnStripes="0"/>
</table>
</file>

<file path=xl/tables/table8.xml><?xml version="1.0" encoding="utf-8"?>
<table xmlns="http://schemas.openxmlformats.org/spreadsheetml/2006/main" id="10" name="Tableau7311" displayName="Tableau7311" ref="B3:Q260" totalsRowShown="0" headerRowDxfId="774" dataDxfId="772" headerRowBorderDxfId="773" tableBorderDxfId="771" totalsRowBorderDxfId="770" headerRowCellStyle="Normal 2">
  <autoFilter ref="B3:Q260">
    <filterColumn colId="9">
      <customFilters>
        <customFilter operator="notEqual" val=" "/>
      </customFilters>
    </filterColumn>
  </autoFilter>
  <tableColumns count="16">
    <tableColumn id="1" name="Thématique" dataDxfId="769" dataCellStyle="Normal 2"/>
    <tableColumn id="12" name="Intitulé du critère" dataDxfId="768" dataCellStyle="Normal 2"/>
    <tableColumn id="2" name="Test" dataDxfId="767" dataCellStyle="Normal 2"/>
    <tableColumn id="4" name="Niveau" dataDxfId="766" dataCellStyle="Normal 2"/>
    <tableColumn id="5" name="Intitulé du test" dataDxfId="765" dataCellStyle="Normal 2"/>
    <tableColumn id="6" name="Méthode" dataDxfId="764" dataCellStyle="Normal 2"/>
    <tableColumn id="7" name="État" dataDxfId="763"/>
    <tableColumn id="3" name="Label e-accessible" dataDxfId="762" dataCellStyle="Normal 2"/>
    <tableColumn id="8" name="Date" dataDxfId="761" dataCellStyle="Normal 2"/>
    <tableColumn id="9" name="Correctif" dataDxfId="760" dataCellStyle="Normal 2"/>
    <tableColumn id="14" name="Exemple de code corrigé" dataDxfId="759" dataCellStyle="Normal 2"/>
    <tableColumn id="16" name="Commentaires" dataDxfId="758" dataCellStyle="Normal 2"/>
    <tableColumn id="17" name="Dérogation" dataDxfId="757" dataCellStyle="Normal 2"/>
    <tableColumn id="15" name="Erreur transverse" dataDxfId="756" dataCellStyle="Normal 2"/>
    <tableColumn id="10" name="Difficulté" dataDxfId="755" dataCellStyle="Normal 2"/>
    <tableColumn id="13" name="Priorité" dataDxfId="754" dataCellStyle="Normal 2"/>
  </tableColumns>
  <tableStyleInfo name="TableStyleLight2" showFirstColumn="0" showLastColumn="0" showRowStripes="1" showColumnStripes="0"/>
</table>
</file>

<file path=xl/tables/table9.xml><?xml version="1.0" encoding="utf-8"?>
<table xmlns="http://schemas.openxmlformats.org/spreadsheetml/2006/main" id="11" name="Tableau7312" displayName="Tableau7312" ref="B3:Q260" totalsRowShown="0" headerRowDxfId="717" dataDxfId="715" headerRowBorderDxfId="716" tableBorderDxfId="714" totalsRowBorderDxfId="713" headerRowCellStyle="Normal 2">
  <autoFilter ref="B3:Q260">
    <filterColumn colId="9">
      <customFilters>
        <customFilter operator="notEqual" val=" "/>
      </customFilters>
    </filterColumn>
  </autoFilter>
  <tableColumns count="16">
    <tableColumn id="1" name="Thématique" dataDxfId="712" dataCellStyle="Normal 2"/>
    <tableColumn id="12" name="Intitulé du critère" dataDxfId="711" dataCellStyle="Normal 2"/>
    <tableColumn id="2" name="Test" dataDxfId="710" dataCellStyle="Normal 2"/>
    <tableColumn id="4" name="Niveau" dataDxfId="709" dataCellStyle="Normal 2"/>
    <tableColumn id="5" name="Intitulé du test" dataDxfId="708" dataCellStyle="Normal 2"/>
    <tableColumn id="6" name="Méthode" dataDxfId="707" dataCellStyle="Normal 2"/>
    <tableColumn id="7" name="État" dataDxfId="706"/>
    <tableColumn id="3" name="Label e-accessible" dataDxfId="705" dataCellStyle="Normal 2"/>
    <tableColumn id="8" name="Date" dataDxfId="704" dataCellStyle="Normal 2"/>
    <tableColumn id="9" name="Correctif" dataDxfId="703" dataCellStyle="Normal 2"/>
    <tableColumn id="14" name="Exemple de code corrigé" dataDxfId="702" dataCellStyle="Normal 2"/>
    <tableColumn id="16" name="Commentaires" dataDxfId="701" dataCellStyle="Normal 2"/>
    <tableColumn id="17" name="Dérogation" dataDxfId="700" dataCellStyle="Normal 2"/>
    <tableColumn id="15" name="Erreur transverse" dataDxfId="699" dataCellStyle="Normal 2"/>
    <tableColumn id="10" name="Difficulté" dataDxfId="698" dataCellStyle="Normal 2"/>
    <tableColumn id="13" name="Priorité" dataDxfId="697" dataCellStyle="Normal 2"/>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cd.cned.fr/help.php?component=completion&amp;identifier=completionicons&amp;lang=fr" TargetMode="External"/><Relationship Id="rId13" Type="http://schemas.openxmlformats.org/officeDocument/2006/relationships/drawing" Target="../drawings/drawing1.xml"/><Relationship Id="rId3" Type="http://schemas.openxmlformats.org/officeDocument/2006/relationships/hyperlink" Target="https://rcd.cned.fr/course/view.php?id=11" TargetMode="External"/><Relationship Id="rId7" Type="http://schemas.openxmlformats.org/officeDocument/2006/relationships/hyperlink" Target="https://rcd.cned.fr/help.php?component=completion&amp;identifier=completionicons&amp;lang=fr" TargetMode="External"/><Relationship Id="rId12" Type="http://schemas.openxmlformats.org/officeDocument/2006/relationships/printerSettings" Target="../printerSettings/printerSettings1.bin"/><Relationship Id="rId2" Type="http://schemas.openxmlformats.org/officeDocument/2006/relationships/hyperlink" Target="https://rcd.cned.fr/local/organization/userslist.php?classid=13116" TargetMode="External"/><Relationship Id="rId1" Type="http://schemas.openxmlformats.org/officeDocument/2006/relationships/hyperlink" Target="https://rcd.cned.fr/local/organization/userslist.php?classid=151" TargetMode="External"/><Relationship Id="rId6" Type="http://schemas.openxmlformats.org/officeDocument/2006/relationships/hyperlink" Target="https://rcd.cned.fr/course/view.php?id=13" TargetMode="External"/><Relationship Id="rId11" Type="http://schemas.openxmlformats.org/officeDocument/2006/relationships/hyperlink" Target="https://rcd.cned.fr/" TargetMode="External"/><Relationship Id="rId5" Type="http://schemas.openxmlformats.org/officeDocument/2006/relationships/hyperlink" Target="https://rcd.cned.fr/mod/scorm/player.php?a=28&amp;currentorg=org_1&amp;scoid=58" TargetMode="External"/><Relationship Id="rId10" Type="http://schemas.openxmlformats.org/officeDocument/2006/relationships/hyperlink" Target="https://rcd.cned.fr/local/pages/accessibilite.php" TargetMode="External"/><Relationship Id="rId4" Type="http://schemas.openxmlformats.org/officeDocument/2006/relationships/hyperlink" Target="https://rcd.cned.fr/mod/scorm/player.php?a=27&amp;currentorg=org_1&amp;scoid=56" TargetMode="External"/><Relationship Id="rId9" Type="http://schemas.openxmlformats.org/officeDocument/2006/relationships/hyperlink" Target="https://rcd.cned.fr/report/progressrcd/index.php?course=45&amp;group=227&amp;sifirst&amp;silast" TargetMode="External"/><Relationship Id="rId1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printerSettings" Target="../printerSettings/printerSettings11.bin"/><Relationship Id="rId1" Type="http://schemas.openxmlformats.org/officeDocument/2006/relationships/hyperlink" Target="https://rcd.cned.fr/local/pages/accessibilite.php" TargetMode="External"/></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numerique.gouv.fr/publications/rgaa-accessibilite/obligations/"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5.bin"/><Relationship Id="rId1" Type="http://schemas.openxmlformats.org/officeDocument/2006/relationships/hyperlink" Target="http://www.atalan.fr/" TargetMode="External"/></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rcd.cned.fr/local/organization/userslist.php?classid=13116"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theme="3" tint="-0.499984740745262"/>
  </sheetPr>
  <dimension ref="A1:BA208"/>
  <sheetViews>
    <sheetView workbookViewId="0">
      <selection activeCell="C21" sqref="C21"/>
    </sheetView>
  </sheetViews>
  <sheetFormatPr baseColWidth="10" defaultColWidth="11.42578125" defaultRowHeight="15" x14ac:dyDescent="0.25"/>
  <cols>
    <col min="1" max="1" width="13.85546875" customWidth="1"/>
    <col min="2" max="2" width="36.5703125" customWidth="1"/>
    <col min="3" max="3" width="31.7109375" customWidth="1"/>
    <col min="4" max="4" width="83" customWidth="1"/>
    <col min="5" max="12" width="11.42578125" style="4"/>
    <col min="14" max="14" width="11.42578125" style="4"/>
    <col min="18" max="18" width="11.42578125" style="4"/>
    <col min="20" max="21" width="15.42578125" customWidth="1"/>
    <col min="23" max="23" width="11.42578125" style="4"/>
    <col min="27" max="27" width="16.140625" customWidth="1"/>
    <col min="29" max="29" width="11.42578125" style="4"/>
    <col min="36" max="36" width="11.42578125" style="4"/>
    <col min="44" max="44" width="11.42578125" style="4"/>
    <col min="53" max="53" width="11.42578125" style="4"/>
  </cols>
  <sheetData>
    <row r="1" spans="1:53" ht="43.5" customHeight="1" x14ac:dyDescent="0.25">
      <c r="A1" s="344" t="s">
        <v>995</v>
      </c>
      <c r="B1" s="344"/>
      <c r="C1" s="344"/>
      <c r="D1" s="344"/>
      <c r="E1" s="347"/>
      <c r="F1" s="347"/>
      <c r="G1" s="4" t="s">
        <v>1038</v>
      </c>
    </row>
    <row r="2" spans="1:53" s="4" customFormat="1" ht="26.25" x14ac:dyDescent="0.4">
      <c r="A2" s="345" t="s">
        <v>1556</v>
      </c>
      <c r="B2" s="345"/>
      <c r="C2" s="345"/>
      <c r="D2" s="345"/>
      <c r="E2" s="347"/>
      <c r="F2" s="347"/>
      <c r="G2" s="6"/>
      <c r="H2" s="6"/>
      <c r="I2" s="6"/>
      <c r="J2" s="6"/>
      <c r="K2" s="6"/>
      <c r="L2" s="6"/>
      <c r="M2" s="6"/>
      <c r="N2" s="6"/>
      <c r="O2" s="6"/>
      <c r="P2" s="6"/>
      <c r="Q2" s="6"/>
      <c r="R2" s="6"/>
      <c r="S2" s="6"/>
      <c r="T2" s="6"/>
      <c r="U2" s="5"/>
      <c r="W2" s="6"/>
      <c r="AC2" s="6"/>
      <c r="AJ2" s="6"/>
      <c r="AR2" s="6"/>
      <c r="BA2" s="6"/>
    </row>
    <row r="3" spans="1:53" s="4" customFormat="1" ht="21" x14ac:dyDescent="0.35">
      <c r="A3" s="346"/>
      <c r="B3" s="346"/>
      <c r="C3" s="346"/>
      <c r="D3" s="346"/>
      <c r="E3" s="92"/>
      <c r="F3" s="92"/>
      <c r="G3" s="92"/>
      <c r="H3" s="92"/>
      <c r="I3" s="92"/>
      <c r="J3" s="92"/>
      <c r="K3" s="92"/>
      <c r="L3" s="92"/>
      <c r="M3" s="92"/>
      <c r="N3" s="92"/>
      <c r="O3" s="92"/>
      <c r="P3" s="92"/>
      <c r="Q3" s="92"/>
      <c r="R3" s="92"/>
      <c r="S3" s="92"/>
      <c r="T3" s="92"/>
      <c r="U3" s="91"/>
    </row>
    <row r="4" spans="1:53" s="10" customFormat="1" ht="21" x14ac:dyDescent="0.25">
      <c r="A4" s="346"/>
      <c r="B4" s="346"/>
      <c r="C4" s="346"/>
      <c r="D4" s="346"/>
      <c r="E4" s="123"/>
      <c r="F4" s="123"/>
      <c r="G4" s="123"/>
      <c r="H4" s="123"/>
      <c r="I4" s="123"/>
      <c r="J4" s="123"/>
      <c r="K4" s="123"/>
      <c r="L4" s="123"/>
      <c r="M4" s="123"/>
      <c r="N4" s="123"/>
      <c r="O4" s="123"/>
      <c r="P4" s="123"/>
      <c r="Q4" s="123"/>
      <c r="R4" s="123"/>
      <c r="S4" s="123"/>
      <c r="T4" s="123"/>
      <c r="U4" s="124"/>
    </row>
    <row r="5" spans="1:53" s="10" customFormat="1" ht="24.95" customHeight="1" x14ac:dyDescent="0.25">
      <c r="A5" s="346"/>
      <c r="B5" s="346"/>
      <c r="C5" s="346"/>
      <c r="D5" s="346"/>
    </row>
    <row r="6" spans="1:53" s="10" customFormat="1" x14ac:dyDescent="0.25">
      <c r="A6" s="346"/>
      <c r="B6" s="346"/>
      <c r="C6" s="346"/>
      <c r="D6" s="346"/>
    </row>
    <row r="7" spans="1:53" s="10" customFormat="1" ht="24.95" customHeight="1" x14ac:dyDescent="0.25">
      <c r="A7" s="342" t="s">
        <v>430</v>
      </c>
      <c r="B7" s="343"/>
      <c r="C7" s="343"/>
      <c r="D7" s="343"/>
    </row>
    <row r="8" spans="1:53" s="7" customFormat="1" ht="21" customHeight="1" x14ac:dyDescent="0.25">
      <c r="A8" s="16" t="s">
        <v>14</v>
      </c>
      <c r="B8" s="16" t="s">
        <v>15</v>
      </c>
      <c r="C8" s="16" t="s">
        <v>16</v>
      </c>
      <c r="D8" s="125" t="s">
        <v>17</v>
      </c>
    </row>
    <row r="9" spans="1:53" s="7" customFormat="1" ht="21" customHeight="1" x14ac:dyDescent="0.25">
      <c r="A9" s="136" t="s">
        <v>46</v>
      </c>
      <c r="B9" s="137" t="s">
        <v>1039</v>
      </c>
      <c r="C9" s="341" t="s">
        <v>1040</v>
      </c>
      <c r="D9" s="139" t="s">
        <v>1063</v>
      </c>
    </row>
    <row r="10" spans="1:53" s="7" customFormat="1" ht="21" customHeight="1" x14ac:dyDescent="0.25">
      <c r="A10" s="136" t="s">
        <v>47</v>
      </c>
      <c r="B10" s="137" t="s">
        <v>1064</v>
      </c>
      <c r="C10" s="141" t="s">
        <v>1040</v>
      </c>
      <c r="D10" s="139"/>
    </row>
    <row r="11" spans="1:53" s="10" customFormat="1" ht="21" customHeight="1" x14ac:dyDescent="0.25">
      <c r="A11" s="136" t="s">
        <v>48</v>
      </c>
      <c r="B11" s="137" t="s">
        <v>1041</v>
      </c>
      <c r="C11" s="138" t="s">
        <v>1042</v>
      </c>
      <c r="D11" s="139" t="s">
        <v>1065</v>
      </c>
    </row>
    <row r="12" spans="1:53" s="10" customFormat="1" ht="30" x14ac:dyDescent="0.25">
      <c r="A12" s="136" t="s">
        <v>1056</v>
      </c>
      <c r="B12" s="327" t="s">
        <v>1043</v>
      </c>
      <c r="C12" s="329" t="s">
        <v>1044</v>
      </c>
      <c r="D12" s="328" t="s">
        <v>1066</v>
      </c>
    </row>
    <row r="13" spans="1:53" s="16" customFormat="1" ht="30" x14ac:dyDescent="0.25">
      <c r="A13" s="136" t="s">
        <v>1057</v>
      </c>
      <c r="B13" s="327" t="s">
        <v>1045</v>
      </c>
      <c r="C13" s="329" t="s">
        <v>1347</v>
      </c>
      <c r="D13" s="328" t="s">
        <v>1067</v>
      </c>
      <c r="E13" s="106"/>
      <c r="F13" s="106"/>
      <c r="G13" s="106"/>
    </row>
    <row r="14" spans="1:53" s="16" customFormat="1" ht="45" x14ac:dyDescent="0.25">
      <c r="A14" s="136" t="s">
        <v>1058</v>
      </c>
      <c r="B14" s="327" t="s">
        <v>1046</v>
      </c>
      <c r="C14" s="329" t="s">
        <v>1047</v>
      </c>
      <c r="D14" s="328" t="s">
        <v>1066</v>
      </c>
      <c r="E14" s="106"/>
      <c r="F14" s="106"/>
      <c r="G14" s="106"/>
    </row>
    <row r="15" spans="1:53" s="16" customFormat="1" ht="30" x14ac:dyDescent="0.25">
      <c r="A15" s="136" t="s">
        <v>1059</v>
      </c>
      <c r="B15" s="327" t="s">
        <v>1068</v>
      </c>
      <c r="C15" s="329" t="s">
        <v>1048</v>
      </c>
      <c r="D15" s="328"/>
      <c r="E15" s="106"/>
      <c r="F15" s="106"/>
      <c r="G15" s="106"/>
    </row>
    <row r="16" spans="1:53" s="16" customFormat="1" ht="45" x14ac:dyDescent="0.25">
      <c r="A16" s="136" t="s">
        <v>1060</v>
      </c>
      <c r="B16" s="327" t="s">
        <v>1049</v>
      </c>
      <c r="C16" s="329" t="s">
        <v>1362</v>
      </c>
      <c r="D16" s="328" t="s">
        <v>1069</v>
      </c>
      <c r="E16" s="106"/>
      <c r="F16" s="106"/>
      <c r="G16" s="106"/>
    </row>
    <row r="17" spans="1:53" s="16" customFormat="1" ht="30" x14ac:dyDescent="0.25">
      <c r="A17" s="136" t="s">
        <v>1061</v>
      </c>
      <c r="B17" s="327" t="s">
        <v>1051</v>
      </c>
      <c r="C17" s="329" t="s">
        <v>1052</v>
      </c>
      <c r="D17" s="328"/>
      <c r="E17" s="106"/>
      <c r="F17" s="106"/>
      <c r="G17" s="106"/>
    </row>
    <row r="18" spans="1:53" s="16" customFormat="1" ht="30" x14ac:dyDescent="0.25">
      <c r="A18" s="136" t="s">
        <v>1062</v>
      </c>
      <c r="B18" s="327" t="s">
        <v>461</v>
      </c>
      <c r="C18" s="329" t="s">
        <v>1070</v>
      </c>
      <c r="D18" s="328"/>
      <c r="E18" s="106"/>
      <c r="F18" s="106"/>
      <c r="G18" s="106"/>
    </row>
    <row r="19" spans="1:53" s="9" customFormat="1" ht="15.75" customHeight="1" x14ac:dyDescent="0.25">
      <c r="A19" s="136" t="s">
        <v>1071</v>
      </c>
      <c r="B19" s="137" t="s">
        <v>1418</v>
      </c>
      <c r="C19" s="329" t="s">
        <v>1055</v>
      </c>
      <c r="D19" s="139"/>
      <c r="E19" s="10"/>
      <c r="F19" s="10"/>
    </row>
    <row r="20" spans="1:53" s="9" customFormat="1" ht="15.75" customHeight="1" x14ac:dyDescent="0.25">
      <c r="A20" s="136" t="s">
        <v>1072</v>
      </c>
      <c r="B20" s="327" t="s">
        <v>1394</v>
      </c>
      <c r="C20" s="332" t="s">
        <v>1395</v>
      </c>
      <c r="D20" s="139"/>
      <c r="E20" s="10"/>
      <c r="F20" s="10"/>
    </row>
    <row r="21" spans="1:53" s="9" customFormat="1" ht="15.75" customHeight="1" x14ac:dyDescent="0.25">
      <c r="A21" s="136" t="s">
        <v>1393</v>
      </c>
      <c r="B21" s="137" t="s">
        <v>1420</v>
      </c>
      <c r="C21" s="332" t="s">
        <v>1421</v>
      </c>
      <c r="D21" s="139"/>
      <c r="E21" s="10"/>
      <c r="F21" s="10"/>
    </row>
    <row r="22" spans="1:53" s="9" customFormat="1" x14ac:dyDescent="0.25">
      <c r="E22" s="10"/>
      <c r="F22" s="10"/>
    </row>
    <row r="23" spans="1:53" s="9" customFormat="1" x14ac:dyDescent="0.25">
      <c r="C23" s="122" t="s">
        <v>996</v>
      </c>
      <c r="D23" s="122"/>
      <c r="E23" s="10"/>
      <c r="F23" s="10"/>
      <c r="G23" s="10"/>
      <c r="H23" s="10"/>
      <c r="I23" s="10"/>
      <c r="J23" s="10"/>
      <c r="K23" s="10"/>
      <c r="L23" s="10"/>
      <c r="N23" s="10"/>
      <c r="R23" s="10"/>
      <c r="W23" s="10"/>
      <c r="AC23" s="10"/>
      <c r="AJ23" s="10"/>
      <c r="AR23" s="10"/>
      <c r="BA23" s="10"/>
    </row>
    <row r="24" spans="1:53" s="9" customFormat="1" ht="14.25" customHeight="1" x14ac:dyDescent="0.25">
      <c r="C24" s="126" t="s">
        <v>15</v>
      </c>
      <c r="D24" s="127" t="s">
        <v>438</v>
      </c>
      <c r="E24" s="10"/>
      <c r="F24" s="10"/>
      <c r="G24" s="10"/>
      <c r="H24" s="10"/>
      <c r="I24" s="10"/>
      <c r="J24" s="10"/>
      <c r="K24" s="10"/>
      <c r="L24" s="10"/>
      <c r="N24" s="10"/>
      <c r="R24" s="10"/>
      <c r="W24" s="10"/>
      <c r="AC24" s="10"/>
      <c r="AJ24" s="10"/>
      <c r="AR24" s="10"/>
      <c r="BA24" s="10"/>
    </row>
    <row r="25" spans="1:53" s="9" customFormat="1" x14ac:dyDescent="0.25">
      <c r="C25" s="134"/>
      <c r="D25" s="134"/>
      <c r="E25" s="10"/>
      <c r="F25" s="10"/>
      <c r="G25" s="10"/>
      <c r="H25" s="10"/>
      <c r="I25" s="10"/>
      <c r="J25" s="10"/>
      <c r="K25" s="10"/>
      <c r="L25" s="10"/>
      <c r="N25" s="10"/>
      <c r="R25" s="10"/>
      <c r="W25" s="10"/>
      <c r="AC25" s="10"/>
      <c r="AJ25" s="10"/>
      <c r="AR25" s="10"/>
      <c r="BA25" s="10"/>
    </row>
    <row r="26" spans="1:53" s="9" customFormat="1" x14ac:dyDescent="0.25">
      <c r="C26" s="135"/>
      <c r="D26" s="135"/>
      <c r="E26" s="10"/>
      <c r="F26" s="10"/>
      <c r="G26" s="10"/>
      <c r="H26" s="10"/>
      <c r="I26" s="10"/>
      <c r="J26" s="10"/>
      <c r="K26" s="10"/>
      <c r="L26" s="10"/>
      <c r="N26" s="10"/>
      <c r="R26" s="10"/>
      <c r="W26" s="10"/>
      <c r="AC26" s="10"/>
      <c r="AJ26" s="10"/>
      <c r="AR26" s="10"/>
      <c r="BA26" s="10"/>
    </row>
    <row r="27" spans="1:53" s="9" customFormat="1" x14ac:dyDescent="0.25">
      <c r="C27" s="134"/>
      <c r="D27" s="134"/>
      <c r="E27" s="10"/>
      <c r="F27" s="10"/>
      <c r="G27" s="10"/>
      <c r="H27" s="10"/>
      <c r="I27" s="10"/>
      <c r="J27" s="10"/>
      <c r="K27" s="10"/>
      <c r="L27" s="10"/>
      <c r="N27" s="10"/>
      <c r="R27" s="10"/>
      <c r="W27" s="10"/>
      <c r="AC27" s="10"/>
      <c r="AJ27" s="10"/>
      <c r="AR27" s="10"/>
      <c r="BA27" s="10"/>
    </row>
    <row r="28" spans="1:53" s="9" customFormat="1" x14ac:dyDescent="0.25">
      <c r="C28" s="135"/>
      <c r="D28" s="135"/>
      <c r="E28" s="10"/>
      <c r="F28" s="10"/>
      <c r="G28" s="10"/>
      <c r="H28" s="10"/>
      <c r="I28" s="10"/>
      <c r="J28" s="10"/>
      <c r="K28" s="10"/>
      <c r="L28" s="10"/>
      <c r="N28" s="10"/>
      <c r="R28" s="10"/>
      <c r="W28" s="10"/>
      <c r="AC28" s="10"/>
      <c r="AJ28" s="10"/>
      <c r="AR28" s="10"/>
      <c r="BA28" s="10"/>
    </row>
    <row r="29" spans="1:53" s="9" customFormat="1" x14ac:dyDescent="0.25">
      <c r="C29" s="134"/>
      <c r="D29" s="134"/>
      <c r="E29" s="10"/>
      <c r="F29" s="10"/>
      <c r="G29" s="10"/>
      <c r="H29" s="10"/>
      <c r="I29" s="10"/>
      <c r="J29" s="10"/>
      <c r="K29" s="10"/>
      <c r="L29" s="10"/>
      <c r="N29" s="10"/>
      <c r="R29" s="10"/>
      <c r="W29" s="10"/>
      <c r="AC29" s="10"/>
      <c r="AJ29" s="10"/>
      <c r="AR29" s="10"/>
      <c r="BA29" s="10"/>
    </row>
    <row r="30" spans="1:53" s="9" customFormat="1" x14ac:dyDescent="0.25">
      <c r="C30" s="135"/>
      <c r="D30" s="135"/>
      <c r="E30" s="10"/>
      <c r="F30" s="10"/>
      <c r="G30" s="10"/>
      <c r="H30" s="10"/>
      <c r="I30" s="10"/>
      <c r="J30" s="10"/>
      <c r="K30" s="10"/>
      <c r="L30" s="10"/>
      <c r="N30" s="10"/>
      <c r="R30" s="10"/>
      <c r="W30" s="10"/>
      <c r="AC30" s="10"/>
      <c r="AJ30" s="10"/>
      <c r="AR30" s="10"/>
      <c r="BA30" s="10"/>
    </row>
    <row r="31" spans="1:53" s="9" customFormat="1" x14ac:dyDescent="0.25">
      <c r="C31" s="134"/>
      <c r="D31" s="134"/>
      <c r="E31" s="10"/>
      <c r="F31" s="10"/>
      <c r="G31" s="10"/>
      <c r="H31" s="10"/>
      <c r="I31" s="10"/>
      <c r="J31" s="10"/>
      <c r="K31" s="10"/>
      <c r="L31" s="10"/>
      <c r="N31" s="10"/>
      <c r="R31" s="10"/>
      <c r="W31" s="10"/>
      <c r="AC31" s="10"/>
      <c r="AJ31" s="10"/>
      <c r="AR31" s="10"/>
      <c r="BA31" s="10"/>
    </row>
    <row r="32" spans="1:53" s="9" customFormat="1" x14ac:dyDescent="0.25">
      <c r="C32" s="135"/>
      <c r="D32" s="135"/>
      <c r="E32" s="10"/>
      <c r="F32" s="10"/>
      <c r="G32" s="10"/>
      <c r="H32" s="10"/>
      <c r="I32" s="10"/>
      <c r="J32" s="10"/>
      <c r="K32" s="10"/>
      <c r="L32" s="10"/>
      <c r="N32" s="10"/>
      <c r="R32" s="10"/>
      <c r="W32" s="10"/>
      <c r="AC32" s="10"/>
      <c r="AJ32" s="10"/>
      <c r="AR32" s="10"/>
      <c r="BA32" s="10"/>
    </row>
    <row r="33" spans="3:53" s="9" customFormat="1" x14ac:dyDescent="0.25">
      <c r="C33" s="134"/>
      <c r="D33" s="134"/>
      <c r="E33" s="10"/>
      <c r="F33" s="10"/>
      <c r="G33" s="10"/>
      <c r="H33" s="10"/>
      <c r="I33" s="10"/>
      <c r="J33" s="10"/>
      <c r="K33" s="10"/>
      <c r="L33" s="10"/>
      <c r="N33" s="10"/>
      <c r="R33" s="10"/>
      <c r="W33" s="10"/>
      <c r="AC33" s="10"/>
      <c r="AJ33" s="10"/>
      <c r="AR33" s="10"/>
      <c r="BA33" s="10"/>
    </row>
    <row r="34" spans="3:53" s="9" customFormat="1" x14ac:dyDescent="0.25">
      <c r="E34" s="10"/>
      <c r="F34" s="10"/>
      <c r="G34" s="10"/>
      <c r="H34" s="10"/>
      <c r="I34" s="10"/>
      <c r="J34" s="10"/>
      <c r="K34" s="10"/>
      <c r="L34" s="10"/>
      <c r="N34" s="10"/>
      <c r="R34" s="10"/>
      <c r="W34" s="10"/>
      <c r="AC34" s="10"/>
      <c r="AJ34" s="10"/>
      <c r="AR34" s="10"/>
      <c r="BA34" s="10"/>
    </row>
    <row r="35" spans="3:53" s="9" customFormat="1" x14ac:dyDescent="0.25">
      <c r="E35" s="10"/>
      <c r="F35" s="10"/>
      <c r="G35" s="10"/>
      <c r="H35" s="10"/>
      <c r="I35" s="10"/>
      <c r="J35" s="10"/>
      <c r="K35" s="10"/>
      <c r="L35" s="10"/>
      <c r="N35" s="10"/>
      <c r="R35" s="10"/>
      <c r="W35" s="10"/>
      <c r="AC35" s="10"/>
      <c r="AJ35" s="10"/>
      <c r="AR35" s="10"/>
      <c r="BA35" s="10"/>
    </row>
    <row r="36" spans="3:53" s="9" customFormat="1" x14ac:dyDescent="0.25">
      <c r="E36" s="10"/>
      <c r="F36" s="10"/>
      <c r="G36" s="10"/>
      <c r="H36" s="10"/>
      <c r="I36" s="10"/>
      <c r="J36" s="10"/>
      <c r="K36" s="10"/>
      <c r="L36" s="10"/>
      <c r="N36" s="10"/>
      <c r="R36" s="10"/>
      <c r="W36" s="10"/>
      <c r="AC36" s="10"/>
      <c r="AJ36" s="10"/>
      <c r="AR36" s="10"/>
      <c r="BA36" s="10"/>
    </row>
    <row r="37" spans="3:53" s="9" customFormat="1" x14ac:dyDescent="0.25">
      <c r="E37" s="10"/>
      <c r="F37" s="10"/>
      <c r="G37" s="10"/>
      <c r="H37" s="10"/>
      <c r="I37" s="10"/>
      <c r="J37" s="10"/>
      <c r="K37" s="10"/>
      <c r="L37" s="10"/>
      <c r="N37" s="10"/>
      <c r="R37" s="10"/>
      <c r="W37" s="10"/>
      <c r="AC37" s="10"/>
      <c r="AJ37" s="10"/>
      <c r="AR37" s="10"/>
      <c r="BA37" s="10"/>
    </row>
    <row r="38" spans="3:53" s="9" customFormat="1" x14ac:dyDescent="0.25">
      <c r="E38" s="10"/>
      <c r="F38" s="10"/>
      <c r="G38" s="10"/>
      <c r="H38" s="10"/>
      <c r="I38" s="10"/>
      <c r="J38" s="10"/>
      <c r="K38" s="10"/>
      <c r="L38" s="10"/>
      <c r="N38" s="10"/>
      <c r="R38" s="10"/>
      <c r="W38" s="10"/>
      <c r="AC38" s="10"/>
      <c r="AJ38" s="10"/>
      <c r="AR38" s="10"/>
      <c r="BA38" s="10"/>
    </row>
    <row r="39" spans="3:53" s="9" customFormat="1" x14ac:dyDescent="0.25">
      <c r="E39" s="10"/>
      <c r="F39" s="10"/>
      <c r="G39" s="10"/>
      <c r="H39" s="10"/>
      <c r="I39" s="10"/>
      <c r="J39" s="10"/>
      <c r="K39" s="10"/>
      <c r="L39" s="10"/>
      <c r="N39" s="10"/>
      <c r="R39" s="10"/>
      <c r="W39" s="10"/>
      <c r="AC39" s="10"/>
      <c r="AJ39" s="10"/>
      <c r="AR39" s="10"/>
      <c r="BA39" s="10"/>
    </row>
    <row r="40" spans="3:53" s="9" customFormat="1" x14ac:dyDescent="0.25">
      <c r="E40" s="10"/>
      <c r="F40" s="10"/>
      <c r="G40" s="10"/>
      <c r="H40" s="10"/>
      <c r="I40" s="10"/>
      <c r="J40" s="10"/>
      <c r="K40" s="10"/>
      <c r="L40" s="10"/>
      <c r="N40" s="10"/>
      <c r="R40" s="10"/>
      <c r="W40" s="10"/>
      <c r="AC40" s="10"/>
      <c r="AJ40" s="10"/>
      <c r="AR40" s="10"/>
      <c r="BA40" s="10"/>
    </row>
    <row r="41" spans="3:53" s="9" customFormat="1" x14ac:dyDescent="0.25">
      <c r="E41" s="10"/>
      <c r="F41" s="10"/>
      <c r="G41" s="10"/>
      <c r="H41" s="10"/>
      <c r="I41" s="10"/>
      <c r="J41" s="10"/>
      <c r="K41" s="10"/>
      <c r="L41" s="10"/>
      <c r="N41" s="10"/>
      <c r="R41" s="10"/>
      <c r="W41" s="10"/>
      <c r="AC41" s="10"/>
      <c r="AJ41" s="10"/>
      <c r="AR41" s="10"/>
      <c r="BA41" s="10"/>
    </row>
    <row r="42" spans="3:53" s="9" customFormat="1" x14ac:dyDescent="0.25">
      <c r="E42" s="10"/>
      <c r="F42" s="10"/>
      <c r="G42" s="10"/>
      <c r="H42" s="10"/>
      <c r="I42" s="10"/>
      <c r="J42" s="10"/>
      <c r="K42" s="10"/>
      <c r="L42" s="10"/>
      <c r="N42" s="10"/>
      <c r="R42" s="10"/>
      <c r="W42" s="10"/>
      <c r="AC42" s="10"/>
      <c r="AJ42" s="10"/>
      <c r="AR42" s="10"/>
      <c r="BA42" s="10"/>
    </row>
    <row r="43" spans="3:53" s="9" customFormat="1" x14ac:dyDescent="0.25">
      <c r="E43" s="10"/>
      <c r="F43" s="10"/>
      <c r="G43" s="10"/>
      <c r="H43" s="10"/>
      <c r="I43" s="10"/>
      <c r="J43" s="10"/>
      <c r="K43" s="10"/>
      <c r="L43" s="10"/>
      <c r="N43" s="10"/>
      <c r="R43" s="10"/>
      <c r="W43" s="10"/>
      <c r="AC43" s="10"/>
      <c r="AJ43" s="10"/>
      <c r="AR43" s="10"/>
      <c r="BA43" s="10"/>
    </row>
    <row r="44" spans="3:53" s="9" customFormat="1" x14ac:dyDescent="0.25">
      <c r="E44" s="10"/>
      <c r="F44" s="10"/>
      <c r="G44" s="10"/>
      <c r="H44" s="10"/>
      <c r="I44" s="10"/>
      <c r="J44" s="10"/>
      <c r="K44" s="10"/>
      <c r="L44" s="10"/>
      <c r="N44" s="10"/>
      <c r="R44" s="10"/>
      <c r="W44" s="10"/>
      <c r="AC44" s="10"/>
      <c r="AJ44" s="10"/>
      <c r="AR44" s="10"/>
      <c r="BA44" s="10"/>
    </row>
    <row r="45" spans="3:53" s="9" customFormat="1" x14ac:dyDescent="0.25">
      <c r="E45" s="10"/>
      <c r="F45" s="10"/>
      <c r="G45" s="10"/>
      <c r="H45" s="10"/>
      <c r="I45" s="10"/>
      <c r="J45" s="10"/>
      <c r="K45" s="10"/>
      <c r="L45" s="10"/>
      <c r="N45" s="10"/>
      <c r="R45" s="10"/>
      <c r="W45" s="10"/>
      <c r="AC45" s="10"/>
      <c r="AJ45" s="10"/>
      <c r="AR45" s="10"/>
      <c r="BA45" s="10"/>
    </row>
    <row r="46" spans="3:53" s="9" customFormat="1" x14ac:dyDescent="0.25">
      <c r="E46" s="10"/>
      <c r="F46" s="10"/>
      <c r="G46" s="10"/>
      <c r="H46" s="10"/>
      <c r="I46" s="10"/>
      <c r="J46" s="10"/>
      <c r="K46" s="10"/>
      <c r="L46" s="10"/>
      <c r="N46" s="10"/>
      <c r="R46" s="10"/>
      <c r="W46" s="10"/>
      <c r="AC46" s="10"/>
      <c r="AJ46" s="10"/>
      <c r="AR46" s="10"/>
      <c r="BA46" s="10"/>
    </row>
    <row r="47" spans="3:53" s="9" customFormat="1" x14ac:dyDescent="0.25">
      <c r="E47" s="10"/>
      <c r="F47" s="10"/>
      <c r="G47" s="10"/>
      <c r="H47" s="10"/>
      <c r="I47" s="10"/>
      <c r="J47" s="10"/>
      <c r="K47" s="10"/>
      <c r="L47" s="10"/>
      <c r="N47" s="10"/>
      <c r="R47" s="10"/>
      <c r="W47" s="10"/>
      <c r="AC47" s="10"/>
      <c r="AJ47" s="10"/>
      <c r="AR47" s="10"/>
      <c r="BA47" s="10"/>
    </row>
    <row r="48" spans="3:53" s="9" customFormat="1" x14ac:dyDescent="0.25">
      <c r="E48" s="10"/>
      <c r="F48" s="10"/>
      <c r="G48" s="10"/>
      <c r="H48" s="10"/>
      <c r="I48" s="10"/>
      <c r="J48" s="10"/>
      <c r="K48" s="10"/>
      <c r="L48" s="10"/>
      <c r="N48" s="10"/>
      <c r="R48" s="10"/>
      <c r="W48" s="10"/>
      <c r="AC48" s="10"/>
      <c r="AJ48" s="10"/>
      <c r="AR48" s="10"/>
      <c r="BA48" s="10"/>
    </row>
    <row r="49" spans="5:53" s="9" customFormat="1" x14ac:dyDescent="0.25">
      <c r="E49" s="10"/>
      <c r="F49" s="10"/>
      <c r="G49" s="10"/>
      <c r="H49" s="10"/>
      <c r="I49" s="10"/>
      <c r="J49" s="10"/>
      <c r="K49" s="10"/>
      <c r="L49" s="10"/>
      <c r="N49" s="10"/>
      <c r="R49" s="10"/>
      <c r="W49" s="10"/>
      <c r="AC49" s="10"/>
      <c r="AJ49" s="10"/>
      <c r="AR49" s="10"/>
      <c r="BA49" s="10"/>
    </row>
    <row r="50" spans="5:53" s="9" customFormat="1" x14ac:dyDescent="0.25">
      <c r="E50" s="10"/>
      <c r="F50" s="10"/>
      <c r="G50" s="10"/>
      <c r="H50" s="10"/>
      <c r="I50" s="10"/>
      <c r="J50" s="10"/>
      <c r="K50" s="10"/>
      <c r="L50" s="10"/>
      <c r="N50" s="10"/>
      <c r="R50" s="10"/>
      <c r="W50" s="10"/>
      <c r="AC50" s="10"/>
      <c r="AJ50" s="10"/>
      <c r="AR50" s="10"/>
      <c r="BA50" s="10"/>
    </row>
    <row r="51" spans="5:53" s="9" customFormat="1" x14ac:dyDescent="0.25">
      <c r="E51" s="10"/>
      <c r="F51" s="10"/>
      <c r="G51" s="10"/>
      <c r="H51" s="10"/>
      <c r="I51" s="10"/>
      <c r="J51" s="10"/>
      <c r="K51" s="10"/>
      <c r="L51" s="10"/>
      <c r="N51" s="10"/>
      <c r="R51" s="10"/>
      <c r="W51" s="10"/>
      <c r="AC51" s="10"/>
      <c r="AJ51" s="10"/>
      <c r="AR51" s="10"/>
      <c r="BA51" s="10"/>
    </row>
    <row r="52" spans="5:53" s="9" customFormat="1" x14ac:dyDescent="0.25">
      <c r="E52" s="10"/>
      <c r="F52" s="10"/>
      <c r="G52" s="10"/>
      <c r="H52" s="10"/>
      <c r="I52" s="10"/>
      <c r="J52" s="10"/>
      <c r="K52" s="10"/>
      <c r="L52" s="10"/>
      <c r="N52" s="10"/>
      <c r="R52" s="10"/>
      <c r="W52" s="10"/>
      <c r="AC52" s="10"/>
      <c r="AJ52" s="10"/>
      <c r="AR52" s="10"/>
      <c r="BA52" s="10"/>
    </row>
    <row r="53" spans="5:53" s="9" customFormat="1" x14ac:dyDescent="0.25">
      <c r="E53" s="10"/>
      <c r="F53" s="10"/>
      <c r="G53" s="10"/>
      <c r="H53" s="10"/>
      <c r="I53" s="10"/>
      <c r="J53" s="10"/>
      <c r="K53" s="10"/>
      <c r="L53" s="10"/>
      <c r="N53" s="10"/>
      <c r="R53" s="10"/>
      <c r="W53" s="10"/>
      <c r="AC53" s="10"/>
      <c r="AJ53" s="10"/>
      <c r="AR53" s="10"/>
      <c r="BA53" s="10"/>
    </row>
    <row r="54" spans="5:53" s="9" customFormat="1" x14ac:dyDescent="0.25">
      <c r="E54" s="10"/>
      <c r="F54" s="10"/>
      <c r="G54" s="10"/>
      <c r="H54" s="10"/>
      <c r="I54" s="10"/>
      <c r="J54" s="10"/>
      <c r="K54" s="10"/>
      <c r="L54" s="10"/>
      <c r="N54" s="10"/>
      <c r="R54" s="10"/>
      <c r="W54" s="10"/>
      <c r="AC54" s="10"/>
      <c r="AJ54" s="10"/>
      <c r="AR54" s="10"/>
      <c r="BA54" s="10"/>
    </row>
    <row r="55" spans="5:53" s="9" customFormat="1" x14ac:dyDescent="0.25">
      <c r="E55" s="10"/>
      <c r="F55" s="10"/>
      <c r="G55" s="10"/>
      <c r="H55" s="10"/>
      <c r="I55" s="10"/>
      <c r="J55" s="10"/>
      <c r="K55" s="10"/>
      <c r="L55" s="10"/>
      <c r="N55" s="10"/>
      <c r="R55" s="10"/>
      <c r="W55" s="10"/>
      <c r="AC55" s="10"/>
      <c r="AJ55" s="10"/>
      <c r="AR55" s="10"/>
      <c r="BA55" s="10"/>
    </row>
    <row r="56" spans="5:53" s="9" customFormat="1" x14ac:dyDescent="0.25">
      <c r="E56" s="10"/>
      <c r="F56" s="10"/>
      <c r="G56" s="10"/>
      <c r="H56" s="10"/>
      <c r="I56" s="10"/>
      <c r="J56" s="10"/>
      <c r="K56" s="10"/>
      <c r="L56" s="10"/>
      <c r="N56" s="10"/>
      <c r="R56" s="10"/>
      <c r="W56" s="10"/>
      <c r="AC56" s="10"/>
      <c r="AJ56" s="10"/>
      <c r="AR56" s="10"/>
      <c r="BA56" s="10"/>
    </row>
    <row r="57" spans="5:53" s="9" customFormat="1" x14ac:dyDescent="0.25">
      <c r="E57" s="10"/>
      <c r="F57" s="10"/>
      <c r="G57" s="10"/>
      <c r="H57" s="10"/>
      <c r="I57" s="10"/>
      <c r="J57" s="10"/>
      <c r="K57" s="10"/>
      <c r="L57" s="10"/>
      <c r="N57" s="10"/>
      <c r="R57" s="10"/>
      <c r="W57" s="10"/>
      <c r="AC57" s="10"/>
      <c r="AJ57" s="10"/>
      <c r="AR57" s="10"/>
      <c r="BA57" s="10"/>
    </row>
    <row r="58" spans="5:53" s="9" customFormat="1" x14ac:dyDescent="0.25">
      <c r="E58" s="10"/>
      <c r="F58" s="10"/>
      <c r="G58" s="10"/>
      <c r="H58" s="10"/>
      <c r="I58" s="10"/>
      <c r="J58" s="10"/>
      <c r="K58" s="10"/>
      <c r="L58" s="10"/>
      <c r="N58" s="10"/>
      <c r="R58" s="10"/>
      <c r="W58" s="10"/>
      <c r="AC58" s="10"/>
      <c r="AJ58" s="10"/>
      <c r="AR58" s="10"/>
      <c r="BA58" s="10"/>
    </row>
    <row r="59" spans="5:53" s="9" customFormat="1" x14ac:dyDescent="0.25">
      <c r="E59" s="10"/>
      <c r="F59" s="10"/>
      <c r="G59" s="10"/>
      <c r="H59" s="10"/>
      <c r="I59" s="10"/>
      <c r="J59" s="10"/>
      <c r="K59" s="10"/>
      <c r="L59" s="10"/>
      <c r="N59" s="10"/>
      <c r="R59" s="10"/>
      <c r="W59" s="10"/>
      <c r="AC59" s="10"/>
      <c r="AJ59" s="10"/>
      <c r="AR59" s="10"/>
      <c r="BA59" s="10"/>
    </row>
    <row r="60" spans="5:53" s="9" customFormat="1" x14ac:dyDescent="0.25">
      <c r="E60" s="10"/>
      <c r="F60" s="10"/>
      <c r="G60" s="10"/>
      <c r="H60" s="10"/>
      <c r="I60" s="10"/>
      <c r="J60" s="10"/>
      <c r="K60" s="10"/>
      <c r="L60" s="10"/>
      <c r="N60" s="10"/>
      <c r="R60" s="10"/>
      <c r="W60" s="10"/>
      <c r="AC60" s="10"/>
      <c r="AJ60" s="10"/>
      <c r="AR60" s="10"/>
      <c r="BA60" s="10"/>
    </row>
    <row r="61" spans="5:53" s="9" customFormat="1" x14ac:dyDescent="0.25">
      <c r="E61" s="10"/>
      <c r="F61" s="10"/>
      <c r="G61" s="10"/>
      <c r="H61" s="10"/>
      <c r="I61" s="10"/>
      <c r="J61" s="10"/>
      <c r="K61" s="10"/>
      <c r="L61" s="10"/>
      <c r="N61" s="10"/>
      <c r="R61" s="10"/>
      <c r="W61" s="10"/>
      <c r="AC61" s="10"/>
      <c r="AJ61" s="10"/>
      <c r="AR61" s="10"/>
      <c r="BA61" s="10"/>
    </row>
    <row r="62" spans="5:53" s="9" customFormat="1" x14ac:dyDescent="0.25">
      <c r="E62" s="10"/>
      <c r="F62" s="10"/>
      <c r="G62" s="10"/>
      <c r="H62" s="10"/>
      <c r="I62" s="10"/>
      <c r="J62" s="10"/>
      <c r="K62" s="10"/>
      <c r="L62" s="10"/>
      <c r="N62" s="10"/>
      <c r="R62" s="10"/>
      <c r="W62" s="10"/>
      <c r="AC62" s="10"/>
      <c r="AJ62" s="10"/>
      <c r="AR62" s="10"/>
      <c r="BA62" s="10"/>
    </row>
    <row r="63" spans="5:53" s="9" customFormat="1" x14ac:dyDescent="0.25">
      <c r="E63" s="10"/>
      <c r="F63" s="10"/>
      <c r="G63" s="10"/>
      <c r="H63" s="10"/>
      <c r="I63" s="10"/>
      <c r="J63" s="10"/>
      <c r="K63" s="10"/>
      <c r="L63" s="10"/>
      <c r="N63" s="10"/>
      <c r="R63" s="10"/>
      <c r="W63" s="10"/>
      <c r="AC63" s="10"/>
      <c r="AJ63" s="10"/>
      <c r="AR63" s="10"/>
      <c r="BA63" s="10"/>
    </row>
    <row r="64" spans="5:53" s="9" customFormat="1" x14ac:dyDescent="0.25">
      <c r="E64" s="10"/>
      <c r="F64" s="10"/>
      <c r="G64" s="10"/>
      <c r="H64" s="10"/>
      <c r="I64" s="10"/>
      <c r="J64" s="10"/>
      <c r="K64" s="10"/>
      <c r="L64" s="10"/>
      <c r="N64" s="10"/>
      <c r="R64" s="10"/>
      <c r="W64" s="10"/>
      <c r="AC64" s="10"/>
      <c r="AJ64" s="10"/>
      <c r="AR64" s="10"/>
      <c r="BA64" s="10"/>
    </row>
    <row r="65" spans="5:53" s="9" customFormat="1" x14ac:dyDescent="0.25">
      <c r="E65" s="10"/>
      <c r="F65" s="10"/>
      <c r="G65" s="10"/>
      <c r="H65" s="10"/>
      <c r="I65" s="10"/>
      <c r="J65" s="10"/>
      <c r="K65" s="10"/>
      <c r="L65" s="10"/>
      <c r="N65" s="10"/>
      <c r="R65" s="10"/>
      <c r="W65" s="10"/>
      <c r="AC65" s="10"/>
      <c r="AJ65" s="10"/>
      <c r="AR65" s="10"/>
      <c r="BA65" s="10"/>
    </row>
    <row r="66" spans="5:53" s="9" customFormat="1" x14ac:dyDescent="0.25">
      <c r="E66" s="10"/>
      <c r="F66" s="10"/>
      <c r="G66" s="10"/>
      <c r="H66" s="10"/>
      <c r="I66" s="10"/>
      <c r="J66" s="10"/>
      <c r="K66" s="10"/>
      <c r="L66" s="10"/>
      <c r="N66" s="10"/>
      <c r="R66" s="10"/>
      <c r="W66" s="10"/>
      <c r="AC66" s="10"/>
      <c r="AJ66" s="10"/>
      <c r="AR66" s="10"/>
      <c r="BA66" s="10"/>
    </row>
    <row r="67" spans="5:53" s="9" customFormat="1" x14ac:dyDescent="0.25">
      <c r="E67" s="10"/>
      <c r="F67" s="10"/>
      <c r="G67" s="10"/>
      <c r="H67" s="10"/>
      <c r="I67" s="10"/>
      <c r="J67" s="10"/>
      <c r="K67" s="10"/>
      <c r="L67" s="10"/>
      <c r="N67" s="10"/>
      <c r="R67" s="10"/>
      <c r="W67" s="10"/>
      <c r="AC67" s="10"/>
      <c r="AJ67" s="10"/>
      <c r="AR67" s="10"/>
      <c r="BA67" s="10"/>
    </row>
    <row r="68" spans="5:53" s="9" customFormat="1" x14ac:dyDescent="0.25">
      <c r="E68" s="10"/>
      <c r="F68" s="10"/>
      <c r="G68" s="10"/>
      <c r="H68" s="10"/>
      <c r="I68" s="10"/>
      <c r="J68" s="10"/>
      <c r="K68" s="10"/>
      <c r="L68" s="10"/>
      <c r="N68" s="10"/>
      <c r="R68" s="10"/>
      <c r="W68" s="10"/>
      <c r="AC68" s="10"/>
      <c r="AJ68" s="10"/>
      <c r="AR68" s="10"/>
      <c r="BA68" s="10"/>
    </row>
    <row r="69" spans="5:53" s="9" customFormat="1" x14ac:dyDescent="0.25">
      <c r="E69" s="10"/>
      <c r="F69" s="10"/>
      <c r="G69" s="10"/>
      <c r="H69" s="10"/>
      <c r="I69" s="10"/>
      <c r="J69" s="10"/>
      <c r="K69" s="10"/>
      <c r="L69" s="10"/>
      <c r="N69" s="10"/>
      <c r="R69" s="10"/>
      <c r="W69" s="10"/>
      <c r="AC69" s="10"/>
      <c r="AJ69" s="10"/>
      <c r="AR69" s="10"/>
      <c r="BA69" s="10"/>
    </row>
    <row r="70" spans="5:53" s="9" customFormat="1" x14ac:dyDescent="0.25">
      <c r="E70" s="10"/>
      <c r="F70" s="10"/>
      <c r="G70" s="10"/>
      <c r="H70" s="10"/>
      <c r="I70" s="10"/>
      <c r="J70" s="10"/>
      <c r="K70" s="10"/>
      <c r="L70" s="10"/>
      <c r="N70" s="10"/>
      <c r="R70" s="10"/>
      <c r="W70" s="10"/>
      <c r="AC70" s="10"/>
      <c r="AJ70" s="10"/>
      <c r="AR70" s="10"/>
      <c r="BA70" s="10"/>
    </row>
    <row r="71" spans="5:53" s="9" customFormat="1" x14ac:dyDescent="0.25">
      <c r="E71" s="10"/>
      <c r="F71" s="10"/>
      <c r="G71" s="10"/>
      <c r="H71" s="10"/>
      <c r="I71" s="10"/>
      <c r="J71" s="10"/>
      <c r="K71" s="10"/>
      <c r="L71" s="10"/>
      <c r="N71" s="10"/>
      <c r="R71" s="10"/>
      <c r="W71" s="10"/>
      <c r="AC71" s="10"/>
      <c r="AJ71" s="10"/>
      <c r="AR71" s="10"/>
      <c r="BA71" s="10"/>
    </row>
    <row r="72" spans="5:53" s="9" customFormat="1" x14ac:dyDescent="0.25">
      <c r="E72" s="10"/>
      <c r="F72" s="10"/>
      <c r="G72" s="10"/>
      <c r="H72" s="10"/>
      <c r="I72" s="10"/>
      <c r="J72" s="10"/>
      <c r="K72" s="10"/>
      <c r="L72" s="10"/>
      <c r="N72" s="10"/>
      <c r="R72" s="10"/>
      <c r="W72" s="10"/>
      <c r="AC72" s="10"/>
      <c r="AJ72" s="10"/>
      <c r="AR72" s="10"/>
      <c r="BA72" s="10"/>
    </row>
    <row r="73" spans="5:53" s="9" customFormat="1" x14ac:dyDescent="0.25">
      <c r="E73" s="10"/>
      <c r="F73" s="10"/>
      <c r="G73" s="10"/>
      <c r="H73" s="10"/>
      <c r="I73" s="10"/>
      <c r="J73" s="10"/>
      <c r="K73" s="10"/>
      <c r="L73" s="10"/>
      <c r="N73" s="10"/>
      <c r="R73" s="10"/>
      <c r="W73" s="10"/>
      <c r="AC73" s="10"/>
      <c r="AJ73" s="10"/>
      <c r="AR73" s="10"/>
      <c r="BA73" s="10"/>
    </row>
    <row r="74" spans="5:53" s="9" customFormat="1" x14ac:dyDescent="0.25">
      <c r="E74" s="10"/>
      <c r="F74" s="10"/>
      <c r="G74" s="10"/>
      <c r="H74" s="10"/>
      <c r="I74" s="10"/>
      <c r="J74" s="10"/>
      <c r="K74" s="10"/>
      <c r="L74" s="10"/>
      <c r="N74" s="10"/>
      <c r="R74" s="10"/>
      <c r="W74" s="10"/>
      <c r="AC74" s="10"/>
      <c r="AJ74" s="10"/>
      <c r="AR74" s="10"/>
      <c r="BA74" s="10"/>
    </row>
    <row r="75" spans="5:53" s="9" customFormat="1" x14ac:dyDescent="0.25">
      <c r="E75" s="10"/>
      <c r="F75" s="10"/>
      <c r="G75" s="10"/>
      <c r="H75" s="10"/>
      <c r="I75" s="10"/>
      <c r="J75" s="10"/>
      <c r="K75" s="10"/>
      <c r="L75" s="10"/>
      <c r="N75" s="10"/>
      <c r="R75" s="10"/>
      <c r="W75" s="10"/>
      <c r="AC75" s="10"/>
      <c r="AJ75" s="10"/>
      <c r="AR75" s="10"/>
      <c r="BA75" s="10"/>
    </row>
    <row r="76" spans="5:53" s="9" customFormat="1" x14ac:dyDescent="0.25">
      <c r="E76" s="10"/>
      <c r="F76" s="10"/>
      <c r="G76" s="10"/>
      <c r="H76" s="10"/>
      <c r="I76" s="10"/>
      <c r="J76" s="10"/>
      <c r="K76" s="10"/>
      <c r="L76" s="10"/>
      <c r="N76" s="10"/>
      <c r="R76" s="10"/>
      <c r="W76" s="10"/>
      <c r="AC76" s="10"/>
      <c r="AJ76" s="10"/>
      <c r="AR76" s="10"/>
      <c r="BA76" s="10"/>
    </row>
    <row r="77" spans="5:53" s="9" customFormat="1" x14ac:dyDescent="0.25">
      <c r="E77" s="10"/>
      <c r="F77" s="10"/>
      <c r="G77" s="10"/>
      <c r="H77" s="10"/>
      <c r="I77" s="10"/>
      <c r="J77" s="10"/>
      <c r="K77" s="10"/>
      <c r="L77" s="10"/>
      <c r="N77" s="10"/>
      <c r="R77" s="10"/>
      <c r="W77" s="10"/>
      <c r="AC77" s="10"/>
      <c r="AJ77" s="10"/>
      <c r="AR77" s="10"/>
      <c r="BA77" s="10"/>
    </row>
    <row r="78" spans="5:53" s="9" customFormat="1" x14ac:dyDescent="0.25">
      <c r="E78" s="10"/>
      <c r="F78" s="10"/>
      <c r="G78" s="10"/>
      <c r="H78" s="10"/>
      <c r="I78" s="10"/>
      <c r="J78" s="10"/>
      <c r="K78" s="10"/>
      <c r="L78" s="10"/>
      <c r="N78" s="10"/>
      <c r="R78" s="10"/>
      <c r="W78" s="10"/>
      <c r="AC78" s="10"/>
      <c r="AJ78" s="10"/>
      <c r="AR78" s="10"/>
      <c r="BA78" s="10"/>
    </row>
    <row r="79" spans="5:53" s="9" customFormat="1" x14ac:dyDescent="0.25">
      <c r="E79" s="10"/>
      <c r="F79" s="10"/>
      <c r="G79" s="10"/>
      <c r="H79" s="10"/>
      <c r="I79" s="10"/>
      <c r="J79" s="10"/>
      <c r="K79" s="10"/>
      <c r="L79" s="10"/>
      <c r="N79" s="10"/>
      <c r="R79" s="10"/>
      <c r="W79" s="10"/>
      <c r="AC79" s="10"/>
      <c r="AJ79" s="10"/>
      <c r="AR79" s="10"/>
      <c r="BA79" s="10"/>
    </row>
    <row r="80" spans="5:53" s="9" customFormat="1" x14ac:dyDescent="0.25">
      <c r="E80" s="10"/>
      <c r="F80" s="10"/>
      <c r="G80" s="10"/>
      <c r="H80" s="10"/>
      <c r="I80" s="10"/>
      <c r="J80" s="10"/>
      <c r="K80" s="10"/>
      <c r="L80" s="10"/>
      <c r="N80" s="10"/>
      <c r="R80" s="10"/>
      <c r="W80" s="10"/>
      <c r="AC80" s="10"/>
      <c r="AJ80" s="10"/>
      <c r="AR80" s="10"/>
      <c r="BA80" s="10"/>
    </row>
    <row r="81" spans="5:53" s="9" customFormat="1" x14ac:dyDescent="0.25">
      <c r="E81" s="10"/>
      <c r="F81" s="10"/>
      <c r="G81" s="10"/>
      <c r="H81" s="10"/>
      <c r="I81" s="10"/>
      <c r="J81" s="10"/>
      <c r="K81" s="10"/>
      <c r="L81" s="10"/>
      <c r="N81" s="10"/>
      <c r="R81" s="10"/>
      <c r="W81" s="10"/>
      <c r="AC81" s="10"/>
      <c r="AJ81" s="10"/>
      <c r="AR81" s="10"/>
      <c r="BA81" s="10"/>
    </row>
    <row r="82" spans="5:53" s="9" customFormat="1" x14ac:dyDescent="0.25">
      <c r="E82" s="10"/>
      <c r="F82" s="10"/>
      <c r="G82" s="10"/>
      <c r="H82" s="10"/>
      <c r="I82" s="10"/>
      <c r="J82" s="10"/>
      <c r="K82" s="10"/>
      <c r="L82" s="10"/>
      <c r="N82" s="10"/>
      <c r="R82" s="10"/>
      <c r="W82" s="10"/>
      <c r="AC82" s="10"/>
      <c r="AJ82" s="10"/>
      <c r="AR82" s="10"/>
      <c r="BA82" s="10"/>
    </row>
    <row r="83" spans="5:53" s="9" customFormat="1" x14ac:dyDescent="0.25">
      <c r="E83" s="10"/>
      <c r="F83" s="10"/>
      <c r="G83" s="10"/>
      <c r="H83" s="10"/>
      <c r="I83" s="10"/>
      <c r="J83" s="10"/>
      <c r="K83" s="10"/>
      <c r="L83" s="10"/>
      <c r="N83" s="10"/>
      <c r="R83" s="10"/>
      <c r="W83" s="10"/>
      <c r="AC83" s="10"/>
      <c r="AJ83" s="10"/>
      <c r="AR83" s="10"/>
      <c r="BA83" s="10"/>
    </row>
    <row r="84" spans="5:53" s="9" customFormat="1" x14ac:dyDescent="0.25">
      <c r="E84" s="10"/>
      <c r="F84" s="10"/>
      <c r="G84" s="10"/>
      <c r="H84" s="10"/>
      <c r="I84" s="10"/>
      <c r="J84" s="10"/>
      <c r="K84" s="10"/>
      <c r="L84" s="10"/>
      <c r="N84" s="10"/>
      <c r="R84" s="10"/>
      <c r="W84" s="10"/>
      <c r="AC84" s="10"/>
      <c r="AJ84" s="10"/>
      <c r="AR84" s="10"/>
      <c r="BA84" s="10"/>
    </row>
    <row r="85" spans="5:53" s="9" customFormat="1" x14ac:dyDescent="0.25">
      <c r="E85" s="10"/>
      <c r="F85" s="10"/>
      <c r="G85" s="10"/>
      <c r="H85" s="10"/>
      <c r="I85" s="10"/>
      <c r="J85" s="10"/>
      <c r="K85" s="10"/>
      <c r="L85" s="10"/>
      <c r="N85" s="10"/>
      <c r="R85" s="10"/>
      <c r="W85" s="10"/>
      <c r="AC85" s="10"/>
      <c r="AJ85" s="10"/>
      <c r="AR85" s="10"/>
      <c r="BA85" s="10"/>
    </row>
    <row r="86" spans="5:53" s="9" customFormat="1" x14ac:dyDescent="0.25">
      <c r="E86" s="10"/>
      <c r="F86" s="10"/>
      <c r="G86" s="10"/>
      <c r="H86" s="10"/>
      <c r="I86" s="10"/>
      <c r="J86" s="10"/>
      <c r="K86" s="10"/>
      <c r="L86" s="10"/>
      <c r="N86" s="10"/>
      <c r="R86" s="10"/>
      <c r="W86" s="10"/>
      <c r="AC86" s="10"/>
      <c r="AJ86" s="10"/>
      <c r="AR86" s="10"/>
      <c r="BA86" s="10"/>
    </row>
    <row r="87" spans="5:53" s="9" customFormat="1" x14ac:dyDescent="0.25">
      <c r="E87" s="10"/>
      <c r="F87" s="10"/>
      <c r="G87" s="10"/>
      <c r="H87" s="10"/>
      <c r="I87" s="10"/>
      <c r="J87" s="10"/>
      <c r="K87" s="10"/>
      <c r="L87" s="10"/>
      <c r="N87" s="10"/>
      <c r="R87" s="10"/>
      <c r="W87" s="10"/>
      <c r="AC87" s="10"/>
      <c r="AJ87" s="10"/>
      <c r="AR87" s="10"/>
      <c r="BA87" s="10"/>
    </row>
    <row r="88" spans="5:53" s="9" customFormat="1" x14ac:dyDescent="0.25">
      <c r="E88" s="10"/>
      <c r="F88" s="10"/>
      <c r="G88" s="10"/>
      <c r="H88" s="10"/>
      <c r="I88" s="10"/>
      <c r="J88" s="10"/>
      <c r="K88" s="10"/>
      <c r="L88" s="10"/>
      <c r="N88" s="10"/>
      <c r="R88" s="10"/>
      <c r="W88" s="10"/>
      <c r="AC88" s="10"/>
      <c r="AJ88" s="10"/>
      <c r="AR88" s="10"/>
      <c r="BA88" s="10"/>
    </row>
    <row r="89" spans="5:53" s="9" customFormat="1" x14ac:dyDescent="0.25">
      <c r="E89" s="10"/>
      <c r="F89" s="10"/>
      <c r="G89" s="10"/>
      <c r="H89" s="10"/>
      <c r="I89" s="10"/>
      <c r="J89" s="10"/>
      <c r="K89" s="10"/>
      <c r="L89" s="10"/>
      <c r="N89" s="10"/>
      <c r="R89" s="10"/>
      <c r="W89" s="10"/>
      <c r="AC89" s="10"/>
      <c r="AJ89" s="10"/>
      <c r="AR89" s="10"/>
      <c r="BA89" s="10"/>
    </row>
    <row r="90" spans="5:53" s="9" customFormat="1" x14ac:dyDescent="0.25">
      <c r="E90" s="10"/>
      <c r="F90" s="10"/>
      <c r="G90" s="10"/>
      <c r="H90" s="10"/>
      <c r="I90" s="10"/>
      <c r="J90" s="10"/>
      <c r="K90" s="10"/>
      <c r="L90" s="10"/>
      <c r="N90" s="10"/>
      <c r="R90" s="10"/>
      <c r="W90" s="10"/>
      <c r="AC90" s="10"/>
      <c r="AJ90" s="10"/>
      <c r="AR90" s="10"/>
      <c r="BA90" s="10"/>
    </row>
    <row r="91" spans="5:53" s="9" customFormat="1" x14ac:dyDescent="0.25">
      <c r="E91" s="10"/>
      <c r="F91" s="10"/>
      <c r="G91" s="10"/>
      <c r="H91" s="10"/>
      <c r="I91" s="10"/>
      <c r="J91" s="10"/>
      <c r="K91" s="10"/>
      <c r="L91" s="10"/>
      <c r="N91" s="10"/>
      <c r="R91" s="10"/>
      <c r="W91" s="10"/>
      <c r="AC91" s="10"/>
      <c r="AJ91" s="10"/>
      <c r="AR91" s="10"/>
      <c r="BA91" s="10"/>
    </row>
    <row r="92" spans="5:53" s="9" customFormat="1" x14ac:dyDescent="0.25">
      <c r="E92" s="10"/>
      <c r="F92" s="10"/>
      <c r="G92" s="10"/>
      <c r="H92" s="10"/>
      <c r="I92" s="10"/>
      <c r="J92" s="10"/>
      <c r="K92" s="10"/>
      <c r="L92" s="10"/>
      <c r="N92" s="10"/>
      <c r="R92" s="10"/>
      <c r="W92" s="10"/>
      <c r="AC92" s="10"/>
      <c r="AJ92" s="10"/>
      <c r="AR92" s="10"/>
      <c r="BA92" s="10"/>
    </row>
    <row r="93" spans="5:53" s="9" customFormat="1" x14ac:dyDescent="0.25">
      <c r="E93" s="10"/>
      <c r="F93" s="10"/>
      <c r="G93" s="10"/>
      <c r="H93" s="10"/>
      <c r="I93" s="10"/>
      <c r="J93" s="10"/>
      <c r="K93" s="10"/>
      <c r="L93" s="10"/>
      <c r="N93" s="10"/>
      <c r="R93" s="10"/>
      <c r="W93" s="10"/>
      <c r="AC93" s="10"/>
      <c r="AJ93" s="10"/>
      <c r="AR93" s="10"/>
      <c r="BA93" s="10"/>
    </row>
    <row r="94" spans="5:53" s="9" customFormat="1" x14ac:dyDescent="0.25">
      <c r="E94" s="10"/>
      <c r="F94" s="10"/>
      <c r="G94" s="10"/>
      <c r="H94" s="10"/>
      <c r="I94" s="10"/>
      <c r="J94" s="10"/>
      <c r="K94" s="10"/>
      <c r="L94" s="10"/>
      <c r="N94" s="10"/>
      <c r="R94" s="10"/>
      <c r="W94" s="10"/>
      <c r="AC94" s="10"/>
      <c r="AJ94" s="10"/>
      <c r="AR94" s="10"/>
      <c r="BA94" s="10"/>
    </row>
    <row r="95" spans="5:53" s="9" customFormat="1" x14ac:dyDescent="0.25">
      <c r="E95" s="10"/>
      <c r="F95" s="10"/>
      <c r="G95" s="10"/>
      <c r="H95" s="10"/>
      <c r="I95" s="10"/>
      <c r="J95" s="10"/>
      <c r="K95" s="10"/>
      <c r="L95" s="10"/>
      <c r="N95" s="10"/>
      <c r="R95" s="10"/>
      <c r="W95" s="10"/>
      <c r="AC95" s="10"/>
      <c r="AJ95" s="10"/>
      <c r="AR95" s="10"/>
      <c r="BA95" s="10"/>
    </row>
    <row r="96" spans="5:53" s="9" customFormat="1" x14ac:dyDescent="0.25">
      <c r="E96" s="10"/>
      <c r="F96" s="10"/>
      <c r="G96" s="10"/>
      <c r="H96" s="10"/>
      <c r="I96" s="10"/>
      <c r="J96" s="10"/>
      <c r="K96" s="10"/>
      <c r="L96" s="10"/>
      <c r="N96" s="10"/>
      <c r="R96" s="10"/>
      <c r="W96" s="10"/>
      <c r="AC96" s="10"/>
      <c r="AJ96" s="10"/>
      <c r="AR96" s="10"/>
      <c r="BA96" s="10"/>
    </row>
    <row r="97" spans="5:53" s="9" customFormat="1" x14ac:dyDescent="0.25">
      <c r="E97" s="10"/>
      <c r="F97" s="10"/>
      <c r="G97" s="10"/>
      <c r="H97" s="10"/>
      <c r="I97" s="10"/>
      <c r="J97" s="10"/>
      <c r="K97" s="10"/>
      <c r="L97" s="10"/>
      <c r="N97" s="10"/>
      <c r="R97" s="10"/>
      <c r="W97" s="10"/>
      <c r="AC97" s="10"/>
      <c r="AJ97" s="10"/>
      <c r="AR97" s="10"/>
      <c r="BA97" s="10"/>
    </row>
    <row r="98" spans="5:53" s="9" customFormat="1" x14ac:dyDescent="0.25">
      <c r="E98" s="10"/>
      <c r="F98" s="10"/>
      <c r="G98" s="10"/>
      <c r="H98" s="10"/>
      <c r="I98" s="10"/>
      <c r="J98" s="10"/>
      <c r="K98" s="10"/>
      <c r="L98" s="10"/>
      <c r="N98" s="10"/>
      <c r="R98" s="10"/>
      <c r="W98" s="10"/>
      <c r="AC98" s="10"/>
      <c r="AJ98" s="10"/>
      <c r="AR98" s="10"/>
      <c r="BA98" s="10"/>
    </row>
    <row r="99" spans="5:53" s="9" customFormat="1" x14ac:dyDescent="0.25">
      <c r="E99" s="10"/>
      <c r="F99" s="10"/>
      <c r="G99" s="10"/>
      <c r="H99" s="10"/>
      <c r="I99" s="10"/>
      <c r="J99" s="10"/>
      <c r="K99" s="10"/>
      <c r="L99" s="10"/>
      <c r="N99" s="10"/>
      <c r="R99" s="10"/>
      <c r="W99" s="10"/>
      <c r="AC99" s="10"/>
      <c r="AJ99" s="10"/>
      <c r="AR99" s="10"/>
      <c r="BA99" s="10"/>
    </row>
    <row r="100" spans="5:53" s="9" customFormat="1" x14ac:dyDescent="0.25">
      <c r="E100" s="10"/>
      <c r="F100" s="10"/>
      <c r="G100" s="10"/>
      <c r="H100" s="10"/>
      <c r="I100" s="10"/>
      <c r="J100" s="10"/>
      <c r="K100" s="10"/>
      <c r="L100" s="10"/>
      <c r="N100" s="10"/>
      <c r="R100" s="10"/>
      <c r="W100" s="10"/>
      <c r="AC100" s="10"/>
      <c r="AJ100" s="10"/>
      <c r="AR100" s="10"/>
      <c r="BA100" s="10"/>
    </row>
    <row r="101" spans="5:53" s="9" customFormat="1" x14ac:dyDescent="0.25">
      <c r="E101" s="10"/>
      <c r="F101" s="10"/>
      <c r="G101" s="10"/>
      <c r="H101" s="10"/>
      <c r="I101" s="10"/>
      <c r="J101" s="10"/>
      <c r="K101" s="10"/>
      <c r="L101" s="10"/>
      <c r="N101" s="10"/>
      <c r="R101" s="10"/>
      <c r="W101" s="10"/>
      <c r="AC101" s="10"/>
      <c r="AJ101" s="10"/>
      <c r="AR101" s="10"/>
      <c r="BA101" s="10"/>
    </row>
    <row r="102" spans="5:53" s="9" customFormat="1" x14ac:dyDescent="0.25">
      <c r="E102" s="10"/>
      <c r="F102" s="10"/>
      <c r="G102" s="10"/>
      <c r="H102" s="10"/>
      <c r="I102" s="10"/>
      <c r="J102" s="10"/>
      <c r="K102" s="10"/>
      <c r="L102" s="10"/>
      <c r="N102" s="10"/>
      <c r="R102" s="10"/>
      <c r="W102" s="10"/>
      <c r="AC102" s="10"/>
      <c r="AJ102" s="10"/>
      <c r="AR102" s="10"/>
      <c r="BA102" s="10"/>
    </row>
    <row r="103" spans="5:53" s="9" customFormat="1" x14ac:dyDescent="0.25">
      <c r="E103" s="10"/>
      <c r="F103" s="10"/>
      <c r="G103" s="10"/>
      <c r="H103" s="10"/>
      <c r="I103" s="10"/>
      <c r="J103" s="10"/>
      <c r="K103" s="10"/>
      <c r="L103" s="10"/>
      <c r="N103" s="10"/>
      <c r="R103" s="10"/>
      <c r="W103" s="10"/>
      <c r="AC103" s="10"/>
      <c r="AJ103" s="10"/>
      <c r="AR103" s="10"/>
      <c r="BA103" s="10"/>
    </row>
    <row r="104" spans="5:53" s="9" customFormat="1" x14ac:dyDescent="0.25">
      <c r="E104" s="10"/>
      <c r="F104" s="10"/>
      <c r="G104" s="10"/>
      <c r="H104" s="10"/>
      <c r="I104" s="10"/>
      <c r="J104" s="10"/>
      <c r="K104" s="10"/>
      <c r="L104" s="10"/>
      <c r="N104" s="10"/>
      <c r="R104" s="10"/>
      <c r="W104" s="10"/>
      <c r="AC104" s="10"/>
      <c r="AJ104" s="10"/>
      <c r="AR104" s="10"/>
      <c r="BA104" s="10"/>
    </row>
    <row r="105" spans="5:53" s="9" customFormat="1" x14ac:dyDescent="0.25">
      <c r="E105" s="10"/>
      <c r="F105" s="10"/>
      <c r="G105" s="10"/>
      <c r="H105" s="10"/>
      <c r="I105" s="10"/>
      <c r="J105" s="10"/>
      <c r="K105" s="10"/>
      <c r="L105" s="10"/>
      <c r="N105" s="10"/>
      <c r="R105" s="10"/>
      <c r="W105" s="10"/>
      <c r="AC105" s="10"/>
      <c r="AJ105" s="10"/>
      <c r="AR105" s="10"/>
      <c r="BA105" s="10"/>
    </row>
    <row r="106" spans="5:53" s="9" customFormat="1" x14ac:dyDescent="0.25">
      <c r="E106" s="10"/>
      <c r="F106" s="10"/>
      <c r="G106" s="10"/>
      <c r="H106" s="10"/>
      <c r="I106" s="10"/>
      <c r="J106" s="10"/>
      <c r="K106" s="10"/>
      <c r="L106" s="10"/>
      <c r="N106" s="10"/>
      <c r="R106" s="10"/>
      <c r="W106" s="10"/>
      <c r="AC106" s="10"/>
      <c r="AJ106" s="10"/>
      <c r="AR106" s="10"/>
      <c r="BA106" s="10"/>
    </row>
    <row r="107" spans="5:53" s="9" customFormat="1" x14ac:dyDescent="0.25">
      <c r="E107" s="10"/>
      <c r="F107" s="10"/>
      <c r="G107" s="10"/>
      <c r="H107" s="10"/>
      <c r="I107" s="10"/>
      <c r="J107" s="10"/>
      <c r="K107" s="10"/>
      <c r="L107" s="10"/>
      <c r="N107" s="10"/>
      <c r="R107" s="10"/>
      <c r="W107" s="10"/>
      <c r="AC107" s="10"/>
      <c r="AJ107" s="10"/>
      <c r="AR107" s="10"/>
      <c r="BA107" s="10"/>
    </row>
    <row r="108" spans="5:53" s="9" customFormat="1" x14ac:dyDescent="0.25">
      <c r="E108" s="10"/>
      <c r="F108" s="10"/>
      <c r="G108" s="10"/>
      <c r="H108" s="10"/>
      <c r="I108" s="10"/>
      <c r="J108" s="10"/>
      <c r="K108" s="10"/>
      <c r="L108" s="10"/>
      <c r="N108" s="10"/>
      <c r="R108" s="10"/>
      <c r="W108" s="10"/>
      <c r="AC108" s="10"/>
      <c r="AJ108" s="10"/>
      <c r="AR108" s="10"/>
      <c r="BA108" s="10"/>
    </row>
    <row r="109" spans="5:53" s="9" customFormat="1" x14ac:dyDescent="0.25">
      <c r="E109" s="10"/>
      <c r="F109" s="10"/>
      <c r="G109" s="10"/>
      <c r="H109" s="10"/>
      <c r="I109" s="10"/>
      <c r="J109" s="10"/>
      <c r="K109" s="10"/>
      <c r="L109" s="10"/>
      <c r="N109" s="10"/>
      <c r="R109" s="10"/>
      <c r="W109" s="10"/>
      <c r="AC109" s="10"/>
      <c r="AJ109" s="10"/>
      <c r="AR109" s="10"/>
      <c r="BA109" s="10"/>
    </row>
    <row r="110" spans="5:53" s="9" customFormat="1" x14ac:dyDescent="0.25">
      <c r="E110" s="10"/>
      <c r="F110" s="10"/>
      <c r="G110" s="10"/>
      <c r="H110" s="10"/>
      <c r="I110" s="10"/>
      <c r="J110" s="10"/>
      <c r="K110" s="10"/>
      <c r="L110" s="10"/>
      <c r="N110" s="10"/>
      <c r="R110" s="10"/>
      <c r="W110" s="10"/>
      <c r="AC110" s="10"/>
      <c r="AJ110" s="10"/>
      <c r="AR110" s="10"/>
      <c r="BA110" s="10"/>
    </row>
    <row r="111" spans="5:53" s="9" customFormat="1" x14ac:dyDescent="0.25">
      <c r="E111" s="10"/>
      <c r="F111" s="10"/>
      <c r="G111" s="10"/>
      <c r="H111" s="10"/>
      <c r="I111" s="10"/>
      <c r="J111" s="10"/>
      <c r="K111" s="10"/>
      <c r="L111" s="10"/>
      <c r="N111" s="10"/>
      <c r="R111" s="10"/>
      <c r="W111" s="10"/>
      <c r="AC111" s="10"/>
      <c r="AJ111" s="10"/>
      <c r="AR111" s="10"/>
      <c r="BA111" s="10"/>
    </row>
    <row r="112" spans="5:53" s="9" customFormat="1" x14ac:dyDescent="0.25">
      <c r="E112" s="10"/>
      <c r="F112" s="10"/>
      <c r="G112" s="10"/>
      <c r="H112" s="10"/>
      <c r="I112" s="10"/>
      <c r="J112" s="10"/>
      <c r="K112" s="10"/>
      <c r="L112" s="10"/>
      <c r="N112" s="10"/>
      <c r="R112" s="10"/>
      <c r="W112" s="10"/>
      <c r="AC112" s="10"/>
      <c r="AJ112" s="10"/>
      <c r="AR112" s="10"/>
      <c r="BA112" s="10"/>
    </row>
    <row r="113" spans="5:53" s="9" customFormat="1" x14ac:dyDescent="0.25">
      <c r="E113" s="10"/>
      <c r="F113" s="10"/>
      <c r="G113" s="10"/>
      <c r="H113" s="10"/>
      <c r="I113" s="10"/>
      <c r="J113" s="10"/>
      <c r="K113" s="10"/>
      <c r="L113" s="10"/>
      <c r="N113" s="10"/>
      <c r="R113" s="10"/>
      <c r="W113" s="10"/>
      <c r="AC113" s="10"/>
      <c r="AJ113" s="10"/>
      <c r="AR113" s="10"/>
      <c r="BA113" s="10"/>
    </row>
    <row r="114" spans="5:53" s="9" customFormat="1" x14ac:dyDescent="0.25">
      <c r="E114" s="10"/>
      <c r="F114" s="10"/>
      <c r="G114" s="10"/>
      <c r="H114" s="10"/>
      <c r="I114" s="10"/>
      <c r="J114" s="10"/>
      <c r="K114" s="10"/>
      <c r="L114" s="10"/>
      <c r="N114" s="10"/>
      <c r="R114" s="10"/>
      <c r="W114" s="10"/>
      <c r="AC114" s="10"/>
      <c r="AJ114" s="10"/>
      <c r="AR114" s="10"/>
      <c r="BA114" s="10"/>
    </row>
    <row r="115" spans="5:53" s="9" customFormat="1" x14ac:dyDescent="0.25">
      <c r="E115" s="10"/>
      <c r="F115" s="10"/>
      <c r="G115" s="10"/>
      <c r="H115" s="10"/>
      <c r="I115" s="10"/>
      <c r="J115" s="10"/>
      <c r="K115" s="10"/>
      <c r="L115" s="10"/>
      <c r="N115" s="10"/>
      <c r="R115" s="10"/>
      <c r="W115" s="10"/>
      <c r="AC115" s="10"/>
      <c r="AJ115" s="10"/>
      <c r="AR115" s="10"/>
      <c r="BA115" s="10"/>
    </row>
    <row r="116" spans="5:53" s="9" customFormat="1" x14ac:dyDescent="0.25">
      <c r="E116" s="10"/>
      <c r="F116" s="10"/>
      <c r="G116" s="10"/>
      <c r="H116" s="10"/>
      <c r="I116" s="10"/>
      <c r="J116" s="10"/>
      <c r="K116" s="10"/>
      <c r="L116" s="10"/>
      <c r="N116" s="10"/>
      <c r="R116" s="10"/>
      <c r="W116" s="10"/>
      <c r="AC116" s="10"/>
      <c r="AJ116" s="10"/>
      <c r="AR116" s="10"/>
      <c r="BA116" s="10"/>
    </row>
    <row r="117" spans="5:53" s="9" customFormat="1" x14ac:dyDescent="0.25">
      <c r="E117" s="10"/>
      <c r="F117" s="10"/>
      <c r="G117" s="10"/>
      <c r="H117" s="10"/>
      <c r="I117" s="10"/>
      <c r="J117" s="10"/>
      <c r="K117" s="10"/>
      <c r="L117" s="10"/>
      <c r="N117" s="10"/>
      <c r="R117" s="10"/>
      <c r="W117" s="10"/>
      <c r="AC117" s="10"/>
      <c r="AJ117" s="10"/>
      <c r="AR117" s="10"/>
      <c r="BA117" s="10"/>
    </row>
    <row r="118" spans="5:53" s="9" customFormat="1" x14ac:dyDescent="0.25">
      <c r="E118" s="10"/>
      <c r="F118" s="10"/>
      <c r="G118" s="10"/>
      <c r="H118" s="10"/>
      <c r="I118" s="10"/>
      <c r="J118" s="10"/>
      <c r="K118" s="10"/>
      <c r="L118" s="10"/>
      <c r="N118" s="10"/>
      <c r="R118" s="10"/>
      <c r="W118" s="10"/>
      <c r="AC118" s="10"/>
      <c r="AJ118" s="10"/>
      <c r="AR118" s="10"/>
      <c r="BA118" s="10"/>
    </row>
    <row r="119" spans="5:53" s="9" customFormat="1" x14ac:dyDescent="0.25">
      <c r="E119" s="10"/>
      <c r="F119" s="10"/>
      <c r="G119" s="10"/>
      <c r="H119" s="10"/>
      <c r="I119" s="10"/>
      <c r="J119" s="10"/>
      <c r="K119" s="10"/>
      <c r="L119" s="10"/>
      <c r="N119" s="10"/>
      <c r="R119" s="10"/>
      <c r="W119" s="10"/>
      <c r="AC119" s="10"/>
      <c r="AJ119" s="10"/>
      <c r="AR119" s="10"/>
      <c r="BA119" s="10"/>
    </row>
    <row r="120" spans="5:53" s="9" customFormat="1" x14ac:dyDescent="0.25">
      <c r="E120" s="10"/>
      <c r="F120" s="10"/>
      <c r="G120" s="10"/>
      <c r="H120" s="10"/>
      <c r="I120" s="10"/>
      <c r="J120" s="10"/>
      <c r="K120" s="10"/>
      <c r="L120" s="10"/>
      <c r="N120" s="10"/>
      <c r="R120" s="10"/>
      <c r="W120" s="10"/>
      <c r="AC120" s="10"/>
      <c r="AJ120" s="10"/>
      <c r="AR120" s="10"/>
      <c r="BA120" s="10"/>
    </row>
    <row r="121" spans="5:53" s="9" customFormat="1" x14ac:dyDescent="0.25">
      <c r="E121" s="10"/>
      <c r="F121" s="10"/>
      <c r="G121" s="10"/>
      <c r="H121" s="10"/>
      <c r="I121" s="10"/>
      <c r="J121" s="10"/>
      <c r="K121" s="10"/>
      <c r="L121" s="10"/>
      <c r="N121" s="10"/>
      <c r="R121" s="10"/>
      <c r="W121" s="10"/>
      <c r="AC121" s="10"/>
      <c r="AJ121" s="10"/>
      <c r="AR121" s="10"/>
      <c r="BA121" s="10"/>
    </row>
    <row r="122" spans="5:53" s="9" customFormat="1" x14ac:dyDescent="0.25">
      <c r="E122" s="10"/>
      <c r="F122" s="10"/>
      <c r="G122" s="10"/>
      <c r="H122" s="10"/>
      <c r="I122" s="10"/>
      <c r="J122" s="10"/>
      <c r="K122" s="10"/>
      <c r="L122" s="10"/>
      <c r="N122" s="10"/>
      <c r="R122" s="10"/>
      <c r="W122" s="10"/>
      <c r="AC122" s="10"/>
      <c r="AJ122" s="10"/>
      <c r="AR122" s="10"/>
      <c r="BA122" s="10"/>
    </row>
    <row r="123" spans="5:53" s="9" customFormat="1" x14ac:dyDescent="0.25">
      <c r="E123" s="10"/>
      <c r="F123" s="10"/>
      <c r="G123" s="10"/>
      <c r="H123" s="10"/>
      <c r="I123" s="10"/>
      <c r="J123" s="10"/>
      <c r="K123" s="10"/>
      <c r="L123" s="10"/>
      <c r="N123" s="10"/>
      <c r="R123" s="10"/>
      <c r="W123" s="10"/>
      <c r="AC123" s="10"/>
      <c r="AJ123" s="10"/>
      <c r="AR123" s="10"/>
      <c r="BA123" s="10"/>
    </row>
    <row r="124" spans="5:53" s="9" customFormat="1" x14ac:dyDescent="0.25">
      <c r="E124" s="10"/>
      <c r="F124" s="10"/>
      <c r="G124" s="10"/>
      <c r="H124" s="10"/>
      <c r="I124" s="10"/>
      <c r="J124" s="10"/>
      <c r="K124" s="10"/>
      <c r="L124" s="10"/>
      <c r="N124" s="10"/>
      <c r="R124" s="10"/>
      <c r="W124" s="10"/>
      <c r="AC124" s="10"/>
      <c r="AJ124" s="10"/>
      <c r="AR124" s="10"/>
      <c r="BA124" s="10"/>
    </row>
    <row r="125" spans="5:53" s="9" customFormat="1" x14ac:dyDescent="0.25">
      <c r="E125" s="10"/>
      <c r="F125" s="10"/>
      <c r="G125" s="10"/>
      <c r="H125" s="10"/>
      <c r="I125" s="10"/>
      <c r="J125" s="10"/>
      <c r="K125" s="10"/>
      <c r="L125" s="10"/>
      <c r="N125" s="10"/>
      <c r="R125" s="10"/>
      <c r="W125" s="10"/>
      <c r="AC125" s="10"/>
      <c r="AJ125" s="10"/>
      <c r="AR125" s="10"/>
      <c r="BA125" s="10"/>
    </row>
    <row r="126" spans="5:53" s="9" customFormat="1" x14ac:dyDescent="0.25">
      <c r="E126" s="10"/>
      <c r="F126" s="10"/>
      <c r="G126" s="10"/>
      <c r="H126" s="10"/>
      <c r="I126" s="10"/>
      <c r="J126" s="10"/>
      <c r="K126" s="10"/>
      <c r="L126" s="10"/>
      <c r="N126" s="10"/>
      <c r="R126" s="10"/>
      <c r="W126" s="10"/>
      <c r="AC126" s="10"/>
      <c r="AJ126" s="10"/>
      <c r="AR126" s="10"/>
      <c r="BA126" s="10"/>
    </row>
    <row r="127" spans="5:53" s="9" customFormat="1" x14ac:dyDescent="0.25">
      <c r="E127" s="10"/>
      <c r="F127" s="10"/>
      <c r="G127" s="10"/>
      <c r="H127" s="10"/>
      <c r="I127" s="10"/>
      <c r="J127" s="10"/>
      <c r="K127" s="10"/>
      <c r="L127" s="10"/>
      <c r="N127" s="10"/>
      <c r="R127" s="10"/>
      <c r="W127" s="10"/>
      <c r="AC127" s="10"/>
      <c r="AJ127" s="10"/>
      <c r="AR127" s="10"/>
      <c r="BA127" s="10"/>
    </row>
    <row r="128" spans="5:53" s="9" customFormat="1" x14ac:dyDescent="0.25">
      <c r="E128" s="10"/>
      <c r="F128" s="10"/>
      <c r="G128" s="10"/>
      <c r="H128" s="10"/>
      <c r="I128" s="10"/>
      <c r="J128" s="10"/>
      <c r="K128" s="10"/>
      <c r="L128" s="10"/>
      <c r="N128" s="10"/>
      <c r="R128" s="10"/>
      <c r="W128" s="10"/>
      <c r="AC128" s="10"/>
      <c r="AJ128" s="10"/>
      <c r="AR128" s="10"/>
      <c r="BA128" s="10"/>
    </row>
    <row r="129" spans="5:53" s="9" customFormat="1" x14ac:dyDescent="0.25">
      <c r="E129" s="10"/>
      <c r="F129" s="10"/>
      <c r="G129" s="10"/>
      <c r="H129" s="10"/>
      <c r="I129" s="10"/>
      <c r="J129" s="10"/>
      <c r="K129" s="10"/>
      <c r="L129" s="10"/>
      <c r="N129" s="10"/>
      <c r="R129" s="10"/>
      <c r="W129" s="10"/>
      <c r="AC129" s="10"/>
      <c r="AJ129" s="10"/>
      <c r="AR129" s="10"/>
      <c r="BA129" s="10"/>
    </row>
    <row r="130" spans="5:53" s="9" customFormat="1" x14ac:dyDescent="0.25">
      <c r="E130" s="10"/>
      <c r="F130" s="10"/>
      <c r="G130" s="10"/>
      <c r="H130" s="10"/>
      <c r="I130" s="10"/>
      <c r="J130" s="10"/>
      <c r="K130" s="10"/>
      <c r="L130" s="10"/>
      <c r="N130" s="10"/>
      <c r="R130" s="10"/>
      <c r="W130" s="10"/>
      <c r="AC130" s="10"/>
      <c r="AJ130" s="10"/>
      <c r="AR130" s="10"/>
      <c r="BA130" s="10"/>
    </row>
    <row r="131" spans="5:53" s="9" customFormat="1" x14ac:dyDescent="0.25">
      <c r="E131" s="10"/>
      <c r="F131" s="10"/>
      <c r="G131" s="10"/>
      <c r="H131" s="10"/>
      <c r="I131" s="10"/>
      <c r="J131" s="10"/>
      <c r="K131" s="10"/>
      <c r="L131" s="10"/>
      <c r="N131" s="10"/>
      <c r="R131" s="10"/>
      <c r="W131" s="10"/>
      <c r="AC131" s="10"/>
      <c r="AJ131" s="10"/>
      <c r="AR131" s="10"/>
      <c r="BA131" s="10"/>
    </row>
    <row r="132" spans="5:53" s="9" customFormat="1" x14ac:dyDescent="0.25">
      <c r="E132" s="10"/>
      <c r="F132" s="10"/>
      <c r="G132" s="10"/>
      <c r="H132" s="10"/>
      <c r="I132" s="10"/>
      <c r="J132" s="10"/>
      <c r="K132" s="10"/>
      <c r="L132" s="10"/>
      <c r="N132" s="10"/>
      <c r="R132" s="10"/>
      <c r="W132" s="10"/>
      <c r="AC132" s="10"/>
      <c r="AJ132" s="10"/>
      <c r="AR132" s="10"/>
      <c r="BA132" s="10"/>
    </row>
    <row r="133" spans="5:53" s="9" customFormat="1" x14ac:dyDescent="0.25">
      <c r="E133" s="10"/>
      <c r="F133" s="10"/>
      <c r="G133" s="10"/>
      <c r="H133" s="10"/>
      <c r="I133" s="10"/>
      <c r="J133" s="10"/>
      <c r="K133" s="10"/>
      <c r="L133" s="10"/>
      <c r="N133" s="10"/>
      <c r="R133" s="10"/>
      <c r="W133" s="10"/>
      <c r="AC133" s="10"/>
      <c r="AJ133" s="10"/>
      <c r="AR133" s="10"/>
      <c r="BA133" s="10"/>
    </row>
    <row r="134" spans="5:53" s="9" customFormat="1" x14ac:dyDescent="0.25">
      <c r="E134" s="10"/>
      <c r="F134" s="10"/>
      <c r="G134" s="10"/>
      <c r="H134" s="10"/>
      <c r="I134" s="10"/>
      <c r="J134" s="10"/>
      <c r="K134" s="10"/>
      <c r="L134" s="10"/>
      <c r="N134" s="10"/>
      <c r="R134" s="10"/>
      <c r="W134" s="10"/>
      <c r="AC134" s="10"/>
      <c r="AJ134" s="10"/>
      <c r="AR134" s="10"/>
      <c r="BA134" s="10"/>
    </row>
    <row r="135" spans="5:53" s="9" customFormat="1" x14ac:dyDescent="0.25">
      <c r="E135" s="10"/>
      <c r="F135" s="10"/>
      <c r="G135" s="10"/>
      <c r="H135" s="10"/>
      <c r="I135" s="10"/>
      <c r="J135" s="10"/>
      <c r="K135" s="10"/>
      <c r="L135" s="10"/>
      <c r="N135" s="10"/>
      <c r="R135" s="10"/>
      <c r="W135" s="10"/>
      <c r="AC135" s="10"/>
      <c r="AJ135" s="10"/>
      <c r="AR135" s="10"/>
      <c r="BA135" s="10"/>
    </row>
    <row r="136" spans="5:53" s="9" customFormat="1" x14ac:dyDescent="0.25">
      <c r="E136" s="10"/>
      <c r="F136" s="10"/>
      <c r="G136" s="10"/>
      <c r="H136" s="10"/>
      <c r="I136" s="10"/>
      <c r="J136" s="10"/>
      <c r="K136" s="10"/>
      <c r="L136" s="10"/>
      <c r="N136" s="10"/>
      <c r="R136" s="10"/>
      <c r="W136" s="10"/>
      <c r="AC136" s="10"/>
      <c r="AJ136" s="10"/>
      <c r="AR136" s="10"/>
      <c r="BA136" s="10"/>
    </row>
    <row r="137" spans="5:53" s="9" customFormat="1" x14ac:dyDescent="0.25">
      <c r="E137" s="10"/>
      <c r="F137" s="10"/>
      <c r="G137" s="10"/>
      <c r="H137" s="10"/>
      <c r="I137" s="10"/>
      <c r="J137" s="10"/>
      <c r="K137" s="10"/>
      <c r="L137" s="10"/>
      <c r="N137" s="10"/>
      <c r="R137" s="10"/>
      <c r="W137" s="10"/>
      <c r="AC137" s="10"/>
      <c r="AJ137" s="10"/>
      <c r="AR137" s="10"/>
      <c r="BA137" s="10"/>
    </row>
    <row r="138" spans="5:53" s="9" customFormat="1" x14ac:dyDescent="0.25">
      <c r="E138" s="10"/>
      <c r="F138" s="10"/>
      <c r="G138" s="10"/>
      <c r="H138" s="10"/>
      <c r="I138" s="10"/>
      <c r="J138" s="10"/>
      <c r="K138" s="10"/>
      <c r="L138" s="10"/>
      <c r="N138" s="10"/>
      <c r="R138" s="10"/>
      <c r="W138" s="10"/>
      <c r="AC138" s="10"/>
      <c r="AJ138" s="10"/>
      <c r="AR138" s="10"/>
      <c r="BA138" s="10"/>
    </row>
    <row r="139" spans="5:53" s="9" customFormat="1" x14ac:dyDescent="0.25">
      <c r="E139" s="10"/>
      <c r="F139" s="10"/>
      <c r="G139" s="10"/>
      <c r="H139" s="10"/>
      <c r="I139" s="10"/>
      <c r="J139" s="10"/>
      <c r="K139" s="10"/>
      <c r="L139" s="10"/>
      <c r="N139" s="10"/>
      <c r="R139" s="10"/>
      <c r="W139" s="10"/>
      <c r="AC139" s="10"/>
      <c r="AJ139" s="10"/>
      <c r="AR139" s="10"/>
      <c r="BA139" s="10"/>
    </row>
    <row r="140" spans="5:53" s="9" customFormat="1" x14ac:dyDescent="0.25">
      <c r="E140" s="10"/>
      <c r="F140" s="10"/>
      <c r="G140" s="10"/>
      <c r="H140" s="10"/>
      <c r="I140" s="10"/>
      <c r="J140" s="10"/>
      <c r="K140" s="10"/>
      <c r="L140" s="10"/>
      <c r="N140" s="10"/>
      <c r="R140" s="10"/>
      <c r="W140" s="10"/>
      <c r="AC140" s="10"/>
      <c r="AJ140" s="10"/>
      <c r="AR140" s="10"/>
      <c r="BA140" s="10"/>
    </row>
    <row r="141" spans="5:53" s="9" customFormat="1" x14ac:dyDescent="0.25">
      <c r="E141" s="10"/>
      <c r="F141" s="10"/>
      <c r="G141" s="10"/>
      <c r="H141" s="10"/>
      <c r="I141" s="10"/>
      <c r="J141" s="10"/>
      <c r="K141" s="10"/>
      <c r="L141" s="10"/>
      <c r="N141" s="10"/>
      <c r="R141" s="10"/>
      <c r="W141" s="10"/>
      <c r="AC141" s="10"/>
      <c r="AJ141" s="10"/>
      <c r="AR141" s="10"/>
      <c r="BA141" s="10"/>
    </row>
    <row r="142" spans="5:53" s="9" customFormat="1" x14ac:dyDescent="0.25">
      <c r="E142" s="10"/>
      <c r="F142" s="10"/>
      <c r="G142" s="10"/>
      <c r="H142" s="10"/>
      <c r="I142" s="10"/>
      <c r="J142" s="10"/>
      <c r="K142" s="10"/>
      <c r="L142" s="10"/>
      <c r="N142" s="10"/>
      <c r="R142" s="10"/>
      <c r="W142" s="10"/>
      <c r="AC142" s="10"/>
      <c r="AJ142" s="10"/>
      <c r="AR142" s="10"/>
      <c r="BA142" s="10"/>
    </row>
    <row r="143" spans="5:53" s="9" customFormat="1" x14ac:dyDescent="0.25">
      <c r="E143" s="10"/>
      <c r="F143" s="10"/>
      <c r="G143" s="10"/>
      <c r="H143" s="10"/>
      <c r="I143" s="10"/>
      <c r="J143" s="10"/>
      <c r="K143" s="10"/>
      <c r="L143" s="10"/>
      <c r="N143" s="10"/>
      <c r="R143" s="10"/>
      <c r="W143" s="10"/>
      <c r="AC143" s="10"/>
      <c r="AJ143" s="10"/>
      <c r="AR143" s="10"/>
      <c r="BA143" s="10"/>
    </row>
    <row r="144" spans="5:53" s="9" customFormat="1" x14ac:dyDescent="0.25">
      <c r="E144" s="10"/>
      <c r="F144" s="10"/>
      <c r="G144" s="10"/>
      <c r="H144" s="10"/>
      <c r="I144" s="10"/>
      <c r="J144" s="10"/>
      <c r="K144" s="10"/>
      <c r="L144" s="10"/>
      <c r="N144" s="10"/>
      <c r="R144" s="10"/>
      <c r="W144" s="10"/>
      <c r="AC144" s="10"/>
      <c r="AJ144" s="10"/>
      <c r="AR144" s="10"/>
      <c r="BA144" s="10"/>
    </row>
    <row r="145" spans="5:53" s="9" customFormat="1" x14ac:dyDescent="0.25">
      <c r="E145" s="10"/>
      <c r="F145" s="10"/>
      <c r="G145" s="10"/>
      <c r="H145" s="10"/>
      <c r="I145" s="10"/>
      <c r="J145" s="10"/>
      <c r="K145" s="10"/>
      <c r="L145" s="10"/>
      <c r="N145" s="10"/>
      <c r="R145" s="10"/>
      <c r="W145" s="10"/>
      <c r="AC145" s="10"/>
      <c r="AJ145" s="10"/>
      <c r="AR145" s="10"/>
      <c r="BA145" s="10"/>
    </row>
    <row r="146" spans="5:53" s="9" customFormat="1" x14ac:dyDescent="0.25">
      <c r="E146" s="10"/>
      <c r="F146" s="10"/>
      <c r="G146" s="10"/>
      <c r="H146" s="10"/>
      <c r="I146" s="10"/>
      <c r="J146" s="10"/>
      <c r="K146" s="10"/>
      <c r="L146" s="10"/>
      <c r="N146" s="10"/>
      <c r="R146" s="10"/>
      <c r="W146" s="10"/>
      <c r="AC146" s="10"/>
      <c r="AJ146" s="10"/>
      <c r="AR146" s="10"/>
      <c r="BA146" s="10"/>
    </row>
    <row r="147" spans="5:53" s="9" customFormat="1" x14ac:dyDescent="0.25">
      <c r="E147" s="10"/>
      <c r="F147" s="10"/>
      <c r="G147" s="10"/>
      <c r="H147" s="10"/>
      <c r="I147" s="10"/>
      <c r="J147" s="10"/>
      <c r="K147" s="10"/>
      <c r="L147" s="10"/>
      <c r="N147" s="10"/>
      <c r="R147" s="10"/>
      <c r="W147" s="10"/>
      <c r="AC147" s="10"/>
      <c r="AJ147" s="10"/>
      <c r="AR147" s="10"/>
      <c r="BA147" s="10"/>
    </row>
    <row r="148" spans="5:53" s="9" customFormat="1" x14ac:dyDescent="0.25">
      <c r="E148" s="10"/>
      <c r="F148" s="10"/>
      <c r="G148" s="10"/>
      <c r="H148" s="10"/>
      <c r="I148" s="10"/>
      <c r="J148" s="10"/>
      <c r="K148" s="10"/>
      <c r="L148" s="10"/>
      <c r="N148" s="10"/>
      <c r="R148" s="10"/>
      <c r="W148" s="10"/>
      <c r="AC148" s="10"/>
      <c r="AJ148" s="10"/>
      <c r="AR148" s="10"/>
      <c r="BA148" s="10"/>
    </row>
    <row r="149" spans="5:53" s="9" customFormat="1" x14ac:dyDescent="0.25">
      <c r="E149" s="10"/>
      <c r="F149" s="10"/>
      <c r="G149" s="10"/>
      <c r="H149" s="10"/>
      <c r="I149" s="10"/>
      <c r="J149" s="10"/>
      <c r="K149" s="10"/>
      <c r="L149" s="10"/>
      <c r="N149" s="10"/>
      <c r="R149" s="10"/>
      <c r="W149" s="10"/>
      <c r="AC149" s="10"/>
      <c r="AJ149" s="10"/>
      <c r="AR149" s="10"/>
      <c r="BA149" s="10"/>
    </row>
    <row r="150" spans="5:53" s="9" customFormat="1" x14ac:dyDescent="0.25">
      <c r="E150" s="10"/>
      <c r="F150" s="10"/>
      <c r="G150" s="10"/>
      <c r="H150" s="10"/>
      <c r="I150" s="10"/>
      <c r="J150" s="10"/>
      <c r="K150" s="10"/>
      <c r="L150" s="10"/>
      <c r="N150" s="10"/>
      <c r="R150" s="10"/>
      <c r="W150" s="10"/>
      <c r="AC150" s="10"/>
      <c r="AJ150" s="10"/>
      <c r="AR150" s="10"/>
      <c r="BA150" s="10"/>
    </row>
    <row r="151" spans="5:53" s="9" customFormat="1" x14ac:dyDescent="0.25">
      <c r="E151" s="10"/>
      <c r="F151" s="10"/>
      <c r="G151" s="10"/>
      <c r="H151" s="10"/>
      <c r="I151" s="10"/>
      <c r="J151" s="10"/>
      <c r="K151" s="10"/>
      <c r="L151" s="10"/>
      <c r="N151" s="10"/>
      <c r="R151" s="10"/>
      <c r="W151" s="10"/>
      <c r="AC151" s="10"/>
      <c r="AJ151" s="10"/>
      <c r="AR151" s="10"/>
      <c r="BA151" s="10"/>
    </row>
    <row r="152" spans="5:53" s="9" customFormat="1" x14ac:dyDescent="0.25">
      <c r="E152" s="10"/>
      <c r="F152" s="10"/>
      <c r="G152" s="10"/>
      <c r="H152" s="10"/>
      <c r="I152" s="10"/>
      <c r="J152" s="10"/>
      <c r="K152" s="10"/>
      <c r="L152" s="10"/>
      <c r="N152" s="10"/>
      <c r="R152" s="10"/>
      <c r="W152" s="10"/>
      <c r="AC152" s="10"/>
      <c r="AJ152" s="10"/>
      <c r="AR152" s="10"/>
      <c r="BA152" s="10"/>
    </row>
    <row r="153" spans="5:53" s="9" customFormat="1" x14ac:dyDescent="0.25">
      <c r="E153" s="10"/>
      <c r="F153" s="10"/>
      <c r="G153" s="10"/>
      <c r="H153" s="10"/>
      <c r="I153" s="10"/>
      <c r="J153" s="10"/>
      <c r="K153" s="10"/>
      <c r="L153" s="10"/>
      <c r="N153" s="10"/>
      <c r="R153" s="10"/>
      <c r="W153" s="10"/>
      <c r="AC153" s="10"/>
      <c r="AJ153" s="10"/>
      <c r="AR153" s="10"/>
      <c r="BA153" s="10"/>
    </row>
    <row r="154" spans="5:53" s="9" customFormat="1" x14ac:dyDescent="0.25">
      <c r="E154" s="10"/>
      <c r="F154" s="10"/>
      <c r="G154" s="10"/>
      <c r="H154" s="10"/>
      <c r="I154" s="10"/>
      <c r="J154" s="10"/>
      <c r="K154" s="10"/>
      <c r="L154" s="10"/>
      <c r="N154" s="10"/>
      <c r="R154" s="10"/>
      <c r="W154" s="10"/>
      <c r="AC154" s="10"/>
      <c r="AJ154" s="10"/>
      <c r="AR154" s="10"/>
      <c r="BA154" s="10"/>
    </row>
    <row r="155" spans="5:53" s="9" customFormat="1" x14ac:dyDescent="0.25">
      <c r="E155" s="10"/>
      <c r="F155" s="10"/>
      <c r="G155" s="10"/>
      <c r="H155" s="10"/>
      <c r="I155" s="10"/>
      <c r="J155" s="10"/>
      <c r="K155" s="10"/>
      <c r="L155" s="10"/>
      <c r="N155" s="10"/>
      <c r="R155" s="10"/>
      <c r="W155" s="10"/>
      <c r="AC155" s="10"/>
      <c r="AJ155" s="10"/>
      <c r="AR155" s="10"/>
      <c r="BA155" s="10"/>
    </row>
    <row r="156" spans="5:53" s="9" customFormat="1" x14ac:dyDescent="0.25">
      <c r="E156" s="10"/>
      <c r="F156" s="10"/>
      <c r="G156" s="10"/>
      <c r="H156" s="10"/>
      <c r="I156" s="10"/>
      <c r="J156" s="10"/>
      <c r="K156" s="10"/>
      <c r="L156" s="10"/>
      <c r="N156" s="10"/>
      <c r="R156" s="10"/>
      <c r="W156" s="10"/>
      <c r="AC156" s="10"/>
      <c r="AJ156" s="10"/>
      <c r="AR156" s="10"/>
      <c r="BA156" s="10"/>
    </row>
    <row r="157" spans="5:53" s="9" customFormat="1" x14ac:dyDescent="0.25">
      <c r="E157" s="10"/>
      <c r="F157" s="10"/>
      <c r="G157" s="10"/>
      <c r="H157" s="10"/>
      <c r="I157" s="10"/>
      <c r="J157" s="10"/>
      <c r="K157" s="10"/>
      <c r="L157" s="10"/>
      <c r="N157" s="10"/>
      <c r="R157" s="10"/>
      <c r="W157" s="10"/>
      <c r="AC157" s="10"/>
      <c r="AJ157" s="10"/>
      <c r="AR157" s="10"/>
      <c r="BA157" s="10"/>
    </row>
    <row r="158" spans="5:53" s="9" customFormat="1" x14ac:dyDescent="0.25">
      <c r="E158" s="10"/>
      <c r="F158" s="10"/>
      <c r="G158" s="10"/>
      <c r="H158" s="10"/>
      <c r="I158" s="10"/>
      <c r="J158" s="10"/>
      <c r="K158" s="10"/>
      <c r="L158" s="10"/>
      <c r="N158" s="10"/>
      <c r="R158" s="10"/>
      <c r="W158" s="10"/>
      <c r="AC158" s="10"/>
      <c r="AJ158" s="10"/>
      <c r="AR158" s="10"/>
      <c r="BA158" s="10"/>
    </row>
    <row r="159" spans="5:53" s="9" customFormat="1" x14ac:dyDescent="0.25">
      <c r="E159" s="10"/>
      <c r="F159" s="10"/>
      <c r="G159" s="10"/>
      <c r="H159" s="10"/>
      <c r="I159" s="10"/>
      <c r="J159" s="10"/>
      <c r="K159" s="10"/>
      <c r="L159" s="10"/>
      <c r="N159" s="10"/>
      <c r="R159" s="10"/>
      <c r="W159" s="10"/>
      <c r="AC159" s="10"/>
      <c r="AJ159" s="10"/>
      <c r="AR159" s="10"/>
      <c r="BA159" s="10"/>
    </row>
    <row r="160" spans="5:53" s="9" customFormat="1" x14ac:dyDescent="0.25">
      <c r="E160" s="10"/>
      <c r="F160" s="10"/>
      <c r="G160" s="10"/>
      <c r="H160" s="10"/>
      <c r="I160" s="10"/>
      <c r="J160" s="10"/>
      <c r="K160" s="10"/>
      <c r="L160" s="10"/>
      <c r="N160" s="10"/>
      <c r="R160" s="10"/>
      <c r="W160" s="10"/>
      <c r="AC160" s="10"/>
      <c r="AJ160" s="10"/>
      <c r="AR160" s="10"/>
      <c r="BA160" s="10"/>
    </row>
    <row r="161" spans="5:53" s="9" customFormat="1" x14ac:dyDescent="0.25">
      <c r="E161" s="10"/>
      <c r="F161" s="10"/>
      <c r="G161" s="10"/>
      <c r="H161" s="10"/>
      <c r="I161" s="10"/>
      <c r="J161" s="10"/>
      <c r="K161" s="10"/>
      <c r="L161" s="10"/>
      <c r="N161" s="10"/>
      <c r="R161" s="10"/>
      <c r="W161" s="10"/>
      <c r="AC161" s="10"/>
      <c r="AJ161" s="10"/>
      <c r="AR161" s="10"/>
      <c r="BA161" s="10"/>
    </row>
    <row r="162" spans="5:53" s="9" customFormat="1" x14ac:dyDescent="0.25">
      <c r="E162" s="10"/>
      <c r="F162" s="10"/>
      <c r="G162" s="10"/>
      <c r="H162" s="10"/>
      <c r="I162" s="10"/>
      <c r="J162" s="10"/>
      <c r="K162" s="10"/>
      <c r="L162" s="10"/>
      <c r="N162" s="10"/>
      <c r="R162" s="10"/>
      <c r="W162" s="10"/>
      <c r="AC162" s="10"/>
      <c r="AJ162" s="10"/>
      <c r="AR162" s="10"/>
      <c r="BA162" s="10"/>
    </row>
    <row r="163" spans="5:53" s="9" customFormat="1" x14ac:dyDescent="0.25">
      <c r="E163" s="10"/>
      <c r="F163" s="10"/>
      <c r="G163" s="10"/>
      <c r="H163" s="10"/>
      <c r="I163" s="10"/>
      <c r="J163" s="10"/>
      <c r="K163" s="10"/>
      <c r="L163" s="10"/>
      <c r="N163" s="10"/>
      <c r="R163" s="10"/>
      <c r="W163" s="10"/>
      <c r="AC163" s="10"/>
      <c r="AJ163" s="10"/>
      <c r="AR163" s="10"/>
      <c r="BA163" s="10"/>
    </row>
    <row r="164" spans="5:53" s="9" customFormat="1" x14ac:dyDescent="0.25">
      <c r="E164" s="10"/>
      <c r="F164" s="10"/>
      <c r="G164" s="10"/>
      <c r="H164" s="10"/>
      <c r="I164" s="10"/>
      <c r="J164" s="10"/>
      <c r="K164" s="10"/>
      <c r="L164" s="10"/>
      <c r="N164" s="10"/>
      <c r="R164" s="10"/>
      <c r="W164" s="10"/>
      <c r="AC164" s="10"/>
      <c r="AJ164" s="10"/>
      <c r="AR164" s="10"/>
      <c r="BA164" s="10"/>
    </row>
    <row r="165" spans="5:53" s="9" customFormat="1" x14ac:dyDescent="0.25">
      <c r="E165" s="10"/>
      <c r="F165" s="10"/>
      <c r="G165" s="10"/>
      <c r="H165" s="10"/>
      <c r="I165" s="10"/>
      <c r="J165" s="10"/>
      <c r="K165" s="10"/>
      <c r="L165" s="10"/>
      <c r="N165" s="10"/>
      <c r="R165" s="10"/>
      <c r="W165" s="10"/>
      <c r="AC165" s="10"/>
      <c r="AJ165" s="10"/>
      <c r="AR165" s="10"/>
      <c r="BA165" s="10"/>
    </row>
    <row r="166" spans="5:53" s="9" customFormat="1" x14ac:dyDescent="0.25">
      <c r="E166" s="10"/>
      <c r="F166" s="10"/>
      <c r="G166" s="10"/>
      <c r="H166" s="10"/>
      <c r="I166" s="10"/>
      <c r="J166" s="10"/>
      <c r="K166" s="10"/>
      <c r="L166" s="10"/>
      <c r="N166" s="10"/>
      <c r="R166" s="10"/>
      <c r="W166" s="10"/>
      <c r="AC166" s="10"/>
      <c r="AJ166" s="10"/>
      <c r="AR166" s="10"/>
      <c r="BA166" s="10"/>
    </row>
    <row r="167" spans="5:53" s="9" customFormat="1" x14ac:dyDescent="0.25">
      <c r="E167" s="10"/>
      <c r="F167" s="10"/>
      <c r="G167" s="10"/>
      <c r="H167" s="10"/>
      <c r="I167" s="10"/>
      <c r="J167" s="10"/>
      <c r="K167" s="10"/>
      <c r="L167" s="10"/>
      <c r="N167" s="10"/>
      <c r="R167" s="10"/>
      <c r="W167" s="10"/>
      <c r="AC167" s="10"/>
      <c r="AJ167" s="10"/>
      <c r="AR167" s="10"/>
      <c r="BA167" s="10"/>
    </row>
    <row r="168" spans="5:53" s="9" customFormat="1" x14ac:dyDescent="0.25">
      <c r="E168" s="10"/>
      <c r="F168" s="10"/>
      <c r="G168" s="10"/>
      <c r="H168" s="10"/>
      <c r="I168" s="10"/>
      <c r="J168" s="10"/>
      <c r="K168" s="10"/>
      <c r="L168" s="10"/>
      <c r="N168" s="10"/>
      <c r="R168" s="10"/>
      <c r="W168" s="10"/>
      <c r="AC168" s="10"/>
      <c r="AJ168" s="10"/>
      <c r="AR168" s="10"/>
      <c r="BA168" s="10"/>
    </row>
    <row r="169" spans="5:53" s="9" customFormat="1" x14ac:dyDescent="0.25">
      <c r="E169" s="10"/>
      <c r="F169" s="10"/>
      <c r="G169" s="10"/>
      <c r="H169" s="10"/>
      <c r="I169" s="10"/>
      <c r="J169" s="10"/>
      <c r="K169" s="10"/>
      <c r="L169" s="10"/>
      <c r="N169" s="10"/>
      <c r="R169" s="10"/>
      <c r="W169" s="10"/>
      <c r="AC169" s="10"/>
      <c r="AJ169" s="10"/>
      <c r="AR169" s="10"/>
      <c r="BA169" s="10"/>
    </row>
    <row r="170" spans="5:53" s="9" customFormat="1" x14ac:dyDescent="0.25">
      <c r="E170" s="10"/>
      <c r="F170" s="10"/>
      <c r="G170" s="10"/>
      <c r="H170" s="10"/>
      <c r="I170" s="10"/>
      <c r="J170" s="10"/>
      <c r="K170" s="10"/>
      <c r="L170" s="10"/>
      <c r="N170" s="10"/>
      <c r="R170" s="10"/>
      <c r="W170" s="10"/>
      <c r="AC170" s="10"/>
      <c r="AJ170" s="10"/>
      <c r="AR170" s="10"/>
      <c r="BA170" s="10"/>
    </row>
    <row r="171" spans="5:53" s="9" customFormat="1" x14ac:dyDescent="0.25">
      <c r="E171" s="10"/>
      <c r="F171" s="10"/>
      <c r="G171" s="10"/>
      <c r="H171" s="10"/>
      <c r="I171" s="10"/>
      <c r="J171" s="10"/>
      <c r="K171" s="10"/>
      <c r="L171" s="10"/>
      <c r="N171" s="10"/>
      <c r="R171" s="10"/>
      <c r="W171" s="10"/>
      <c r="AC171" s="10"/>
      <c r="AJ171" s="10"/>
      <c r="AR171" s="10"/>
      <c r="BA171" s="10"/>
    </row>
    <row r="172" spans="5:53" s="9" customFormat="1" x14ac:dyDescent="0.25">
      <c r="E172" s="10"/>
      <c r="F172" s="10"/>
      <c r="G172" s="10"/>
      <c r="H172" s="10"/>
      <c r="I172" s="10"/>
      <c r="J172" s="10"/>
      <c r="K172" s="10"/>
      <c r="L172" s="10"/>
      <c r="N172" s="10"/>
      <c r="R172" s="10"/>
      <c r="W172" s="10"/>
      <c r="AC172" s="10"/>
      <c r="AJ172" s="10"/>
      <c r="AR172" s="10"/>
      <c r="BA172" s="10"/>
    </row>
    <row r="173" spans="5:53" s="9" customFormat="1" x14ac:dyDescent="0.25">
      <c r="E173" s="10"/>
      <c r="F173" s="10"/>
      <c r="G173" s="10"/>
      <c r="H173" s="10"/>
      <c r="I173" s="10"/>
      <c r="J173" s="10"/>
      <c r="K173" s="10"/>
      <c r="L173" s="10"/>
      <c r="N173" s="10"/>
      <c r="R173" s="10"/>
      <c r="W173" s="10"/>
      <c r="AC173" s="10"/>
      <c r="AJ173" s="10"/>
      <c r="AR173" s="10"/>
      <c r="BA173" s="10"/>
    </row>
    <row r="174" spans="5:53" s="9" customFormat="1" x14ac:dyDescent="0.25">
      <c r="E174" s="10"/>
      <c r="F174" s="10"/>
      <c r="G174" s="10"/>
      <c r="H174" s="10"/>
      <c r="I174" s="10"/>
      <c r="J174" s="10"/>
      <c r="K174" s="10"/>
      <c r="L174" s="10"/>
      <c r="N174" s="10"/>
      <c r="R174" s="10"/>
      <c r="W174" s="10"/>
      <c r="AC174" s="10"/>
      <c r="AJ174" s="10"/>
      <c r="AR174" s="10"/>
      <c r="BA174" s="10"/>
    </row>
    <row r="175" spans="5:53" s="9" customFormat="1" x14ac:dyDescent="0.25">
      <c r="E175" s="10"/>
      <c r="F175" s="10"/>
      <c r="G175" s="10"/>
      <c r="H175" s="10"/>
      <c r="I175" s="10"/>
      <c r="J175" s="10"/>
      <c r="K175" s="10"/>
      <c r="L175" s="10"/>
      <c r="N175" s="10"/>
      <c r="R175" s="10"/>
      <c r="W175" s="10"/>
      <c r="AC175" s="10"/>
      <c r="AJ175" s="10"/>
      <c r="AR175" s="10"/>
      <c r="BA175" s="10"/>
    </row>
    <row r="176" spans="5:53" s="9" customFormat="1" x14ac:dyDescent="0.25">
      <c r="E176" s="10"/>
      <c r="F176" s="10"/>
      <c r="G176" s="10"/>
      <c r="H176" s="10"/>
      <c r="I176" s="10"/>
      <c r="J176" s="10"/>
      <c r="K176" s="10"/>
      <c r="L176" s="10"/>
      <c r="N176" s="10"/>
      <c r="R176" s="10"/>
      <c r="W176" s="10"/>
      <c r="AC176" s="10"/>
      <c r="AJ176" s="10"/>
      <c r="AR176" s="10"/>
      <c r="BA176" s="10"/>
    </row>
    <row r="177" spans="5:53" s="9" customFormat="1" x14ac:dyDescent="0.25">
      <c r="E177" s="10"/>
      <c r="F177" s="10"/>
      <c r="G177" s="10"/>
      <c r="H177" s="10"/>
      <c r="I177" s="10"/>
      <c r="J177" s="10"/>
      <c r="K177" s="10"/>
      <c r="L177" s="10"/>
      <c r="N177" s="10"/>
      <c r="R177" s="10"/>
      <c r="W177" s="10"/>
      <c r="AC177" s="10"/>
      <c r="AJ177" s="10"/>
      <c r="AR177" s="10"/>
      <c r="BA177" s="10"/>
    </row>
    <row r="178" spans="5:53" s="9" customFormat="1" x14ac:dyDescent="0.25">
      <c r="E178" s="10"/>
      <c r="F178" s="10"/>
      <c r="G178" s="10"/>
      <c r="H178" s="10"/>
      <c r="I178" s="10"/>
      <c r="J178" s="10"/>
      <c r="K178" s="10"/>
      <c r="L178" s="10"/>
      <c r="N178" s="10"/>
      <c r="R178" s="10"/>
      <c r="W178" s="10"/>
      <c r="AC178" s="10"/>
      <c r="AJ178" s="10"/>
      <c r="AR178" s="10"/>
      <c r="BA178" s="10"/>
    </row>
    <row r="179" spans="5:53" s="9" customFormat="1" x14ac:dyDescent="0.25">
      <c r="E179" s="10"/>
      <c r="F179" s="10"/>
      <c r="G179" s="10"/>
      <c r="H179" s="10"/>
      <c r="I179" s="10"/>
      <c r="J179" s="10"/>
      <c r="K179" s="10"/>
      <c r="L179" s="10"/>
      <c r="N179" s="10"/>
      <c r="R179" s="10"/>
      <c r="W179" s="10"/>
      <c r="AC179" s="10"/>
      <c r="AJ179" s="10"/>
      <c r="AR179" s="10"/>
      <c r="BA179" s="10"/>
    </row>
    <row r="180" spans="5:53" s="9" customFormat="1" x14ac:dyDescent="0.25">
      <c r="E180" s="10"/>
      <c r="F180" s="10"/>
      <c r="G180" s="10"/>
      <c r="H180" s="10"/>
      <c r="I180" s="10"/>
      <c r="J180" s="10"/>
      <c r="K180" s="10"/>
      <c r="L180" s="10"/>
      <c r="N180" s="10"/>
      <c r="R180" s="10"/>
      <c r="W180" s="10"/>
      <c r="AC180" s="10"/>
      <c r="AJ180" s="10"/>
      <c r="AR180" s="10"/>
      <c r="BA180" s="10"/>
    </row>
    <row r="181" spans="5:53" s="9" customFormat="1" x14ac:dyDescent="0.25">
      <c r="E181" s="10"/>
      <c r="F181" s="10"/>
      <c r="G181" s="10"/>
      <c r="H181" s="10"/>
      <c r="I181" s="10"/>
      <c r="J181" s="10"/>
      <c r="K181" s="10"/>
      <c r="L181" s="10"/>
      <c r="N181" s="10"/>
      <c r="R181" s="10"/>
      <c r="W181" s="10"/>
      <c r="AC181" s="10"/>
      <c r="AJ181" s="10"/>
      <c r="AR181" s="10"/>
      <c r="BA181" s="10"/>
    </row>
    <row r="182" spans="5:53" s="9" customFormat="1" x14ac:dyDescent="0.25">
      <c r="E182" s="10"/>
      <c r="F182" s="10"/>
      <c r="G182" s="10"/>
      <c r="H182" s="10"/>
      <c r="I182" s="10"/>
      <c r="J182" s="10"/>
      <c r="K182" s="10"/>
      <c r="L182" s="10"/>
      <c r="N182" s="10"/>
      <c r="R182" s="10"/>
      <c r="W182" s="10"/>
      <c r="AC182" s="10"/>
      <c r="AJ182" s="10"/>
      <c r="AR182" s="10"/>
      <c r="BA182" s="10"/>
    </row>
    <row r="183" spans="5:53" s="9" customFormat="1" x14ac:dyDescent="0.25">
      <c r="E183" s="10"/>
      <c r="F183" s="10"/>
      <c r="G183" s="10"/>
      <c r="H183" s="10"/>
      <c r="I183" s="10"/>
      <c r="J183" s="10"/>
      <c r="K183" s="10"/>
      <c r="L183" s="10"/>
      <c r="N183" s="10"/>
      <c r="R183" s="10"/>
      <c r="W183" s="10"/>
      <c r="AC183" s="10"/>
      <c r="AJ183" s="10"/>
      <c r="AR183" s="10"/>
      <c r="BA183" s="10"/>
    </row>
    <row r="184" spans="5:53" s="9" customFormat="1" x14ac:dyDescent="0.25">
      <c r="E184" s="10"/>
      <c r="F184" s="10"/>
      <c r="G184" s="10"/>
      <c r="H184" s="10"/>
      <c r="I184" s="10"/>
      <c r="J184" s="10"/>
      <c r="K184" s="10"/>
      <c r="L184" s="10"/>
      <c r="N184" s="10"/>
      <c r="R184" s="10"/>
      <c r="W184" s="10"/>
      <c r="AC184" s="10"/>
      <c r="AJ184" s="10"/>
      <c r="AR184" s="10"/>
      <c r="BA184" s="10"/>
    </row>
    <row r="185" spans="5:53" s="9" customFormat="1" x14ac:dyDescent="0.25">
      <c r="E185" s="10"/>
      <c r="F185" s="10"/>
      <c r="G185" s="10"/>
      <c r="H185" s="10"/>
      <c r="I185" s="10"/>
      <c r="J185" s="10"/>
      <c r="K185" s="10"/>
      <c r="L185" s="10"/>
      <c r="N185" s="10"/>
      <c r="R185" s="10"/>
      <c r="W185" s="10"/>
      <c r="AC185" s="10"/>
      <c r="AJ185" s="10"/>
      <c r="AR185" s="10"/>
      <c r="BA185" s="10"/>
    </row>
    <row r="186" spans="5:53" s="9" customFormat="1" x14ac:dyDescent="0.25">
      <c r="E186" s="10"/>
      <c r="F186" s="10"/>
      <c r="G186" s="10"/>
      <c r="H186" s="10"/>
      <c r="I186" s="10"/>
      <c r="J186" s="10"/>
      <c r="K186" s="10"/>
      <c r="L186" s="10"/>
      <c r="N186" s="10"/>
      <c r="R186" s="10"/>
      <c r="W186" s="10"/>
      <c r="AC186" s="10"/>
      <c r="AJ186" s="10"/>
      <c r="AR186" s="10"/>
      <c r="BA186" s="10"/>
    </row>
    <row r="187" spans="5:53" s="9" customFormat="1" x14ac:dyDescent="0.25">
      <c r="E187" s="10"/>
      <c r="F187" s="10"/>
      <c r="G187" s="10"/>
      <c r="H187" s="10"/>
      <c r="I187" s="10"/>
      <c r="J187" s="10"/>
      <c r="K187" s="10"/>
      <c r="L187" s="10"/>
      <c r="N187" s="10"/>
      <c r="R187" s="10"/>
      <c r="W187" s="10"/>
      <c r="AC187" s="10"/>
      <c r="AJ187" s="10"/>
      <c r="AR187" s="10"/>
      <c r="BA187" s="10"/>
    </row>
    <row r="188" spans="5:53" s="9" customFormat="1" x14ac:dyDescent="0.25">
      <c r="E188" s="10"/>
      <c r="F188" s="10"/>
      <c r="G188" s="10"/>
      <c r="H188" s="10"/>
      <c r="I188" s="10"/>
      <c r="J188" s="10"/>
      <c r="K188" s="10"/>
      <c r="L188" s="10"/>
      <c r="N188" s="10"/>
      <c r="R188" s="10"/>
      <c r="W188" s="10"/>
      <c r="AC188" s="10"/>
      <c r="AJ188" s="10"/>
      <c r="AR188" s="10"/>
      <c r="BA188" s="10"/>
    </row>
    <row r="189" spans="5:53" s="9" customFormat="1" x14ac:dyDescent="0.25">
      <c r="E189" s="10"/>
      <c r="F189" s="10"/>
      <c r="G189" s="10"/>
      <c r="H189" s="10"/>
      <c r="I189" s="10"/>
      <c r="J189" s="10"/>
      <c r="K189" s="10"/>
      <c r="L189" s="10"/>
      <c r="N189" s="10"/>
      <c r="R189" s="10"/>
      <c r="W189" s="10"/>
      <c r="AC189" s="10"/>
      <c r="AJ189" s="10"/>
      <c r="AR189" s="10"/>
      <c r="BA189" s="10"/>
    </row>
    <row r="190" spans="5:53" s="9" customFormat="1" x14ac:dyDescent="0.25">
      <c r="E190" s="10"/>
      <c r="F190" s="10"/>
      <c r="G190" s="10"/>
      <c r="H190" s="10"/>
      <c r="I190" s="10"/>
      <c r="J190" s="10"/>
      <c r="K190" s="10"/>
      <c r="L190" s="10"/>
      <c r="N190" s="10"/>
      <c r="R190" s="10"/>
      <c r="W190" s="10"/>
      <c r="AC190" s="10"/>
      <c r="AJ190" s="10"/>
      <c r="AR190" s="10"/>
      <c r="BA190" s="10"/>
    </row>
    <row r="191" spans="5:53" s="9" customFormat="1" x14ac:dyDescent="0.25">
      <c r="E191" s="10"/>
      <c r="F191" s="10"/>
      <c r="G191" s="10"/>
      <c r="H191" s="10"/>
      <c r="I191" s="10"/>
      <c r="J191" s="10"/>
      <c r="K191" s="10"/>
      <c r="L191" s="10"/>
      <c r="N191" s="10"/>
      <c r="R191" s="10"/>
      <c r="W191" s="10"/>
      <c r="AC191" s="10"/>
      <c r="AJ191" s="10"/>
      <c r="AR191" s="10"/>
      <c r="BA191" s="10"/>
    </row>
    <row r="192" spans="5:53" s="9" customFormat="1" x14ac:dyDescent="0.25">
      <c r="E192" s="10"/>
      <c r="F192" s="10"/>
      <c r="G192" s="10"/>
      <c r="H192" s="10"/>
      <c r="I192" s="10"/>
      <c r="J192" s="10"/>
      <c r="K192" s="10"/>
      <c r="L192" s="10"/>
      <c r="N192" s="10"/>
      <c r="R192" s="10"/>
      <c r="W192" s="10"/>
      <c r="AC192" s="10"/>
      <c r="AJ192" s="10"/>
      <c r="AR192" s="10"/>
      <c r="BA192" s="10"/>
    </row>
    <row r="193" spans="1:53" s="9" customFormat="1" x14ac:dyDescent="0.25">
      <c r="E193" s="10"/>
      <c r="F193" s="10"/>
      <c r="G193" s="10"/>
      <c r="H193" s="10"/>
      <c r="I193" s="10"/>
      <c r="J193" s="10"/>
      <c r="K193" s="10"/>
      <c r="L193" s="10"/>
      <c r="N193" s="10"/>
      <c r="R193" s="10"/>
      <c r="W193" s="10"/>
      <c r="AC193" s="10"/>
      <c r="AJ193" s="10"/>
      <c r="AR193" s="10"/>
      <c r="BA193" s="10"/>
    </row>
    <row r="194" spans="1:53" s="9" customFormat="1" x14ac:dyDescent="0.25">
      <c r="E194" s="10"/>
      <c r="F194" s="10"/>
      <c r="G194" s="10"/>
      <c r="H194" s="10"/>
      <c r="I194" s="10"/>
      <c r="J194" s="10"/>
      <c r="K194" s="10"/>
      <c r="L194" s="10"/>
      <c r="N194" s="10"/>
      <c r="R194" s="10"/>
      <c r="W194" s="10"/>
      <c r="AC194" s="10"/>
      <c r="AJ194" s="10"/>
      <c r="AR194" s="10"/>
      <c r="BA194" s="10"/>
    </row>
    <row r="195" spans="1:53" s="9" customFormat="1" x14ac:dyDescent="0.25">
      <c r="E195" s="10"/>
      <c r="F195" s="10"/>
      <c r="G195" s="10"/>
      <c r="H195" s="10"/>
      <c r="I195" s="10"/>
      <c r="J195" s="10"/>
      <c r="K195" s="10"/>
      <c r="L195" s="10"/>
      <c r="N195" s="10"/>
      <c r="R195" s="10"/>
      <c r="W195" s="10"/>
      <c r="AC195" s="10"/>
      <c r="AJ195" s="10"/>
      <c r="AR195" s="10"/>
      <c r="BA195" s="10"/>
    </row>
    <row r="196" spans="1:53" s="9" customFormat="1" x14ac:dyDescent="0.25">
      <c r="E196" s="10"/>
      <c r="F196" s="10"/>
      <c r="G196" s="10"/>
      <c r="H196" s="10"/>
      <c r="I196" s="10"/>
      <c r="J196" s="10"/>
      <c r="K196" s="10"/>
      <c r="L196" s="10"/>
      <c r="N196" s="10"/>
      <c r="R196" s="10"/>
      <c r="W196" s="10"/>
      <c r="AC196" s="10"/>
      <c r="AJ196" s="10"/>
      <c r="AR196" s="10"/>
      <c r="BA196" s="10"/>
    </row>
    <row r="197" spans="1:53" s="9" customFormat="1" x14ac:dyDescent="0.25">
      <c r="E197" s="10"/>
      <c r="F197" s="10"/>
      <c r="G197" s="10"/>
      <c r="H197" s="10"/>
      <c r="I197" s="10"/>
      <c r="J197" s="10"/>
      <c r="K197" s="10"/>
      <c r="L197" s="10"/>
      <c r="N197" s="10"/>
      <c r="R197" s="10"/>
      <c r="W197" s="10"/>
      <c r="AC197" s="10"/>
      <c r="AJ197" s="10"/>
      <c r="AR197" s="10"/>
      <c r="BA197" s="10"/>
    </row>
    <row r="198" spans="1:53" s="9" customFormat="1" x14ac:dyDescent="0.25">
      <c r="E198" s="10"/>
      <c r="F198" s="10"/>
      <c r="G198" s="10"/>
      <c r="H198" s="10"/>
      <c r="I198" s="10"/>
      <c r="J198" s="10"/>
      <c r="K198" s="10"/>
      <c r="L198" s="10"/>
      <c r="N198" s="10"/>
      <c r="R198" s="10"/>
      <c r="W198" s="10"/>
      <c r="AC198" s="10"/>
      <c r="AJ198" s="10"/>
      <c r="AR198" s="10"/>
      <c r="BA198" s="10"/>
    </row>
    <row r="199" spans="1:53" s="9" customFormat="1" x14ac:dyDescent="0.25">
      <c r="E199" s="10"/>
      <c r="F199" s="10"/>
      <c r="G199" s="10"/>
      <c r="H199" s="10"/>
      <c r="I199" s="10"/>
      <c r="J199" s="10"/>
      <c r="K199" s="10"/>
      <c r="L199" s="10"/>
      <c r="N199" s="10"/>
      <c r="R199" s="10"/>
      <c r="W199" s="10"/>
      <c r="AC199" s="10"/>
      <c r="AJ199" s="10"/>
      <c r="AR199" s="10"/>
      <c r="BA199" s="10"/>
    </row>
    <row r="200" spans="1:53" s="9" customFormat="1" x14ac:dyDescent="0.25">
      <c r="E200" s="10"/>
      <c r="F200" s="10"/>
      <c r="G200" s="10"/>
      <c r="H200" s="10"/>
      <c r="I200" s="10"/>
      <c r="J200" s="10"/>
      <c r="K200" s="10"/>
      <c r="L200" s="10"/>
      <c r="N200" s="10"/>
      <c r="R200" s="10"/>
      <c r="W200" s="10"/>
      <c r="AC200" s="10"/>
      <c r="AJ200" s="10"/>
      <c r="AR200" s="10"/>
      <c r="BA200" s="10"/>
    </row>
    <row r="201" spans="1:53" s="9" customFormat="1" x14ac:dyDescent="0.25">
      <c r="E201" s="10"/>
      <c r="F201" s="10"/>
      <c r="G201" s="10"/>
      <c r="H201" s="10"/>
      <c r="I201" s="10"/>
      <c r="J201" s="10"/>
      <c r="K201" s="10"/>
      <c r="L201" s="10"/>
      <c r="N201" s="10"/>
      <c r="R201" s="10"/>
      <c r="W201" s="10"/>
      <c r="AC201" s="10"/>
      <c r="AJ201" s="10"/>
      <c r="AR201" s="10"/>
      <c r="BA201" s="10"/>
    </row>
    <row r="202" spans="1:53" s="9" customFormat="1" x14ac:dyDescent="0.25">
      <c r="E202" s="10"/>
      <c r="F202" s="10"/>
      <c r="G202" s="10"/>
      <c r="H202" s="10"/>
      <c r="I202" s="10"/>
      <c r="J202" s="10"/>
      <c r="K202" s="10"/>
      <c r="L202" s="10"/>
      <c r="N202" s="10"/>
      <c r="R202" s="10"/>
      <c r="W202" s="10"/>
      <c r="AC202" s="10"/>
      <c r="AJ202" s="10"/>
      <c r="AR202" s="10"/>
      <c r="BA202" s="10"/>
    </row>
    <row r="203" spans="1:53" s="9" customFormat="1" x14ac:dyDescent="0.25">
      <c r="E203" s="10"/>
      <c r="F203" s="10"/>
      <c r="G203" s="10"/>
      <c r="H203" s="10"/>
      <c r="I203" s="10"/>
      <c r="J203" s="10"/>
      <c r="K203" s="10"/>
      <c r="L203" s="10"/>
      <c r="N203" s="10"/>
      <c r="R203" s="10"/>
      <c r="W203" s="10"/>
      <c r="AC203" s="10"/>
      <c r="AJ203" s="10"/>
      <c r="AR203" s="10"/>
      <c r="BA203" s="10"/>
    </row>
    <row r="204" spans="1:53" s="9" customFormat="1" x14ac:dyDescent="0.25">
      <c r="A204"/>
      <c r="B204"/>
      <c r="E204" s="10"/>
      <c r="F204" s="10"/>
      <c r="G204" s="10"/>
      <c r="H204" s="10"/>
      <c r="I204" s="10"/>
      <c r="J204" s="10"/>
      <c r="K204" s="10"/>
      <c r="L204" s="10"/>
      <c r="N204" s="10"/>
      <c r="R204" s="10"/>
      <c r="W204" s="10"/>
      <c r="AC204" s="10"/>
      <c r="AJ204" s="10"/>
      <c r="AR204" s="10"/>
      <c r="BA204" s="10"/>
    </row>
    <row r="205" spans="1:53" s="9" customFormat="1" x14ac:dyDescent="0.25">
      <c r="A205"/>
      <c r="B205"/>
      <c r="C205"/>
      <c r="D205"/>
      <c r="E205" s="10"/>
      <c r="F205" s="10"/>
      <c r="G205" s="10"/>
      <c r="H205" s="10"/>
      <c r="I205" s="10"/>
      <c r="J205" s="10"/>
      <c r="K205" s="10"/>
      <c r="L205" s="10"/>
      <c r="N205" s="10"/>
      <c r="R205" s="10"/>
      <c r="W205" s="10"/>
      <c r="AC205" s="10"/>
      <c r="AJ205" s="10"/>
      <c r="AR205" s="10"/>
      <c r="BA205" s="10"/>
    </row>
    <row r="206" spans="1:53" s="9" customFormat="1" x14ac:dyDescent="0.25">
      <c r="A206"/>
      <c r="B206"/>
      <c r="C206"/>
      <c r="D206"/>
      <c r="E206" s="10"/>
      <c r="F206" s="10"/>
      <c r="G206" s="10"/>
      <c r="H206" s="10"/>
      <c r="I206" s="10"/>
      <c r="J206" s="10"/>
      <c r="K206" s="10"/>
      <c r="L206" s="10"/>
      <c r="N206" s="10"/>
      <c r="R206" s="10"/>
      <c r="W206" s="10"/>
      <c r="AC206" s="10"/>
      <c r="AJ206" s="10"/>
      <c r="AR206" s="10"/>
      <c r="BA206" s="10"/>
    </row>
    <row r="207" spans="1:53" s="9" customFormat="1" x14ac:dyDescent="0.25">
      <c r="A207"/>
      <c r="B207"/>
      <c r="C207"/>
      <c r="D207"/>
      <c r="E207" s="10"/>
      <c r="F207" s="10"/>
      <c r="G207" s="10"/>
      <c r="H207" s="10"/>
      <c r="I207" s="10"/>
      <c r="J207" s="10"/>
      <c r="K207" s="10"/>
      <c r="L207" s="10"/>
      <c r="N207" s="10"/>
      <c r="R207" s="10"/>
      <c r="W207" s="10"/>
      <c r="AC207" s="10"/>
      <c r="AJ207" s="10"/>
      <c r="AR207" s="10"/>
      <c r="BA207" s="10"/>
    </row>
    <row r="208" spans="1:53" s="9" customFormat="1" x14ac:dyDescent="0.25">
      <c r="A208"/>
      <c r="B208"/>
      <c r="C208"/>
      <c r="D208"/>
      <c r="E208" s="10"/>
      <c r="F208" s="10"/>
      <c r="G208" s="10"/>
      <c r="H208" s="10"/>
      <c r="I208" s="10"/>
      <c r="J208" s="10"/>
      <c r="K208" s="10"/>
      <c r="L208" s="10"/>
      <c r="N208" s="10"/>
      <c r="R208" s="10"/>
      <c r="W208" s="10"/>
      <c r="AC208" s="10"/>
      <c r="AJ208" s="10"/>
      <c r="AR208" s="10"/>
      <c r="BA208" s="10"/>
    </row>
  </sheetData>
  <autoFilter ref="C24:D27"/>
  <mergeCells count="5">
    <mergeCell ref="A7:D7"/>
    <mergeCell ref="A1:D1"/>
    <mergeCell ref="A2:D2"/>
    <mergeCell ref="A3:D6"/>
    <mergeCell ref="E1:F2"/>
  </mergeCells>
  <phoneticPr fontId="12" type="noConversion"/>
  <dataValidations xWindow="361" yWindow="770" count="1">
    <dataValidation type="textLength" showInputMessage="1" showErrorMessage="1" errorTitle="Nom de la page" error="Le nom de la page doit être inférieur à 30 caractères" promptTitle="Nom de la page" prompt="le nom de la page doit être inférieur à 30 caractères" sqref="B9:B20">
      <formula1>1</formula1>
      <formula2>30</formula2>
    </dataValidation>
  </dataValidations>
  <hyperlinks>
    <hyperlink ref="C12" r:id="rId1" display="https://rcd.cned.fr/local/organization/userslist.php?classid=151"/>
    <hyperlink ref="C13" r:id="rId2"/>
    <hyperlink ref="C14" r:id="rId3" display="https://rcd.cned.fr/course/view.php?id=11"/>
    <hyperlink ref="C15" r:id="rId4" display="https://rcd.cned.fr/mod/scorm/player.php?a=27&amp;currentorg=org_1&amp;scoid=56"/>
    <hyperlink ref="C16" r:id="rId5"/>
    <hyperlink ref="C17" r:id="rId6" display="https://rcd.cned.fr/course/view.php?id=13"/>
    <hyperlink ref="C18" r:id="rId7" display="https://rcd.cned.fr/help.php?component=completion&amp;identifier=completionicons&amp;lang=fr"/>
    <hyperlink ref="C19" r:id="rId8"/>
    <hyperlink ref="C20" r:id="rId9"/>
    <hyperlink ref="C21" r:id="rId10"/>
    <hyperlink ref="C9" r:id="rId11"/>
  </hyperlinks>
  <pageMargins left="0.7" right="0.7" top="0.75" bottom="0.75" header="0.3" footer="0.3"/>
  <pageSetup paperSize="9" orientation="landscape" r:id="rId12"/>
  <drawing r:id="rId13"/>
  <tableParts count="1">
    <tablePart r:id="rId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2.5" x14ac:dyDescent="0.25">
      <c r="A1" s="108" t="s">
        <v>1049</v>
      </c>
      <c r="B1" s="109"/>
      <c r="C1" s="110" t="s">
        <v>1050</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299"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67.5" x14ac:dyDescent="0.25">
      <c r="B62" s="309" t="s">
        <v>38</v>
      </c>
      <c r="C62" s="153" t="s">
        <v>488</v>
      </c>
      <c r="D62" s="154" t="s">
        <v>103</v>
      </c>
      <c r="E62" s="155" t="s">
        <v>24</v>
      </c>
      <c r="F62" s="170" t="s">
        <v>489</v>
      </c>
      <c r="G62" s="303" t="s">
        <v>32</v>
      </c>
      <c r="H62" s="304" t="s">
        <v>11</v>
      </c>
      <c r="I62" s="305"/>
      <c r="J62" s="303"/>
      <c r="K62" s="207" t="s">
        <v>1363</v>
      </c>
      <c r="L62" s="207"/>
      <c r="M62" s="207"/>
      <c r="N62" s="207"/>
      <c r="O62" s="207"/>
      <c r="P62" s="303"/>
      <c r="Q62" s="306"/>
    </row>
    <row r="63" spans="2:17" ht="33.75" hidden="1" x14ac:dyDescent="0.25">
      <c r="B63" s="309" t="s">
        <v>38</v>
      </c>
      <c r="C63" s="150" t="s">
        <v>490</v>
      </c>
      <c r="D63" s="151" t="s">
        <v>104</v>
      </c>
      <c r="E63" s="152" t="s">
        <v>24</v>
      </c>
      <c r="F63" s="171" t="s">
        <v>491</v>
      </c>
      <c r="G63" s="298" t="s">
        <v>32</v>
      </c>
      <c r="H63" s="299"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hidden="1" x14ac:dyDescent="0.25">
      <c r="B70" s="297" t="s">
        <v>3</v>
      </c>
      <c r="C70" s="150" t="s">
        <v>705</v>
      </c>
      <c r="D70" s="151" t="s">
        <v>116</v>
      </c>
      <c r="E70" s="152" t="s">
        <v>25</v>
      </c>
      <c r="F70" s="165" t="s">
        <v>706</v>
      </c>
      <c r="G70" s="298" t="s">
        <v>32</v>
      </c>
      <c r="H70" s="299" t="s">
        <v>11</v>
      </c>
      <c r="I70" s="302"/>
      <c r="J70" s="298"/>
      <c r="K70" s="206"/>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299"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299"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299"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299"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299"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299"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299"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299"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299"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299"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299"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299"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299"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299"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299"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299"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299"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299"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299"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299"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299"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299"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299"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299"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299"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299"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299"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299"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299"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299"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299"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299"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299"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299"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299"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299"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299"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299"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299"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112.5" x14ac:dyDescent="0.25">
      <c r="B120" s="309" t="s">
        <v>165</v>
      </c>
      <c r="C120" s="153"/>
      <c r="D120" s="154" t="s">
        <v>168</v>
      </c>
      <c r="E120" s="155" t="s">
        <v>24</v>
      </c>
      <c r="F120" s="170" t="s">
        <v>767</v>
      </c>
      <c r="G120" s="303" t="s">
        <v>32</v>
      </c>
      <c r="H120" s="304" t="s">
        <v>11</v>
      </c>
      <c r="I120" s="305"/>
      <c r="J120" s="303"/>
      <c r="K120" s="207" t="s">
        <v>1361</v>
      </c>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304"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1369</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56.25" x14ac:dyDescent="0.25">
      <c r="B142" s="309" t="s">
        <v>180</v>
      </c>
      <c r="C142" s="153" t="s">
        <v>798</v>
      </c>
      <c r="D142" s="153" t="s">
        <v>188</v>
      </c>
      <c r="E142" s="163" t="s">
        <v>24</v>
      </c>
      <c r="F142" s="170" t="s">
        <v>799</v>
      </c>
      <c r="G142" s="303" t="s">
        <v>32</v>
      </c>
      <c r="H142" s="304" t="s">
        <v>11</v>
      </c>
      <c r="I142" s="305"/>
      <c r="J142" s="303"/>
      <c r="K142" s="207" t="s">
        <v>1364</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304"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x14ac:dyDescent="0.25">
      <c r="B148" s="297" t="s">
        <v>193</v>
      </c>
      <c r="C148" s="165" t="s">
        <v>807</v>
      </c>
      <c r="D148" s="165" t="s">
        <v>194</v>
      </c>
      <c r="E148" s="164" t="s">
        <v>24</v>
      </c>
      <c r="F148" s="171" t="s">
        <v>506</v>
      </c>
      <c r="G148" s="298" t="s">
        <v>32</v>
      </c>
      <c r="H148" s="299" t="s">
        <v>11</v>
      </c>
      <c r="I148" s="302"/>
      <c r="J148" s="298"/>
      <c r="K148" s="206" t="s">
        <v>1370</v>
      </c>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customHeight="1" x14ac:dyDescent="0.25">
      <c r="B152" s="297" t="s">
        <v>193</v>
      </c>
      <c r="C152" s="165" t="s">
        <v>811</v>
      </c>
      <c r="D152" s="165" t="s">
        <v>198</v>
      </c>
      <c r="E152" s="164" t="s">
        <v>24</v>
      </c>
      <c r="F152" s="171" t="s">
        <v>812</v>
      </c>
      <c r="G152" s="298" t="s">
        <v>32</v>
      </c>
      <c r="H152" s="299" t="s">
        <v>11</v>
      </c>
      <c r="I152" s="302"/>
      <c r="J152" s="298"/>
      <c r="K152" s="206" t="s">
        <v>1372</v>
      </c>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67.5" x14ac:dyDescent="0.25">
      <c r="B160" s="309" t="s">
        <v>202</v>
      </c>
      <c r="C160" s="158" t="s">
        <v>822</v>
      </c>
      <c r="D160" s="158" t="s">
        <v>206</v>
      </c>
      <c r="E160" s="163" t="s">
        <v>24</v>
      </c>
      <c r="F160" s="170" t="s">
        <v>823</v>
      </c>
      <c r="G160" s="303" t="s">
        <v>32</v>
      </c>
      <c r="H160" s="304" t="s">
        <v>11</v>
      </c>
      <c r="I160" s="305"/>
      <c r="J160" s="303"/>
      <c r="K160" s="207" t="s">
        <v>1373</v>
      </c>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13</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customHeight="1" x14ac:dyDescent="0.25">
      <c r="B179" s="309" t="s">
        <v>202</v>
      </c>
      <c r="C179" s="165" t="s">
        <v>848</v>
      </c>
      <c r="D179" s="165" t="s">
        <v>219</v>
      </c>
      <c r="E179" s="164" t="s">
        <v>25</v>
      </c>
      <c r="F179" s="171" t="s">
        <v>849</v>
      </c>
      <c r="G179" s="298" t="s">
        <v>32</v>
      </c>
      <c r="H179" s="299" t="s">
        <v>12</v>
      </c>
      <c r="I179" s="302"/>
      <c r="J179" s="298"/>
      <c r="K179" s="206" t="s">
        <v>1374</v>
      </c>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x14ac:dyDescent="0.25">
      <c r="B181" s="309" t="s">
        <v>202</v>
      </c>
      <c r="C181" s="158" t="s">
        <v>851</v>
      </c>
      <c r="D181" s="158" t="s">
        <v>220</v>
      </c>
      <c r="E181" s="163" t="s">
        <v>25</v>
      </c>
      <c r="F181" s="170" t="s">
        <v>852</v>
      </c>
      <c r="G181" s="313" t="s">
        <v>32</v>
      </c>
      <c r="H181" s="304" t="s">
        <v>12</v>
      </c>
      <c r="I181" s="207"/>
      <c r="J181" s="313"/>
      <c r="K181" s="207" t="s">
        <v>1375</v>
      </c>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hidden="1" customHeight="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5.450000000000003" hidden="1" customHeight="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7"/>
      <c r="L234" s="209"/>
      <c r="M234" s="209"/>
      <c r="N234" s="209"/>
      <c r="O234" s="209"/>
      <c r="P234" s="313"/>
      <c r="Q234" s="314"/>
    </row>
    <row r="235" spans="2:17" ht="56.25" x14ac:dyDescent="0.25">
      <c r="B235" s="309" t="s">
        <v>7</v>
      </c>
      <c r="C235" s="165" t="s">
        <v>910</v>
      </c>
      <c r="D235" s="165" t="s">
        <v>275</v>
      </c>
      <c r="E235" s="164" t="s">
        <v>24</v>
      </c>
      <c r="F235" s="171" t="s">
        <v>911</v>
      </c>
      <c r="G235" s="311" t="s">
        <v>32</v>
      </c>
      <c r="H235" s="299" t="s">
        <v>1073</v>
      </c>
      <c r="I235" s="208"/>
      <c r="J235" s="311"/>
      <c r="K235" s="208" t="s">
        <v>1376</v>
      </c>
      <c r="L235" s="208"/>
      <c r="M235" s="208"/>
      <c r="N235" s="208"/>
      <c r="O235" s="208" t="s">
        <v>1269</v>
      </c>
      <c r="P235" s="311"/>
      <c r="Q235" s="312"/>
    </row>
    <row r="236" spans="2:17" ht="56.25" x14ac:dyDescent="0.25">
      <c r="B236" s="309" t="s">
        <v>7</v>
      </c>
      <c r="C236" s="165"/>
      <c r="D236" s="165" t="s">
        <v>533</v>
      </c>
      <c r="E236" s="164" t="s">
        <v>24</v>
      </c>
      <c r="F236" s="171" t="s">
        <v>912</v>
      </c>
      <c r="G236" s="311" t="s">
        <v>32</v>
      </c>
      <c r="H236" s="299" t="s">
        <v>12</v>
      </c>
      <c r="I236" s="208"/>
      <c r="J236" s="311"/>
      <c r="K236" s="208" t="s">
        <v>1376</v>
      </c>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12</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696" priority="33" operator="equal">
      <formula>"Indéterminé"</formula>
    </cfRule>
    <cfRule type="cellIs" dxfId="695" priority="34" operator="equal">
      <formula>"NA"</formula>
    </cfRule>
    <cfRule type="cellIs" dxfId="694" priority="35" operator="equal">
      <formula>"Invalidé"</formula>
    </cfRule>
    <cfRule type="cellIs" dxfId="693" priority="36" operator="equal">
      <formula>"Validé"</formula>
    </cfRule>
  </conditionalFormatting>
  <conditionalFormatting sqref="H235:H239 H261:H1048576 H1:H134 H148:H186">
    <cfRule type="cellIs" dxfId="692" priority="37" operator="equal">
      <formula>"Indéterminé"</formula>
    </cfRule>
    <cfRule type="cellIs" dxfId="691" priority="38" operator="equal">
      <formula>"NA"</formula>
    </cfRule>
    <cfRule type="cellIs" dxfId="690" priority="39" operator="equal">
      <formula>"Invalidé"</formula>
    </cfRule>
    <cfRule type="cellIs" dxfId="689" priority="40" operator="equal">
      <formula>"Validé"</formula>
    </cfRule>
  </conditionalFormatting>
  <conditionalFormatting sqref="H187:H220">
    <cfRule type="cellIs" dxfId="688" priority="25" operator="equal">
      <formula>"Indéterminé"</formula>
    </cfRule>
    <cfRule type="cellIs" dxfId="687" priority="26" operator="equal">
      <formula>"NA"</formula>
    </cfRule>
    <cfRule type="cellIs" dxfId="686" priority="27" operator="equal">
      <formula>"Invalidé"</formula>
    </cfRule>
    <cfRule type="cellIs" dxfId="685" priority="28" operator="equal">
      <formula>"Validé"</formula>
    </cfRule>
  </conditionalFormatting>
  <conditionalFormatting sqref="H240:H260">
    <cfRule type="cellIs" dxfId="684" priority="21" operator="equal">
      <formula>"Indéterminé"</formula>
    </cfRule>
    <cfRule type="cellIs" dxfId="683" priority="22" operator="equal">
      <formula>"NA"</formula>
    </cfRule>
    <cfRule type="cellIs" dxfId="682" priority="23" operator="equal">
      <formula>"Invalidé"</formula>
    </cfRule>
    <cfRule type="cellIs" dxfId="681" priority="24" operator="equal">
      <formula>"Validé"</formula>
    </cfRule>
  </conditionalFormatting>
  <conditionalFormatting sqref="H135:H142 H145">
    <cfRule type="cellIs" dxfId="680" priority="17" operator="equal">
      <formula>"Indéterminé"</formula>
    </cfRule>
    <cfRule type="cellIs" dxfId="679" priority="18" operator="equal">
      <formula>"NA"</formula>
    </cfRule>
    <cfRule type="cellIs" dxfId="678" priority="19" operator="equal">
      <formula>"Invalidé"</formula>
    </cfRule>
    <cfRule type="cellIs" dxfId="677" priority="20" operator="equal">
      <formula>"Validé"</formula>
    </cfRule>
  </conditionalFormatting>
  <conditionalFormatting sqref="H143:H144">
    <cfRule type="cellIs" dxfId="676" priority="13" operator="equal">
      <formula>"Indéterminé"</formula>
    </cfRule>
    <cfRule type="cellIs" dxfId="675" priority="14" operator="equal">
      <formula>"NA"</formula>
    </cfRule>
    <cfRule type="cellIs" dxfId="674" priority="15" operator="equal">
      <formula>"Invalidé"</formula>
    </cfRule>
    <cfRule type="cellIs" dxfId="673" priority="16" operator="equal">
      <formula>"Validé"</formula>
    </cfRule>
  </conditionalFormatting>
  <conditionalFormatting sqref="H146:H147">
    <cfRule type="cellIs" dxfId="672" priority="9" operator="equal">
      <formula>"Indéterminé"</formula>
    </cfRule>
    <cfRule type="cellIs" dxfId="671" priority="10" operator="equal">
      <formula>"NA"</formula>
    </cfRule>
    <cfRule type="cellIs" dxfId="670" priority="11" operator="equal">
      <formula>"Invalidé"</formula>
    </cfRule>
    <cfRule type="cellIs" dxfId="669" priority="12" operator="equal">
      <formula>"Validé"</formula>
    </cfRule>
  </conditionalFormatting>
  <conditionalFormatting sqref="H221:H222 H229:H234">
    <cfRule type="cellIs" dxfId="668" priority="5" operator="equal">
      <formula>"Indéterminé"</formula>
    </cfRule>
    <cfRule type="cellIs" dxfId="667" priority="6" operator="equal">
      <formula>"NA"</formula>
    </cfRule>
    <cfRule type="cellIs" dxfId="666" priority="7" operator="equal">
      <formula>"Invalidé"</formula>
    </cfRule>
    <cfRule type="cellIs" dxfId="665" priority="8" operator="equal">
      <formula>"Validé"</formula>
    </cfRule>
  </conditionalFormatting>
  <conditionalFormatting sqref="H223:H228">
    <cfRule type="cellIs" dxfId="664" priority="1" operator="equal">
      <formula>"Indéterminé"</formula>
    </cfRule>
    <cfRule type="cellIs" dxfId="663" priority="2" operator="equal">
      <formula>"NA"</formula>
    </cfRule>
    <cfRule type="cellIs" dxfId="662" priority="3" operator="equal">
      <formula>"Invalidé"</formula>
    </cfRule>
    <cfRule type="cellIs" dxfId="661"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2.5" x14ac:dyDescent="0.25">
      <c r="A1" s="108" t="s">
        <v>1051</v>
      </c>
      <c r="B1" s="109"/>
      <c r="C1" s="110" t="s">
        <v>1052</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304"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304"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304"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304"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304"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304"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304"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304"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304"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304"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304"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304"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304"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304"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304"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304"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304"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304"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304"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304"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304"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304"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304"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304"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304"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304"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304"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304"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304"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304"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304"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304"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304"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304"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304"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304"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304"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304"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304"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304"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304"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304"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304"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304"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304"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304"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304"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304"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304"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13</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hidden="1" x14ac:dyDescent="0.25">
      <c r="B70" s="297" t="s">
        <v>3</v>
      </c>
      <c r="C70" s="150" t="s">
        <v>705</v>
      </c>
      <c r="D70" s="151" t="s">
        <v>116</v>
      </c>
      <c r="E70" s="152" t="s">
        <v>25</v>
      </c>
      <c r="F70" s="165" t="s">
        <v>706</v>
      </c>
      <c r="G70" s="298" t="s">
        <v>32</v>
      </c>
      <c r="H70" s="299" t="s">
        <v>11</v>
      </c>
      <c r="I70" s="302"/>
      <c r="J70" s="298"/>
      <c r="K70" s="206"/>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299"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299"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299"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299"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299"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299"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299"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299"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299"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299"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299"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299"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299"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299"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299"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299"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299"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299"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299"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299"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299"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299"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299"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299"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299"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299"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299"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299"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299"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299"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299"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299"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299"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299"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299"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299"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299"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299"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299"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299"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299"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299"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304"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1378</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33" customHeight="1" x14ac:dyDescent="0.25">
      <c r="B142" s="309" t="s">
        <v>180</v>
      </c>
      <c r="C142" s="153" t="s">
        <v>798</v>
      </c>
      <c r="D142" s="153" t="s">
        <v>188</v>
      </c>
      <c r="E142" s="163" t="s">
        <v>24</v>
      </c>
      <c r="F142" s="170" t="s">
        <v>799</v>
      </c>
      <c r="G142" s="303" t="s">
        <v>32</v>
      </c>
      <c r="H142" s="304" t="s">
        <v>12</v>
      </c>
      <c r="I142" s="305"/>
      <c r="J142" s="303"/>
      <c r="K142" s="207" t="s">
        <v>1377</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304"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hidden="1" x14ac:dyDescent="0.25">
      <c r="B148" s="297" t="s">
        <v>193</v>
      </c>
      <c r="C148" s="165" t="s">
        <v>807</v>
      </c>
      <c r="D148" s="165" t="s">
        <v>194</v>
      </c>
      <c r="E148" s="164" t="s">
        <v>24</v>
      </c>
      <c r="F148" s="171" t="s">
        <v>506</v>
      </c>
      <c r="G148" s="298" t="s">
        <v>32</v>
      </c>
      <c r="H148" s="299" t="s">
        <v>12</v>
      </c>
      <c r="I148" s="302"/>
      <c r="J148" s="298"/>
      <c r="K148" s="206"/>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customHeight="1" x14ac:dyDescent="0.25">
      <c r="B152" s="297" t="s">
        <v>193</v>
      </c>
      <c r="C152" s="165" t="s">
        <v>811</v>
      </c>
      <c r="D152" s="165" t="s">
        <v>198</v>
      </c>
      <c r="E152" s="164" t="s">
        <v>24</v>
      </c>
      <c r="F152" s="171" t="s">
        <v>812</v>
      </c>
      <c r="G152" s="298" t="s">
        <v>32</v>
      </c>
      <c r="H152" s="299" t="s">
        <v>11</v>
      </c>
      <c r="I152" s="302"/>
      <c r="J152" s="298"/>
      <c r="K152" s="206" t="s">
        <v>1379</v>
      </c>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x14ac:dyDescent="0.25">
      <c r="B157" s="309" t="s">
        <v>202</v>
      </c>
      <c r="C157" s="165" t="s">
        <v>818</v>
      </c>
      <c r="D157" s="165" t="s">
        <v>203</v>
      </c>
      <c r="E157" s="164" t="s">
        <v>24</v>
      </c>
      <c r="F157" s="171" t="s">
        <v>819</v>
      </c>
      <c r="G157" s="298" t="s">
        <v>32</v>
      </c>
      <c r="H157" s="299" t="s">
        <v>11</v>
      </c>
      <c r="I157" s="302"/>
      <c r="J157" s="298"/>
      <c r="K157" s="206" t="s">
        <v>1359</v>
      </c>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13</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hidden="1" customHeight="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5.450000000000003" hidden="1" customHeight="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customHeight="1" x14ac:dyDescent="0.25">
      <c r="B222" s="309" t="s">
        <v>7</v>
      </c>
      <c r="C222" s="165" t="s">
        <v>897</v>
      </c>
      <c r="D222" s="165" t="s">
        <v>259</v>
      </c>
      <c r="E222" s="164" t="s">
        <v>25</v>
      </c>
      <c r="F222" s="171" t="s">
        <v>898</v>
      </c>
      <c r="G222" s="311" t="s">
        <v>32</v>
      </c>
      <c r="H222" s="299" t="s">
        <v>11</v>
      </c>
      <c r="I222" s="208"/>
      <c r="J222" s="311"/>
      <c r="K222" s="208" t="s">
        <v>1380</v>
      </c>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12</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12</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639" priority="57" operator="equal">
      <formula>"Indéterminé"</formula>
    </cfRule>
    <cfRule type="cellIs" dxfId="638" priority="58" operator="equal">
      <formula>"NA"</formula>
    </cfRule>
    <cfRule type="cellIs" dxfId="637" priority="59" operator="equal">
      <formula>"Invalidé"</formula>
    </cfRule>
    <cfRule type="cellIs" dxfId="636" priority="60" operator="equal">
      <formula>"Validé"</formula>
    </cfRule>
  </conditionalFormatting>
  <conditionalFormatting sqref="H261:H1048576 H1:H3 H124:H134 H64:H69 H79:H117 H148:H186">
    <cfRule type="cellIs" dxfId="635" priority="61" operator="equal">
      <formula>"Indéterminé"</formula>
    </cfRule>
    <cfRule type="cellIs" dxfId="634" priority="62" operator="equal">
      <formula>"NA"</formula>
    </cfRule>
    <cfRule type="cellIs" dxfId="633" priority="63" operator="equal">
      <formula>"Invalidé"</formula>
    </cfRule>
    <cfRule type="cellIs" dxfId="632" priority="64" operator="equal">
      <formula>"Validé"</formula>
    </cfRule>
  </conditionalFormatting>
  <conditionalFormatting sqref="H187:H220">
    <cfRule type="cellIs" dxfId="631" priority="49" operator="equal">
      <formula>"Indéterminé"</formula>
    </cfRule>
    <cfRule type="cellIs" dxfId="630" priority="50" operator="equal">
      <formula>"NA"</formula>
    </cfRule>
    <cfRule type="cellIs" dxfId="629" priority="51" operator="equal">
      <formula>"Invalidé"</formula>
    </cfRule>
    <cfRule type="cellIs" dxfId="628" priority="52" operator="equal">
      <formula>"Validé"</formula>
    </cfRule>
  </conditionalFormatting>
  <conditionalFormatting sqref="H118:H119 H122:H123">
    <cfRule type="cellIs" dxfId="627" priority="45" operator="equal">
      <formula>"Indéterminé"</formula>
    </cfRule>
    <cfRule type="cellIs" dxfId="626" priority="46" operator="equal">
      <formula>"NA"</formula>
    </cfRule>
    <cfRule type="cellIs" dxfId="625" priority="47" operator="equal">
      <formula>"Invalidé"</formula>
    </cfRule>
    <cfRule type="cellIs" dxfId="624" priority="48" operator="equal">
      <formula>"Validé"</formula>
    </cfRule>
  </conditionalFormatting>
  <conditionalFormatting sqref="H120:H121">
    <cfRule type="cellIs" dxfId="623" priority="41" operator="equal">
      <formula>"Indéterminé"</formula>
    </cfRule>
    <cfRule type="cellIs" dxfId="622" priority="42" operator="equal">
      <formula>"NA"</formula>
    </cfRule>
    <cfRule type="cellIs" dxfId="621" priority="43" operator="equal">
      <formula>"Invalidé"</formula>
    </cfRule>
    <cfRule type="cellIs" dxfId="620" priority="44" operator="equal">
      <formula>"Validé"</formula>
    </cfRule>
  </conditionalFormatting>
  <conditionalFormatting sqref="H4:H63">
    <cfRule type="cellIs" dxfId="619" priority="37" operator="equal">
      <formula>"Indéterminé"</formula>
    </cfRule>
    <cfRule type="cellIs" dxfId="618" priority="38" operator="equal">
      <formula>"NA"</formula>
    </cfRule>
    <cfRule type="cellIs" dxfId="617" priority="39" operator="equal">
      <formula>"Invalidé"</formula>
    </cfRule>
    <cfRule type="cellIs" dxfId="616" priority="40" operator="equal">
      <formula>"Validé"</formula>
    </cfRule>
  </conditionalFormatting>
  <conditionalFormatting sqref="H70:H74 H78">
    <cfRule type="cellIs" dxfId="615" priority="33" operator="equal">
      <formula>"Indéterminé"</formula>
    </cfRule>
    <cfRule type="cellIs" dxfId="614" priority="34" operator="equal">
      <formula>"NA"</formula>
    </cfRule>
    <cfRule type="cellIs" dxfId="613" priority="35" operator="equal">
      <formula>"Invalidé"</formula>
    </cfRule>
    <cfRule type="cellIs" dxfId="612" priority="36" operator="equal">
      <formula>"Validé"</formula>
    </cfRule>
  </conditionalFormatting>
  <conditionalFormatting sqref="H75:H77">
    <cfRule type="cellIs" dxfId="611" priority="29" operator="equal">
      <formula>"Indéterminé"</formula>
    </cfRule>
    <cfRule type="cellIs" dxfId="610" priority="30" operator="equal">
      <formula>"NA"</formula>
    </cfRule>
    <cfRule type="cellIs" dxfId="609" priority="31" operator="equal">
      <formula>"Invalidé"</formula>
    </cfRule>
    <cfRule type="cellIs" dxfId="608" priority="32" operator="equal">
      <formula>"Validé"</formula>
    </cfRule>
  </conditionalFormatting>
  <conditionalFormatting sqref="H135:H142 H145">
    <cfRule type="cellIs" dxfId="607" priority="25" operator="equal">
      <formula>"Indéterminé"</formula>
    </cfRule>
    <cfRule type="cellIs" dxfId="606" priority="26" operator="equal">
      <formula>"NA"</formula>
    </cfRule>
    <cfRule type="cellIs" dxfId="605" priority="27" operator="equal">
      <formula>"Invalidé"</formula>
    </cfRule>
    <cfRule type="cellIs" dxfId="604" priority="28" operator="equal">
      <formula>"Validé"</formula>
    </cfRule>
  </conditionalFormatting>
  <conditionalFormatting sqref="H143:H144">
    <cfRule type="cellIs" dxfId="603" priority="21" operator="equal">
      <formula>"Indéterminé"</formula>
    </cfRule>
    <cfRule type="cellIs" dxfId="602" priority="22" operator="equal">
      <formula>"NA"</formula>
    </cfRule>
    <cfRule type="cellIs" dxfId="601" priority="23" operator="equal">
      <formula>"Invalidé"</formula>
    </cfRule>
    <cfRule type="cellIs" dxfId="600" priority="24" operator="equal">
      <formula>"Validé"</formula>
    </cfRule>
  </conditionalFormatting>
  <conditionalFormatting sqref="H146:H147">
    <cfRule type="cellIs" dxfId="599" priority="17" operator="equal">
      <formula>"Indéterminé"</formula>
    </cfRule>
    <cfRule type="cellIs" dxfId="598" priority="18" operator="equal">
      <formula>"NA"</formula>
    </cfRule>
    <cfRule type="cellIs" dxfId="597" priority="19" operator="equal">
      <formula>"Invalidé"</formula>
    </cfRule>
    <cfRule type="cellIs" dxfId="596" priority="20" operator="equal">
      <formula>"Validé"</formula>
    </cfRule>
  </conditionalFormatting>
  <conditionalFormatting sqref="H235:H239">
    <cfRule type="cellIs" dxfId="595" priority="13" operator="equal">
      <formula>"Indéterminé"</formula>
    </cfRule>
    <cfRule type="cellIs" dxfId="594" priority="14" operator="equal">
      <formula>"NA"</formula>
    </cfRule>
    <cfRule type="cellIs" dxfId="593" priority="15" operator="equal">
      <formula>"Invalidé"</formula>
    </cfRule>
    <cfRule type="cellIs" dxfId="592" priority="16" operator="equal">
      <formula>"Validé"</formula>
    </cfRule>
  </conditionalFormatting>
  <conditionalFormatting sqref="H240:H260">
    <cfRule type="cellIs" dxfId="591" priority="9" operator="equal">
      <formula>"Indéterminé"</formula>
    </cfRule>
    <cfRule type="cellIs" dxfId="590" priority="10" operator="equal">
      <formula>"NA"</formula>
    </cfRule>
    <cfRule type="cellIs" dxfId="589" priority="11" operator="equal">
      <formula>"Invalidé"</formula>
    </cfRule>
    <cfRule type="cellIs" dxfId="588" priority="12" operator="equal">
      <formula>"Validé"</formula>
    </cfRule>
  </conditionalFormatting>
  <conditionalFormatting sqref="H221:H222 H229:H234">
    <cfRule type="cellIs" dxfId="587" priority="5" operator="equal">
      <formula>"Indéterminé"</formula>
    </cfRule>
    <cfRule type="cellIs" dxfId="586" priority="6" operator="equal">
      <formula>"NA"</formula>
    </cfRule>
    <cfRule type="cellIs" dxfId="585" priority="7" operator="equal">
      <formula>"Invalidé"</formula>
    </cfRule>
    <cfRule type="cellIs" dxfId="584" priority="8" operator="equal">
      <formula>"Validé"</formula>
    </cfRule>
  </conditionalFormatting>
  <conditionalFormatting sqref="H223:H228">
    <cfRule type="cellIs" dxfId="583" priority="1" operator="equal">
      <formula>"Indéterminé"</formula>
    </cfRule>
    <cfRule type="cellIs" dxfId="582" priority="2" operator="equal">
      <formula>"NA"</formula>
    </cfRule>
    <cfRule type="cellIs" dxfId="581" priority="3" operator="equal">
      <formula>"Invalidé"</formula>
    </cfRule>
    <cfRule type="cellIs" dxfId="580"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1" x14ac:dyDescent="0.25">
      <c r="A1" s="108" t="s">
        <v>1407</v>
      </c>
      <c r="B1" s="109"/>
      <c r="C1" s="110" t="s">
        <v>1070</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2" customHeight="1" x14ac:dyDescent="0.25">
      <c r="B18" s="297" t="s">
        <v>5</v>
      </c>
      <c r="C18" s="150" t="s">
        <v>659</v>
      </c>
      <c r="D18" s="151" t="s">
        <v>62</v>
      </c>
      <c r="E18" s="152" t="s">
        <v>24</v>
      </c>
      <c r="F18" s="165" t="s">
        <v>660</v>
      </c>
      <c r="G18" s="298" t="s">
        <v>32</v>
      </c>
      <c r="H18" s="299" t="s">
        <v>12</v>
      </c>
      <c r="I18" s="302"/>
      <c r="J18" s="298"/>
      <c r="K18" s="206" t="s">
        <v>1408</v>
      </c>
      <c r="L18" s="206"/>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299"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299"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299"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13</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hidden="1" x14ac:dyDescent="0.25">
      <c r="B70" s="297" t="s">
        <v>3</v>
      </c>
      <c r="C70" s="150" t="s">
        <v>705</v>
      </c>
      <c r="D70" s="151" t="s">
        <v>116</v>
      </c>
      <c r="E70" s="152" t="s">
        <v>25</v>
      </c>
      <c r="F70" s="165" t="s">
        <v>706</v>
      </c>
      <c r="G70" s="298" t="s">
        <v>32</v>
      </c>
      <c r="H70" s="299" t="s">
        <v>11</v>
      </c>
      <c r="I70" s="302"/>
      <c r="J70" s="298"/>
      <c r="K70" s="206"/>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13</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13</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299"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299"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299"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299"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299"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299"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299"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299"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299"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299"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299"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299"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299"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299"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299"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299"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299"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299"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299"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299"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299"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299"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299"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299"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299"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299"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299"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299"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299"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299"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299"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299"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299"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299"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299"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299"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299"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299"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299"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x14ac:dyDescent="0.25">
      <c r="B120" s="309" t="s">
        <v>165</v>
      </c>
      <c r="C120" s="153"/>
      <c r="D120" s="154" t="s">
        <v>168</v>
      </c>
      <c r="E120" s="155" t="s">
        <v>24</v>
      </c>
      <c r="F120" s="170" t="s">
        <v>767</v>
      </c>
      <c r="G120" s="303" t="s">
        <v>32</v>
      </c>
      <c r="H120" s="304" t="s">
        <v>11</v>
      </c>
      <c r="I120" s="305"/>
      <c r="J120" s="303"/>
      <c r="K120" s="207" t="s">
        <v>1409</v>
      </c>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304"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1410</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57" customHeight="1" x14ac:dyDescent="0.25">
      <c r="B142" s="309" t="s">
        <v>180</v>
      </c>
      <c r="C142" s="153" t="s">
        <v>798</v>
      </c>
      <c r="D142" s="153" t="s">
        <v>188</v>
      </c>
      <c r="E142" s="163" t="s">
        <v>24</v>
      </c>
      <c r="F142" s="170" t="s">
        <v>799</v>
      </c>
      <c r="G142" s="303" t="s">
        <v>32</v>
      </c>
      <c r="H142" s="304" t="s">
        <v>11</v>
      </c>
      <c r="I142" s="305"/>
      <c r="J142" s="303"/>
      <c r="K142" s="207" t="s">
        <v>1412</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299"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x14ac:dyDescent="0.25">
      <c r="B148" s="297" t="s">
        <v>193</v>
      </c>
      <c r="C148" s="165" t="s">
        <v>807</v>
      </c>
      <c r="D148" s="165" t="s">
        <v>194</v>
      </c>
      <c r="E148" s="164" t="s">
        <v>24</v>
      </c>
      <c r="F148" s="171" t="s">
        <v>506</v>
      </c>
      <c r="G148" s="298" t="s">
        <v>32</v>
      </c>
      <c r="H148" s="299" t="s">
        <v>11</v>
      </c>
      <c r="I148" s="302"/>
      <c r="J148" s="298"/>
      <c r="K148" s="206" t="s">
        <v>1413</v>
      </c>
      <c r="L148" s="206"/>
      <c r="M148" s="206"/>
      <c r="N148" s="206"/>
      <c r="O148" s="206"/>
      <c r="P148" s="298"/>
      <c r="Q148" s="301"/>
    </row>
    <row r="149" spans="2:17" ht="56.25" x14ac:dyDescent="0.25">
      <c r="B149" s="297" t="s">
        <v>193</v>
      </c>
      <c r="C149" s="165"/>
      <c r="D149" s="165" t="s">
        <v>195</v>
      </c>
      <c r="E149" s="164" t="s">
        <v>24</v>
      </c>
      <c r="F149" s="171" t="s">
        <v>808</v>
      </c>
      <c r="G149" s="298" t="s">
        <v>32</v>
      </c>
      <c r="H149" s="299" t="s">
        <v>11</v>
      </c>
      <c r="I149" s="302"/>
      <c r="J149" s="298"/>
      <c r="K149" s="206" t="s">
        <v>1414</v>
      </c>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customHeight="1" x14ac:dyDescent="0.25">
      <c r="B152" s="297" t="s">
        <v>193</v>
      </c>
      <c r="C152" s="165" t="s">
        <v>811</v>
      </c>
      <c r="D152" s="165" t="s">
        <v>198</v>
      </c>
      <c r="E152" s="164" t="s">
        <v>24</v>
      </c>
      <c r="F152" s="171" t="s">
        <v>812</v>
      </c>
      <c r="G152" s="298" t="s">
        <v>32</v>
      </c>
      <c r="H152" s="299" t="s">
        <v>11</v>
      </c>
      <c r="I152" s="302"/>
      <c r="J152" s="298"/>
      <c r="K152" s="206" t="s">
        <v>1411</v>
      </c>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299"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299"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13</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hidden="1" customHeight="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5.450000000000003" hidden="1" customHeight="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13</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13</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225" x14ac:dyDescent="0.25">
      <c r="B245" s="297" t="s">
        <v>279</v>
      </c>
      <c r="C245" s="165" t="s">
        <v>925</v>
      </c>
      <c r="D245" s="165" t="s">
        <v>285</v>
      </c>
      <c r="E245" s="164" t="s">
        <v>24</v>
      </c>
      <c r="F245" s="165" t="s">
        <v>926</v>
      </c>
      <c r="G245" s="311" t="s">
        <v>32</v>
      </c>
      <c r="H245" s="299" t="s">
        <v>11</v>
      </c>
      <c r="I245" s="208"/>
      <c r="J245" s="311"/>
      <c r="K245" s="208" t="s">
        <v>1417</v>
      </c>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558" priority="33" operator="equal">
      <formula>"Indéterminé"</formula>
    </cfRule>
    <cfRule type="cellIs" dxfId="557" priority="34" operator="equal">
      <formula>"NA"</formula>
    </cfRule>
    <cfRule type="cellIs" dxfId="556" priority="35" operator="equal">
      <formula>"Invalidé"</formula>
    </cfRule>
    <cfRule type="cellIs" dxfId="555" priority="36" operator="equal">
      <formula>"Validé"</formula>
    </cfRule>
  </conditionalFormatting>
  <conditionalFormatting sqref="H261:H1048576 H1:H63 H79:H134 H148:H186">
    <cfRule type="cellIs" dxfId="554" priority="37" operator="equal">
      <formula>"Indéterminé"</formula>
    </cfRule>
    <cfRule type="cellIs" dxfId="553" priority="38" operator="equal">
      <formula>"NA"</formula>
    </cfRule>
    <cfRule type="cellIs" dxfId="552" priority="39" operator="equal">
      <formula>"Invalidé"</formula>
    </cfRule>
    <cfRule type="cellIs" dxfId="551" priority="40" operator="equal">
      <formula>"Validé"</formula>
    </cfRule>
  </conditionalFormatting>
  <conditionalFormatting sqref="H221:H222 H229:H260">
    <cfRule type="cellIs" dxfId="550" priority="17" operator="equal">
      <formula>"Indéterminé"</formula>
    </cfRule>
    <cfRule type="cellIs" dxfId="549" priority="18" operator="equal">
      <formula>"NA"</formula>
    </cfRule>
    <cfRule type="cellIs" dxfId="548" priority="19" operator="equal">
      <formula>"Invalidé"</formula>
    </cfRule>
    <cfRule type="cellIs" dxfId="547" priority="20" operator="equal">
      <formula>"Validé"</formula>
    </cfRule>
  </conditionalFormatting>
  <conditionalFormatting sqref="H223:H228">
    <cfRule type="cellIs" dxfId="546" priority="13" operator="equal">
      <formula>"Indéterminé"</formula>
    </cfRule>
    <cfRule type="cellIs" dxfId="545" priority="14" operator="equal">
      <formula>"NA"</formula>
    </cfRule>
    <cfRule type="cellIs" dxfId="544" priority="15" operator="equal">
      <formula>"Invalidé"</formula>
    </cfRule>
    <cfRule type="cellIs" dxfId="543" priority="16" operator="equal">
      <formula>"Validé"</formula>
    </cfRule>
  </conditionalFormatting>
  <conditionalFormatting sqref="H135:H147">
    <cfRule type="cellIs" dxfId="542" priority="9" operator="equal">
      <formula>"Indéterminé"</formula>
    </cfRule>
    <cfRule type="cellIs" dxfId="541" priority="10" operator="equal">
      <formula>"NA"</formula>
    </cfRule>
    <cfRule type="cellIs" dxfId="540" priority="11" operator="equal">
      <formula>"Invalidé"</formula>
    </cfRule>
    <cfRule type="cellIs" dxfId="539" priority="12" operator="equal">
      <formula>"Validé"</formula>
    </cfRule>
  </conditionalFormatting>
  <conditionalFormatting sqref="H187:H220">
    <cfRule type="cellIs" dxfId="538" priority="5" operator="equal">
      <formula>"Indéterminé"</formula>
    </cfRule>
    <cfRule type="cellIs" dxfId="537" priority="6" operator="equal">
      <formula>"NA"</formula>
    </cfRule>
    <cfRule type="cellIs" dxfId="536" priority="7" operator="equal">
      <formula>"Invalidé"</formula>
    </cfRule>
    <cfRule type="cellIs" dxfId="535" priority="8" operator="equal">
      <formula>"Validé"</formula>
    </cfRule>
  </conditionalFormatting>
  <conditionalFormatting sqref="H64:H78">
    <cfRule type="cellIs" dxfId="534" priority="1" operator="equal">
      <formula>"Indéterminé"</formula>
    </cfRule>
    <cfRule type="cellIs" dxfId="533" priority="2" operator="equal">
      <formula>"NA"</formula>
    </cfRule>
    <cfRule type="cellIs" dxfId="532" priority="3" operator="equal">
      <formula>"Invalidé"</formula>
    </cfRule>
    <cfRule type="cellIs" dxfId="531"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33.75" x14ac:dyDescent="0.25">
      <c r="A1" s="108" t="s">
        <v>1418</v>
      </c>
      <c r="B1" s="109"/>
      <c r="C1" s="110" t="s">
        <v>1055</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299"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299"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299"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13</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hidden="1" x14ac:dyDescent="0.25">
      <c r="B70" s="297" t="s">
        <v>3</v>
      </c>
      <c r="C70" s="150" t="s">
        <v>705</v>
      </c>
      <c r="D70" s="151" t="s">
        <v>116</v>
      </c>
      <c r="E70" s="152" t="s">
        <v>25</v>
      </c>
      <c r="F70" s="165" t="s">
        <v>706</v>
      </c>
      <c r="G70" s="298" t="s">
        <v>32</v>
      </c>
      <c r="H70" s="299" t="s">
        <v>11</v>
      </c>
      <c r="I70" s="302"/>
      <c r="J70" s="298"/>
      <c r="K70" s="206"/>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13</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13</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304"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304"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304"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304"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304"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304"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299"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299"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299"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299"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1366</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45" x14ac:dyDescent="0.25">
      <c r="B142" s="309" t="s">
        <v>180</v>
      </c>
      <c r="C142" s="153" t="s">
        <v>798</v>
      </c>
      <c r="D142" s="153" t="s">
        <v>188</v>
      </c>
      <c r="E142" s="163" t="s">
        <v>24</v>
      </c>
      <c r="F142" s="170" t="s">
        <v>799</v>
      </c>
      <c r="G142" s="303" t="s">
        <v>32</v>
      </c>
      <c r="H142" s="304" t="s">
        <v>11</v>
      </c>
      <c r="I142" s="305"/>
      <c r="J142" s="303"/>
      <c r="K142" s="207" t="s">
        <v>1419</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299"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hidden="1" x14ac:dyDescent="0.25">
      <c r="B148" s="297" t="s">
        <v>193</v>
      </c>
      <c r="C148" s="165" t="s">
        <v>807</v>
      </c>
      <c r="D148" s="165" t="s">
        <v>194</v>
      </c>
      <c r="E148" s="164" t="s">
        <v>24</v>
      </c>
      <c r="F148" s="171" t="s">
        <v>506</v>
      </c>
      <c r="G148" s="298" t="s">
        <v>32</v>
      </c>
      <c r="H148" s="299" t="s">
        <v>12</v>
      </c>
      <c r="I148" s="302"/>
      <c r="J148" s="298"/>
      <c r="K148" s="206"/>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hidden="1" customHeight="1" x14ac:dyDescent="0.25">
      <c r="B152" s="297" t="s">
        <v>193</v>
      </c>
      <c r="C152" s="165" t="s">
        <v>811</v>
      </c>
      <c r="D152" s="165" t="s">
        <v>198</v>
      </c>
      <c r="E152" s="164" t="s">
        <v>24</v>
      </c>
      <c r="F152" s="171" t="s">
        <v>812</v>
      </c>
      <c r="G152" s="298" t="s">
        <v>32</v>
      </c>
      <c r="H152" s="299" t="s">
        <v>12</v>
      </c>
      <c r="I152" s="302"/>
      <c r="J152" s="298"/>
      <c r="K152" s="206"/>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12</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hidden="1" customHeight="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5.450000000000003" hidden="1" customHeight="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13</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13</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509" priority="17" operator="equal">
      <formula>"Indéterminé"</formula>
    </cfRule>
    <cfRule type="cellIs" dxfId="508" priority="18" operator="equal">
      <formula>"NA"</formula>
    </cfRule>
    <cfRule type="cellIs" dxfId="507" priority="19" operator="equal">
      <formula>"Invalidé"</formula>
    </cfRule>
    <cfRule type="cellIs" dxfId="506" priority="20" operator="equal">
      <formula>"Validé"</formula>
    </cfRule>
  </conditionalFormatting>
  <conditionalFormatting sqref="H1:H3 H261:H1048576">
    <cfRule type="cellIs" dxfId="505" priority="21" operator="equal">
      <formula>"Indéterminé"</formula>
    </cfRule>
    <cfRule type="cellIs" dxfId="504" priority="22" operator="equal">
      <formula>"NA"</formula>
    </cfRule>
    <cfRule type="cellIs" dxfId="503" priority="23" operator="equal">
      <formula>"Invalidé"</formula>
    </cfRule>
    <cfRule type="cellIs" dxfId="502" priority="24" operator="equal">
      <formula>"Validé"</formula>
    </cfRule>
  </conditionalFormatting>
  <conditionalFormatting sqref="H4:H222 H229:H260">
    <cfRule type="cellIs" dxfId="501" priority="5" operator="equal">
      <formula>"Indéterminé"</formula>
    </cfRule>
    <cfRule type="cellIs" dxfId="500" priority="6" operator="equal">
      <formula>"NA"</formula>
    </cfRule>
    <cfRule type="cellIs" dxfId="499" priority="7" operator="equal">
      <formula>"Invalidé"</formula>
    </cfRule>
    <cfRule type="cellIs" dxfId="498" priority="8" operator="equal">
      <formula>"Validé"</formula>
    </cfRule>
  </conditionalFormatting>
  <conditionalFormatting sqref="H223:H228">
    <cfRule type="cellIs" dxfId="497" priority="1" operator="equal">
      <formula>"Indéterminé"</formula>
    </cfRule>
    <cfRule type="cellIs" dxfId="496" priority="2" operator="equal">
      <formula>"NA"</formula>
    </cfRule>
    <cfRule type="cellIs" dxfId="495" priority="3" operator="equal">
      <formula>"Invalidé"</formula>
    </cfRule>
    <cfRule type="cellIs" dxfId="494"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2.5" x14ac:dyDescent="0.25">
      <c r="A1" s="108" t="s">
        <v>1394</v>
      </c>
      <c r="B1" s="109"/>
      <c r="C1" s="110" t="s">
        <v>1395</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299"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299"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299"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x14ac:dyDescent="0.25">
      <c r="B70" s="297" t="s">
        <v>3</v>
      </c>
      <c r="C70" s="150" t="s">
        <v>705</v>
      </c>
      <c r="D70" s="151" t="s">
        <v>116</v>
      </c>
      <c r="E70" s="152" t="s">
        <v>25</v>
      </c>
      <c r="F70" s="165" t="s">
        <v>706</v>
      </c>
      <c r="G70" s="298" t="s">
        <v>32</v>
      </c>
      <c r="H70" s="299" t="s">
        <v>11</v>
      </c>
      <c r="I70" s="302"/>
      <c r="J70" s="298"/>
      <c r="K70" s="206" t="s">
        <v>1399</v>
      </c>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78.75" x14ac:dyDescent="0.25">
      <c r="B104" s="297" t="s">
        <v>9</v>
      </c>
      <c r="C104" s="153" t="s">
        <v>747</v>
      </c>
      <c r="D104" s="154" t="s">
        <v>152</v>
      </c>
      <c r="E104" s="155" t="s">
        <v>24</v>
      </c>
      <c r="F104" s="170" t="s">
        <v>496</v>
      </c>
      <c r="G104" s="303" t="s">
        <v>32</v>
      </c>
      <c r="H104" s="304" t="s">
        <v>11</v>
      </c>
      <c r="I104" s="305"/>
      <c r="J104" s="303"/>
      <c r="K104" s="207" t="s">
        <v>1396</v>
      </c>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299" t="s">
        <v>12</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299" t="s">
        <v>12</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299"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12</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304" t="s">
        <v>12</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299" t="s">
        <v>13</v>
      </c>
      <c r="I117" s="302"/>
      <c r="J117" s="298"/>
      <c r="K117" s="206"/>
      <c r="L117" s="206"/>
      <c r="M117" s="206"/>
      <c r="N117" s="206"/>
      <c r="O117" s="206"/>
      <c r="P117" s="298"/>
      <c r="Q117" s="301"/>
    </row>
    <row r="118" spans="2:17" ht="258.75" x14ac:dyDescent="0.25">
      <c r="B118" s="309" t="s">
        <v>165</v>
      </c>
      <c r="C118" s="153" t="s">
        <v>764</v>
      </c>
      <c r="D118" s="154" t="s">
        <v>166</v>
      </c>
      <c r="E118" s="155" t="s">
        <v>24</v>
      </c>
      <c r="F118" s="170" t="s">
        <v>765</v>
      </c>
      <c r="G118" s="303" t="s">
        <v>32</v>
      </c>
      <c r="H118" s="304" t="s">
        <v>11</v>
      </c>
      <c r="I118" s="305"/>
      <c r="J118" s="303"/>
      <c r="K118" s="207" t="s">
        <v>1401</v>
      </c>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202.5" x14ac:dyDescent="0.25">
      <c r="B120" s="309" t="s">
        <v>165</v>
      </c>
      <c r="C120" s="153"/>
      <c r="D120" s="154" t="s">
        <v>168</v>
      </c>
      <c r="E120" s="155" t="s">
        <v>24</v>
      </c>
      <c r="F120" s="170" t="s">
        <v>767</v>
      </c>
      <c r="G120" s="303" t="s">
        <v>32</v>
      </c>
      <c r="H120" s="304" t="s">
        <v>11</v>
      </c>
      <c r="I120" s="305"/>
      <c r="J120" s="303"/>
      <c r="K120" s="207" t="s">
        <v>1397</v>
      </c>
      <c r="L120" s="207" t="s">
        <v>1398</v>
      </c>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304"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1366</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33" customHeight="1" x14ac:dyDescent="0.25">
      <c r="B142" s="309" t="s">
        <v>180</v>
      </c>
      <c r="C142" s="153" t="s">
        <v>798</v>
      </c>
      <c r="D142" s="153" t="s">
        <v>188</v>
      </c>
      <c r="E142" s="163" t="s">
        <v>24</v>
      </c>
      <c r="F142" s="170" t="s">
        <v>799</v>
      </c>
      <c r="G142" s="303" t="s">
        <v>32</v>
      </c>
      <c r="H142" s="304" t="s">
        <v>11</v>
      </c>
      <c r="I142" s="305"/>
      <c r="J142" s="303"/>
      <c r="K142" s="207" t="s">
        <v>1400</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299"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409.5" x14ac:dyDescent="0.25">
      <c r="B148" s="297" t="s">
        <v>193</v>
      </c>
      <c r="C148" s="165" t="s">
        <v>807</v>
      </c>
      <c r="D148" s="165" t="s">
        <v>194</v>
      </c>
      <c r="E148" s="164" t="s">
        <v>24</v>
      </c>
      <c r="F148" s="171" t="s">
        <v>506</v>
      </c>
      <c r="G148" s="298" t="s">
        <v>32</v>
      </c>
      <c r="H148" s="299" t="s">
        <v>11</v>
      </c>
      <c r="I148" s="302"/>
      <c r="J148" s="298"/>
      <c r="K148" s="206" t="s">
        <v>1402</v>
      </c>
      <c r="L148" s="206" t="s">
        <v>1403</v>
      </c>
      <c r="M148" s="206"/>
      <c r="N148" s="206"/>
      <c r="O148" s="206"/>
      <c r="P148" s="298"/>
      <c r="Q148" s="301"/>
    </row>
    <row r="149" spans="2:17" ht="56.25" hidden="1" x14ac:dyDescent="0.25">
      <c r="B149" s="297" t="s">
        <v>193</v>
      </c>
      <c r="C149" s="165"/>
      <c r="D149" s="165" t="s">
        <v>195</v>
      </c>
      <c r="E149" s="164" t="s">
        <v>24</v>
      </c>
      <c r="F149" s="171" t="s">
        <v>808</v>
      </c>
      <c r="G149" s="298" t="s">
        <v>32</v>
      </c>
      <c r="H149" s="299" t="s">
        <v>13</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13</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customHeight="1" x14ac:dyDescent="0.25">
      <c r="B152" s="297" t="s">
        <v>193</v>
      </c>
      <c r="C152" s="165" t="s">
        <v>811</v>
      </c>
      <c r="D152" s="165" t="s">
        <v>198</v>
      </c>
      <c r="E152" s="164" t="s">
        <v>24</v>
      </c>
      <c r="F152" s="171" t="s">
        <v>812</v>
      </c>
      <c r="G152" s="298" t="s">
        <v>32</v>
      </c>
      <c r="H152" s="299" t="s">
        <v>11</v>
      </c>
      <c r="I152" s="302"/>
      <c r="J152" s="298"/>
      <c r="K152" s="206" t="s">
        <v>1404</v>
      </c>
      <c r="L152" s="206" t="s">
        <v>1405</v>
      </c>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12</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customHeight="1" x14ac:dyDescent="0.25">
      <c r="B179" s="309" t="s">
        <v>202</v>
      </c>
      <c r="C179" s="165" t="s">
        <v>848</v>
      </c>
      <c r="D179" s="165" t="s">
        <v>219</v>
      </c>
      <c r="E179" s="164" t="s">
        <v>25</v>
      </c>
      <c r="F179" s="171" t="s">
        <v>849</v>
      </c>
      <c r="G179" s="298" t="s">
        <v>32</v>
      </c>
      <c r="H179" s="299" t="s">
        <v>11</v>
      </c>
      <c r="I179" s="302"/>
      <c r="J179" s="298"/>
      <c r="K179" s="206" t="s">
        <v>1406</v>
      </c>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hidden="1" customHeight="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5.450000000000003" hidden="1" customHeight="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13</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13</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472" priority="25" operator="equal">
      <formula>"Indéterminé"</formula>
    </cfRule>
    <cfRule type="cellIs" dxfId="471" priority="26" operator="equal">
      <formula>"NA"</formula>
    </cfRule>
    <cfRule type="cellIs" dxfId="470" priority="27" operator="equal">
      <formula>"Invalidé"</formula>
    </cfRule>
    <cfRule type="cellIs" dxfId="469" priority="28" operator="equal">
      <formula>"Validé"</formula>
    </cfRule>
  </conditionalFormatting>
  <conditionalFormatting sqref="H1:H3 H261:H1048576">
    <cfRule type="cellIs" dxfId="468" priority="29" operator="equal">
      <formula>"Indéterminé"</formula>
    </cfRule>
    <cfRule type="cellIs" dxfId="467" priority="30" operator="equal">
      <formula>"NA"</formula>
    </cfRule>
    <cfRule type="cellIs" dxfId="466" priority="31" operator="equal">
      <formula>"Invalidé"</formula>
    </cfRule>
    <cfRule type="cellIs" dxfId="465" priority="32" operator="equal">
      <formula>"Validé"</formula>
    </cfRule>
  </conditionalFormatting>
  <conditionalFormatting sqref="H221:H222 H229:H260">
    <cfRule type="cellIs" dxfId="464" priority="5" operator="equal">
      <formula>"Indéterminé"</formula>
    </cfRule>
    <cfRule type="cellIs" dxfId="463" priority="6" operator="equal">
      <formula>"NA"</formula>
    </cfRule>
    <cfRule type="cellIs" dxfId="462" priority="7" operator="equal">
      <formula>"Invalidé"</formula>
    </cfRule>
    <cfRule type="cellIs" dxfId="461" priority="8" operator="equal">
      <formula>"Validé"</formula>
    </cfRule>
  </conditionalFormatting>
  <conditionalFormatting sqref="H223:H228">
    <cfRule type="cellIs" dxfId="460" priority="1" operator="equal">
      <formula>"Indéterminé"</formula>
    </cfRule>
    <cfRule type="cellIs" dxfId="459" priority="2" operator="equal">
      <formula>"NA"</formula>
    </cfRule>
    <cfRule type="cellIs" dxfId="458" priority="3" operator="equal">
      <formula>"Invalidé"</formula>
    </cfRule>
    <cfRule type="cellIs" dxfId="457" priority="4" operator="equal">
      <formula>"Validé"</formula>
    </cfRule>
  </conditionalFormatting>
  <conditionalFormatting sqref="H4:H186">
    <cfRule type="cellIs" dxfId="456" priority="13" operator="equal">
      <formula>"Indéterminé"</formula>
    </cfRule>
    <cfRule type="cellIs" dxfId="455" priority="14" operator="equal">
      <formula>"NA"</formula>
    </cfRule>
    <cfRule type="cellIs" dxfId="454" priority="15" operator="equal">
      <formula>"Invalidé"</formula>
    </cfRule>
    <cfRule type="cellIs" dxfId="453" priority="16" operator="equal">
      <formula>"Validé"</formula>
    </cfRule>
  </conditionalFormatting>
  <conditionalFormatting sqref="H187:H220">
    <cfRule type="cellIs" dxfId="452" priority="9" operator="equal">
      <formula>"Indéterminé"</formula>
    </cfRule>
    <cfRule type="cellIs" dxfId="451" priority="10" operator="equal">
      <formula>"NA"</formula>
    </cfRule>
    <cfRule type="cellIs" dxfId="450" priority="11" operator="equal">
      <formula>"Invalidé"</formula>
    </cfRule>
    <cfRule type="cellIs" dxfId="449" priority="12"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zoomScale="114"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30" x14ac:dyDescent="0.25">
      <c r="A1" s="108" t="s">
        <v>1420</v>
      </c>
      <c r="B1" s="109"/>
      <c r="C1" s="331" t="s">
        <v>1421</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1422</v>
      </c>
      <c r="L3" s="294" t="s">
        <v>1423</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299" t="s">
        <v>12</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12</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299" t="s">
        <v>12</v>
      </c>
      <c r="I62" s="305"/>
      <c r="J62" s="303"/>
      <c r="K62" s="207"/>
      <c r="L62" s="207"/>
      <c r="M62" s="207"/>
      <c r="N62" s="207"/>
      <c r="O62" s="207"/>
      <c r="P62" s="303"/>
      <c r="Q62" s="306"/>
    </row>
    <row r="63" spans="2:17" ht="45" x14ac:dyDescent="0.25">
      <c r="B63" s="309" t="s">
        <v>38</v>
      </c>
      <c r="C63" s="150" t="s">
        <v>490</v>
      </c>
      <c r="D63" s="151" t="s">
        <v>104</v>
      </c>
      <c r="E63" s="152" t="s">
        <v>24</v>
      </c>
      <c r="F63" s="171" t="s">
        <v>491</v>
      </c>
      <c r="G63" s="298" t="s">
        <v>32</v>
      </c>
      <c r="H63" s="299" t="s">
        <v>11</v>
      </c>
      <c r="I63" s="302"/>
      <c r="J63" s="298"/>
      <c r="K63" s="206" t="s">
        <v>1424</v>
      </c>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hidden="1" x14ac:dyDescent="0.25">
      <c r="B70" s="297" t="s">
        <v>3</v>
      </c>
      <c r="C70" s="150" t="s">
        <v>705</v>
      </c>
      <c r="D70" s="151" t="s">
        <v>116</v>
      </c>
      <c r="E70" s="152" t="s">
        <v>25</v>
      </c>
      <c r="F70" s="165" t="s">
        <v>706</v>
      </c>
      <c r="G70" s="298" t="s">
        <v>32</v>
      </c>
      <c r="H70" s="299" t="s">
        <v>11</v>
      </c>
      <c r="I70" s="302"/>
      <c r="J70" s="298"/>
      <c r="K70" s="206"/>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304"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304"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304"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304"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304"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304"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12</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13</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304"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hidden="1" customHeight="1" x14ac:dyDescent="0.25">
      <c r="B138" s="309" t="s">
        <v>180</v>
      </c>
      <c r="C138" s="153" t="s">
        <v>790</v>
      </c>
      <c r="D138" s="153" t="s">
        <v>184</v>
      </c>
      <c r="E138" s="163" t="s">
        <v>24</v>
      </c>
      <c r="F138" s="170" t="s">
        <v>791</v>
      </c>
      <c r="G138" s="303" t="s">
        <v>32</v>
      </c>
      <c r="H138" s="304" t="s">
        <v>1073</v>
      </c>
      <c r="I138" s="305"/>
      <c r="J138" s="303"/>
      <c r="K138" s="207"/>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33" customHeight="1" x14ac:dyDescent="0.25">
      <c r="B142" s="309" t="s">
        <v>180</v>
      </c>
      <c r="C142" s="153" t="s">
        <v>798</v>
      </c>
      <c r="D142" s="153" t="s">
        <v>188</v>
      </c>
      <c r="E142" s="163" t="s">
        <v>24</v>
      </c>
      <c r="F142" s="170" t="s">
        <v>799</v>
      </c>
      <c r="G142" s="303" t="s">
        <v>32</v>
      </c>
      <c r="H142" s="304" t="s">
        <v>12</v>
      </c>
      <c r="I142" s="305"/>
      <c r="J142" s="303"/>
      <c r="K142" s="207" t="s">
        <v>1377</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299"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x14ac:dyDescent="0.25">
      <c r="B148" s="297" t="s">
        <v>193</v>
      </c>
      <c r="C148" s="165" t="s">
        <v>807</v>
      </c>
      <c r="D148" s="165" t="s">
        <v>194</v>
      </c>
      <c r="E148" s="164" t="s">
        <v>24</v>
      </c>
      <c r="F148" s="171" t="s">
        <v>506</v>
      </c>
      <c r="G148" s="298" t="s">
        <v>32</v>
      </c>
      <c r="H148" s="299" t="s">
        <v>11</v>
      </c>
      <c r="I148" s="302"/>
      <c r="J148" s="298"/>
      <c r="K148" s="206" t="s">
        <v>1425</v>
      </c>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hidden="1" customHeight="1" x14ac:dyDescent="0.25">
      <c r="B152" s="297" t="s">
        <v>193</v>
      </c>
      <c r="C152" s="165" t="s">
        <v>811</v>
      </c>
      <c r="D152" s="165" t="s">
        <v>198</v>
      </c>
      <c r="E152" s="164" t="s">
        <v>24</v>
      </c>
      <c r="F152" s="171" t="s">
        <v>812</v>
      </c>
      <c r="G152" s="298" t="s">
        <v>32</v>
      </c>
      <c r="H152" s="299" t="s">
        <v>11</v>
      </c>
      <c r="I152" s="302"/>
      <c r="J152" s="298"/>
      <c r="K152" s="206"/>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x14ac:dyDescent="0.25">
      <c r="B168" s="309" t="s">
        <v>202</v>
      </c>
      <c r="C168" s="158" t="s">
        <v>833</v>
      </c>
      <c r="D168" s="158" t="s">
        <v>214</v>
      </c>
      <c r="E168" s="163" t="s">
        <v>24</v>
      </c>
      <c r="F168" s="170" t="s">
        <v>834</v>
      </c>
      <c r="G168" s="303" t="s">
        <v>32</v>
      </c>
      <c r="H168" s="304" t="s">
        <v>12</v>
      </c>
      <c r="I168" s="305"/>
      <c r="J168" s="303"/>
      <c r="K168" s="207" t="s">
        <v>1427</v>
      </c>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x14ac:dyDescent="0.25">
      <c r="B170" s="309" t="s">
        <v>202</v>
      </c>
      <c r="C170" s="158" t="s">
        <v>509</v>
      </c>
      <c r="D170" s="158" t="s">
        <v>216</v>
      </c>
      <c r="E170" s="163" t="s">
        <v>24</v>
      </c>
      <c r="F170" s="158" t="s">
        <v>837</v>
      </c>
      <c r="G170" s="303" t="s">
        <v>32</v>
      </c>
      <c r="H170" s="304" t="s">
        <v>11</v>
      </c>
      <c r="I170" s="305"/>
      <c r="J170" s="303"/>
      <c r="K170" s="207" t="s">
        <v>1426</v>
      </c>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11</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12</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12</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12</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12</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12</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12</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12</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12</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12</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12</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12</v>
      </c>
      <c r="I215" s="305"/>
      <c r="J215" s="313"/>
      <c r="K215" s="209"/>
      <c r="L215" s="209"/>
      <c r="M215" s="209"/>
      <c r="N215" s="209"/>
      <c r="O215" s="209"/>
      <c r="P215" s="313"/>
      <c r="Q215" s="314"/>
    </row>
    <row r="216" spans="2:17" ht="41.1" customHeight="1" x14ac:dyDescent="0.25">
      <c r="B216" s="297" t="s">
        <v>4</v>
      </c>
      <c r="C216" s="165" t="s">
        <v>888</v>
      </c>
      <c r="D216" s="165" t="s">
        <v>252</v>
      </c>
      <c r="E216" s="164" t="s">
        <v>25</v>
      </c>
      <c r="F216" s="171" t="s">
        <v>889</v>
      </c>
      <c r="G216" s="311" t="s">
        <v>32</v>
      </c>
      <c r="H216" s="299" t="s">
        <v>11</v>
      </c>
      <c r="I216" s="302"/>
      <c r="J216" s="311"/>
      <c r="K216" s="208" t="s">
        <v>1428</v>
      </c>
      <c r="L216" s="208"/>
      <c r="M216" s="208"/>
      <c r="N216" s="208"/>
      <c r="O216" s="208"/>
      <c r="P216" s="311"/>
      <c r="Q216" s="312"/>
    </row>
    <row r="217" spans="2:17" ht="35.450000000000003" customHeight="1" x14ac:dyDescent="0.25">
      <c r="B217" s="297" t="s">
        <v>4</v>
      </c>
      <c r="C217" s="165"/>
      <c r="D217" s="165" t="s">
        <v>254</v>
      </c>
      <c r="E217" s="164" t="s">
        <v>25</v>
      </c>
      <c r="F217" s="171" t="s">
        <v>890</v>
      </c>
      <c r="G217" s="311" t="s">
        <v>32</v>
      </c>
      <c r="H217" s="299" t="s">
        <v>11</v>
      </c>
      <c r="I217" s="302"/>
      <c r="J217" s="311"/>
      <c r="K217" s="208" t="s">
        <v>1345</v>
      </c>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13</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13</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427" priority="17" operator="equal">
      <formula>"Indéterminé"</formula>
    </cfRule>
    <cfRule type="cellIs" dxfId="426" priority="18" operator="equal">
      <formula>"NA"</formula>
    </cfRule>
    <cfRule type="cellIs" dxfId="425" priority="19" operator="equal">
      <formula>"Invalidé"</formula>
    </cfRule>
    <cfRule type="cellIs" dxfId="424" priority="20" operator="equal">
      <formula>"Validé"</formula>
    </cfRule>
  </conditionalFormatting>
  <conditionalFormatting sqref="H1:H3 H261:H1048576">
    <cfRule type="cellIs" dxfId="423" priority="21" operator="equal">
      <formula>"Indéterminé"</formula>
    </cfRule>
    <cfRule type="cellIs" dxfId="422" priority="22" operator="equal">
      <formula>"NA"</formula>
    </cfRule>
    <cfRule type="cellIs" dxfId="421" priority="23" operator="equal">
      <formula>"Invalidé"</formula>
    </cfRule>
    <cfRule type="cellIs" dxfId="420" priority="24" operator="equal">
      <formula>"Validé"</formula>
    </cfRule>
  </conditionalFormatting>
  <conditionalFormatting sqref="H4:H186">
    <cfRule type="cellIs" dxfId="419" priority="13" operator="equal">
      <formula>"Indéterminé"</formula>
    </cfRule>
    <cfRule type="cellIs" dxfId="418" priority="14" operator="equal">
      <formula>"NA"</formula>
    </cfRule>
    <cfRule type="cellIs" dxfId="417" priority="15" operator="equal">
      <formula>"Invalidé"</formula>
    </cfRule>
    <cfRule type="cellIs" dxfId="416" priority="16" operator="equal">
      <formula>"Validé"</formula>
    </cfRule>
  </conditionalFormatting>
  <conditionalFormatting sqref="H187:H220">
    <cfRule type="cellIs" dxfId="415" priority="9" operator="equal">
      <formula>"Indéterminé"</formula>
    </cfRule>
    <cfRule type="cellIs" dxfId="414" priority="10" operator="equal">
      <formula>"NA"</formula>
    </cfRule>
    <cfRule type="cellIs" dxfId="413" priority="11" operator="equal">
      <formula>"Invalidé"</formula>
    </cfRule>
    <cfRule type="cellIs" dxfId="412" priority="12" operator="equal">
      <formula>"Validé"</formula>
    </cfRule>
  </conditionalFormatting>
  <conditionalFormatting sqref="H221:H222 H229:H260">
    <cfRule type="cellIs" dxfId="411" priority="5" operator="equal">
      <formula>"Indéterminé"</formula>
    </cfRule>
    <cfRule type="cellIs" dxfId="410" priority="6" operator="equal">
      <formula>"NA"</formula>
    </cfRule>
    <cfRule type="cellIs" dxfId="409" priority="7" operator="equal">
      <formula>"Invalidé"</formula>
    </cfRule>
    <cfRule type="cellIs" dxfId="408" priority="8" operator="equal">
      <formula>"Validé"</formula>
    </cfRule>
  </conditionalFormatting>
  <conditionalFormatting sqref="H223:H228">
    <cfRule type="cellIs" dxfId="407" priority="1" operator="equal">
      <formula>"Indéterminé"</formula>
    </cfRule>
    <cfRule type="cellIs" dxfId="406" priority="2" operator="equal">
      <formula>"NA"</formula>
    </cfRule>
    <cfRule type="cellIs" dxfId="405" priority="3" operator="equal">
      <formula>"Invalidé"</formula>
    </cfRule>
    <cfRule type="cellIs" dxfId="404" priority="4" operator="equal">
      <formula>"Validé"</formula>
    </cfRule>
  </conditionalFormatting>
  <dataValidations count="4">
    <dataValidation type="list" allowBlank="1" showInputMessage="1" showErrorMessage="1" sqref="H4:H260">
      <formula1>Etat</formula1>
    </dataValidation>
    <dataValidation type="list" allowBlank="1" showInputMessage="1" showErrorMessage="1" sqref="P4:P260">
      <formula1>Difficulte</formula1>
    </dataValidation>
    <dataValidation type="list" allowBlank="1" showInputMessage="1" showErrorMessage="1" sqref="G4:G260">
      <formula1>méthode</formula1>
    </dataValidation>
    <dataValidation type="list" allowBlank="1" showInputMessage="1" showErrorMessage="1" sqref="Q4:Q260">
      <formula1>Priorité</formula1>
    </dataValidation>
  </dataValidations>
  <hyperlinks>
    <hyperlink ref="C1" r:id="rId1"/>
  </hyperlinks>
  <pageMargins left="0.7" right="0.7" top="0.75" bottom="0.75" header="0.3" footer="0.3"/>
  <pageSetup paperSize="9" orientation="portrait"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3"/>
  </sheetPr>
  <dimension ref="A1:GJ268"/>
  <sheetViews>
    <sheetView tabSelected="1" showRuler="0" zoomScale="90" zoomScaleNormal="90" zoomScaleSheetLayoutView="100" workbookViewId="0">
      <pane ySplit="10" topLeftCell="A11" activePane="bottomLeft" state="frozenSplit"/>
      <selection activeCell="E2" sqref="E2:K3"/>
      <selection pane="bottomLeft" activeCell="A11" sqref="A11"/>
    </sheetView>
  </sheetViews>
  <sheetFormatPr baseColWidth="10" defaultColWidth="11.42578125" defaultRowHeight="15" outlineLevelRow="1" x14ac:dyDescent="0.25"/>
  <cols>
    <col min="1" max="1" width="12.7109375" style="9" customWidth="1"/>
    <col min="2" max="2" width="21.28515625" style="9" customWidth="1"/>
    <col min="3" max="3" width="6.7109375" style="9" customWidth="1"/>
    <col min="4" max="4" width="8.5703125" style="9" customWidth="1"/>
    <col min="5" max="5" width="30.85546875" style="9" customWidth="1"/>
    <col min="6" max="6" width="64" style="11" customWidth="1"/>
    <col min="7" max="19" width="12.7109375" style="9" customWidth="1"/>
    <col min="20" max="50" width="11.42578125" style="9"/>
    <col min="51" max="16384" width="11.42578125" style="106"/>
  </cols>
  <sheetData>
    <row r="1" spans="1:192" ht="47.45" customHeight="1" x14ac:dyDescent="0.25">
      <c r="A1" s="33" t="str">
        <f>Projet!A1</f>
        <v>Audit par tests RGAA 4.0 2019</v>
      </c>
      <c r="B1" s="33"/>
      <c r="C1" s="33"/>
      <c r="D1" s="33"/>
      <c r="E1" s="33"/>
      <c r="F1" s="34"/>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192" ht="35.1" customHeight="1" x14ac:dyDescent="0.25">
      <c r="A2" s="349">
        <v>44141</v>
      </c>
      <c r="B2" s="350"/>
      <c r="C2" s="350"/>
      <c r="D2" s="351"/>
      <c r="E2" s="33"/>
      <c r="F2" s="34"/>
      <c r="G2" s="130" t="s">
        <v>1032</v>
      </c>
      <c r="H2" s="130"/>
      <c r="I2" s="130"/>
      <c r="J2" s="130"/>
      <c r="K2" s="130"/>
      <c r="L2" s="130"/>
      <c r="M2" s="130"/>
      <c r="N2" s="130"/>
      <c r="O2" s="130"/>
      <c r="P2" s="130"/>
      <c r="Q2" s="130"/>
      <c r="R2" s="130"/>
      <c r="S2" s="130"/>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3" spans="1:192" ht="15" customHeight="1" x14ac:dyDescent="0.25">
      <c r="A3" s="49"/>
      <c r="B3" s="50"/>
      <c r="C3" s="50"/>
      <c r="D3" s="51"/>
      <c r="E3" s="33"/>
      <c r="F3" s="34"/>
      <c r="G3" s="52">
        <f>Value!AG362</f>
        <v>20.754716981132077</v>
      </c>
      <c r="H3" s="52">
        <f>Value!AH362</f>
        <v>24.528301886792452</v>
      </c>
      <c r="I3" s="52">
        <f>Value!AI362</f>
        <v>23.584905660377359</v>
      </c>
      <c r="J3" s="52">
        <f>Value!AJ362</f>
        <v>25.471698113207548</v>
      </c>
      <c r="K3" s="52">
        <f>Value!AK362</f>
        <v>24.528301886792452</v>
      </c>
      <c r="L3" s="52">
        <f>Value!AL362</f>
        <v>23.584905660377359</v>
      </c>
      <c r="M3" s="52">
        <f>Value!AM362</f>
        <v>22.641509433962263</v>
      </c>
      <c r="N3" s="52">
        <f>Value!AN362</f>
        <v>23.584905660377359</v>
      </c>
      <c r="O3" s="52">
        <f>Value!AO362</f>
        <v>25.471698113207548</v>
      </c>
      <c r="P3" s="52">
        <f>Value!AP362</f>
        <v>22.641509433962263</v>
      </c>
      <c r="Q3" s="52">
        <f>Value!AQ362</f>
        <v>24.528301886792452</v>
      </c>
      <c r="R3" s="52">
        <f>Value!AR362</f>
        <v>24.528301886792452</v>
      </c>
      <c r="S3" s="52">
        <f>Value!AS362</f>
        <v>31.132075471698112</v>
      </c>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row>
    <row r="4" spans="1:192" ht="15" customHeight="1" x14ac:dyDescent="0.25">
      <c r="A4" s="49"/>
      <c r="B4" s="129" t="s">
        <v>1033</v>
      </c>
      <c r="C4" s="50"/>
      <c r="D4" s="51"/>
      <c r="E4" s="33"/>
      <c r="F4" s="34"/>
      <c r="G4" s="52">
        <f>Value!AG363</f>
        <v>26.415094339622641</v>
      </c>
      <c r="H4" s="52">
        <f>Value!AH363</f>
        <v>18.867924528301888</v>
      </c>
      <c r="I4" s="52">
        <f>Value!AI363</f>
        <v>24.528301886792452</v>
      </c>
      <c r="J4" s="52">
        <f>Value!AJ363</f>
        <v>22.641509433962263</v>
      </c>
      <c r="K4" s="52">
        <f>Value!AK363</f>
        <v>19.811320754716981</v>
      </c>
      <c r="L4" s="52">
        <f>Value!AL363</f>
        <v>23.584905660377359</v>
      </c>
      <c r="M4" s="52">
        <f>Value!AM363</f>
        <v>21.69811320754717</v>
      </c>
      <c r="N4" s="52">
        <f>Value!AN363</f>
        <v>19.811320754716981</v>
      </c>
      <c r="O4" s="52">
        <f>Value!AO363</f>
        <v>16.981132075471699</v>
      </c>
      <c r="P4" s="52">
        <f>Value!AP363</f>
        <v>19.811320754716981</v>
      </c>
      <c r="Q4" s="52">
        <f>Value!AQ363</f>
        <v>17.924528301886792</v>
      </c>
      <c r="R4" s="52">
        <f>Value!AR363</f>
        <v>20.754716981132077</v>
      </c>
      <c r="S4" s="52">
        <f>Value!AS363</f>
        <v>20.754716981132077</v>
      </c>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row>
    <row r="5" spans="1:192" ht="15" customHeight="1" x14ac:dyDescent="0.25">
      <c r="A5" s="352">
        <f ca="1">Value!O141</f>
        <v>32.307692307692307</v>
      </c>
      <c r="B5" s="353"/>
      <c r="C5" s="353"/>
      <c r="D5" s="354"/>
      <c r="E5" s="33"/>
      <c r="F5" s="34"/>
      <c r="G5" s="52">
        <f>Value!AG364</f>
        <v>0</v>
      </c>
      <c r="H5" s="52">
        <f>Value!AH364</f>
        <v>0</v>
      </c>
      <c r="I5" s="52">
        <f>Value!AI364</f>
        <v>0</v>
      </c>
      <c r="J5" s="52">
        <f>Value!AJ364</f>
        <v>0</v>
      </c>
      <c r="K5" s="52">
        <f>Value!AK364</f>
        <v>0</v>
      </c>
      <c r="L5" s="52">
        <f>Value!AL364</f>
        <v>0</v>
      </c>
      <c r="M5" s="52">
        <f>Value!AM364</f>
        <v>0</v>
      </c>
      <c r="N5" s="52">
        <f>Value!AN364</f>
        <v>0</v>
      </c>
      <c r="O5" s="52">
        <f>Value!AO364</f>
        <v>0</v>
      </c>
      <c r="P5" s="52">
        <f>Value!AP364</f>
        <v>0</v>
      </c>
      <c r="Q5" s="52">
        <f>Value!AQ364</f>
        <v>0</v>
      </c>
      <c r="R5" s="52">
        <f>Value!AR364</f>
        <v>0</v>
      </c>
      <c r="S5" s="52">
        <f>Value!AS364</f>
        <v>0</v>
      </c>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row>
    <row r="6" spans="1:192" ht="31.5" customHeight="1" x14ac:dyDescent="0.25">
      <c r="A6" s="355"/>
      <c r="B6" s="356"/>
      <c r="C6" s="356"/>
      <c r="D6" s="357"/>
      <c r="E6" s="35"/>
      <c r="F6" s="35"/>
      <c r="G6" s="36">
        <f>IFERROR(Value!AG$359,"")</f>
        <v>44</v>
      </c>
      <c r="H6" s="36">
        <f>IFERROR(Value!AH$359,"")</f>
        <v>56.521739130434781</v>
      </c>
      <c r="I6" s="36">
        <f>IFERROR(Value!AI$359,"")</f>
        <v>49.019607843137258</v>
      </c>
      <c r="J6" s="36">
        <f>IFERROR(Value!AJ$359,"")</f>
        <v>52.941176470588232</v>
      </c>
      <c r="K6" s="36">
        <f>IFERROR(Value!AK$359,"")</f>
        <v>55.319148936170215</v>
      </c>
      <c r="L6" s="36">
        <f>IFERROR(Value!AL$359,"")</f>
        <v>50</v>
      </c>
      <c r="M6" s="36">
        <f>IFERROR(Value!AM$359,"")</f>
        <v>51.063829787234042</v>
      </c>
      <c r="N6" s="36">
        <f>IFERROR(Value!AN$359,"")</f>
        <v>54.347826086956523</v>
      </c>
      <c r="O6" s="36">
        <f>IFERROR(Value!AO$359,"")</f>
        <v>60</v>
      </c>
      <c r="P6" s="36">
        <f>IFERROR(Value!AP$359,"")</f>
        <v>53.333333333333336</v>
      </c>
      <c r="Q6" s="36">
        <f>IFERROR(Value!AQ$359,"")</f>
        <v>57.777777777777779</v>
      </c>
      <c r="R6" s="36">
        <f>IFERROR(Value!AR$359,"")</f>
        <v>54.166666666666664</v>
      </c>
      <c r="S6" s="36">
        <f>IFERROR(Value!AS$359,"")</f>
        <v>60</v>
      </c>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row>
    <row r="7" spans="1:192" ht="15" customHeight="1" x14ac:dyDescent="0.25">
      <c r="A7" s="355"/>
      <c r="B7" s="356"/>
      <c r="C7" s="356"/>
      <c r="D7" s="357"/>
      <c r="E7" s="35"/>
      <c r="F7" s="35"/>
      <c r="G7" s="37">
        <f>IFERROR(Value!AG$6,"")</f>
        <v>0</v>
      </c>
      <c r="H7" s="37">
        <f>IFERROR(Value!AH$6,"")</f>
        <v>0</v>
      </c>
      <c r="I7" s="37">
        <f>IFERROR(Value!AI$6,"")</f>
        <v>0</v>
      </c>
      <c r="J7" s="37">
        <f>IFERROR(Value!AJ$6,"")</f>
        <v>0</v>
      </c>
      <c r="K7" s="37">
        <f>IFERROR(Value!AK$6,"")</f>
        <v>0</v>
      </c>
      <c r="L7" s="37">
        <f>IFERROR(Value!AL$6,"")</f>
        <v>0</v>
      </c>
      <c r="M7" s="37">
        <f>IFERROR(Value!AM$6,"")</f>
        <v>0</v>
      </c>
      <c r="N7" s="37">
        <f>IFERROR(Value!AN$6,"")</f>
        <v>0</v>
      </c>
      <c r="O7" s="37">
        <f>IFERROR(Value!AO$6,"")</f>
        <v>0</v>
      </c>
      <c r="P7" s="37">
        <f>IFERROR(Value!AP$6,"")</f>
        <v>0</v>
      </c>
      <c r="Q7" s="37">
        <f>IFERROR(Value!AQ$6,"")</f>
        <v>0</v>
      </c>
      <c r="R7" s="37">
        <f>IFERROR(Value!AR$6,"")</f>
        <v>0</v>
      </c>
      <c r="S7" s="37">
        <f>IFERROR(Value!AS$6,"")</f>
        <v>0</v>
      </c>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row>
    <row r="8" spans="1:192" ht="16.899999999999999" customHeight="1" x14ac:dyDescent="0.25">
      <c r="A8" s="355"/>
      <c r="B8" s="356"/>
      <c r="C8" s="356"/>
      <c r="D8" s="357"/>
      <c r="E8" s="35"/>
      <c r="F8" s="35"/>
      <c r="G8" s="37"/>
      <c r="H8" s="37"/>
      <c r="I8" s="37"/>
      <c r="J8" s="37"/>
      <c r="K8" s="37"/>
      <c r="L8" s="37"/>
      <c r="M8" s="37"/>
      <c r="N8" s="37"/>
      <c r="O8" s="37"/>
      <c r="P8" s="37"/>
      <c r="Q8" s="37"/>
      <c r="R8" s="37"/>
      <c r="S8" s="3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row>
    <row r="9" spans="1:192" s="107" customFormat="1" ht="22.5" customHeight="1" x14ac:dyDescent="0.25">
      <c r="A9" s="358"/>
      <c r="B9" s="359"/>
      <c r="C9" s="359"/>
      <c r="D9" s="360"/>
      <c r="E9" s="35"/>
      <c r="F9" s="38"/>
      <c r="G9" s="120" t="s">
        <v>1039</v>
      </c>
      <c r="H9" s="120" t="s">
        <v>1064</v>
      </c>
      <c r="I9" s="120" t="s">
        <v>1041</v>
      </c>
      <c r="J9" s="120" t="s">
        <v>1043</v>
      </c>
      <c r="K9" s="120" t="s">
        <v>1045</v>
      </c>
      <c r="L9" s="120" t="s">
        <v>1046</v>
      </c>
      <c r="M9" s="120" t="s">
        <v>1068</v>
      </c>
      <c r="N9" s="120" t="s">
        <v>1049</v>
      </c>
      <c r="O9" s="120" t="s">
        <v>1051</v>
      </c>
      <c r="P9" s="120" t="s">
        <v>461</v>
      </c>
      <c r="Q9" s="120" t="s">
        <v>1053</v>
      </c>
      <c r="R9" s="120" t="s">
        <v>1054</v>
      </c>
      <c r="S9" s="120"/>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row>
    <row r="10" spans="1:192" x14ac:dyDescent="0.25">
      <c r="A10" s="1" t="s">
        <v>0</v>
      </c>
      <c r="B10" s="1" t="s">
        <v>50</v>
      </c>
      <c r="C10" s="2" t="s">
        <v>1</v>
      </c>
      <c r="D10" s="3" t="s">
        <v>23</v>
      </c>
      <c r="E10" s="2" t="s">
        <v>2</v>
      </c>
      <c r="F10" s="3" t="s">
        <v>10</v>
      </c>
      <c r="G10" s="2" t="s">
        <v>46</v>
      </c>
      <c r="H10" s="2" t="s">
        <v>47</v>
      </c>
      <c r="I10" s="2" t="s">
        <v>48</v>
      </c>
      <c r="J10" s="2" t="s">
        <v>1056</v>
      </c>
      <c r="K10" s="2" t="s">
        <v>1057</v>
      </c>
      <c r="L10" s="2" t="s">
        <v>1058</v>
      </c>
      <c r="M10" s="2" t="s">
        <v>1059</v>
      </c>
      <c r="N10" s="2" t="s">
        <v>1060</v>
      </c>
      <c r="O10" s="2" t="s">
        <v>1061</v>
      </c>
      <c r="P10" s="2" t="s">
        <v>1062</v>
      </c>
      <c r="Q10" s="2" t="s">
        <v>1071</v>
      </c>
      <c r="R10" s="2" t="s">
        <v>1072</v>
      </c>
      <c r="S10" s="2" t="s">
        <v>1268</v>
      </c>
      <c r="T10" s="2" t="s">
        <v>1095</v>
      </c>
      <c r="U10" s="2" t="s">
        <v>1096</v>
      </c>
      <c r="V10" s="2" t="s">
        <v>1097</v>
      </c>
      <c r="W10" s="2" t="s">
        <v>1098</v>
      </c>
      <c r="X10" s="2" t="s">
        <v>1099</v>
      </c>
      <c r="Y10" s="2" t="s">
        <v>1100</v>
      </c>
      <c r="Z10" s="2" t="s">
        <v>1101</v>
      </c>
      <c r="AA10" s="2" t="s">
        <v>1102</v>
      </c>
      <c r="AB10" s="2" t="s">
        <v>1103</v>
      </c>
      <c r="AC10" s="2" t="s">
        <v>1104</v>
      </c>
      <c r="AD10" s="2" t="s">
        <v>1105</v>
      </c>
      <c r="AE10" s="2" t="s">
        <v>1106</v>
      </c>
      <c r="AF10" s="2" t="s">
        <v>1107</v>
      </c>
      <c r="AG10" s="2" t="s">
        <v>1108</v>
      </c>
      <c r="AH10" s="2" t="s">
        <v>1109</v>
      </c>
      <c r="AI10" s="2" t="s">
        <v>1110</v>
      </c>
      <c r="AJ10" s="2" t="s">
        <v>1111</v>
      </c>
      <c r="AK10" s="2" t="s">
        <v>1112</v>
      </c>
      <c r="AL10" s="2" t="s">
        <v>1113</v>
      </c>
      <c r="AM10" s="2" t="s">
        <v>1114</v>
      </c>
      <c r="AN10" s="2" t="s">
        <v>1115</v>
      </c>
      <c r="AO10" s="2" t="s">
        <v>1116</v>
      </c>
      <c r="AP10" s="2" t="s">
        <v>1117</v>
      </c>
      <c r="AQ10" s="2" t="s">
        <v>1118</v>
      </c>
      <c r="AR10" s="2" t="s">
        <v>1119</v>
      </c>
      <c r="AS10" s="2" t="s">
        <v>1120</v>
      </c>
      <c r="AT10" s="2" t="s">
        <v>1121</v>
      </c>
      <c r="AU10" s="2" t="s">
        <v>1122</v>
      </c>
      <c r="AV10" s="2" t="s">
        <v>1123</v>
      </c>
      <c r="AW10" s="2" t="s">
        <v>1124</v>
      </c>
      <c r="AX10" s="2" t="s">
        <v>1125</v>
      </c>
      <c r="AY10" s="2" t="s">
        <v>1126</v>
      </c>
      <c r="AZ10" s="2" t="s">
        <v>1127</v>
      </c>
      <c r="BA10" s="2" t="s">
        <v>1128</v>
      </c>
      <c r="BB10" s="2" t="s">
        <v>1129</v>
      </c>
      <c r="BC10" s="2" t="s">
        <v>1130</v>
      </c>
      <c r="BD10" s="2" t="s">
        <v>1131</v>
      </c>
      <c r="BE10" s="2" t="s">
        <v>1132</v>
      </c>
      <c r="BF10" s="2" t="s">
        <v>1133</v>
      </c>
      <c r="BG10" s="2" t="s">
        <v>1134</v>
      </c>
      <c r="BH10" s="2" t="s">
        <v>1135</v>
      </c>
      <c r="BI10" s="2" t="s">
        <v>1136</v>
      </c>
      <c r="BJ10" s="2" t="s">
        <v>1137</v>
      </c>
      <c r="BK10" s="2" t="s">
        <v>1138</v>
      </c>
      <c r="BL10" s="2" t="s">
        <v>1139</v>
      </c>
      <c r="BM10" s="2" t="s">
        <v>1140</v>
      </c>
      <c r="BN10" s="2" t="s">
        <v>1141</v>
      </c>
      <c r="BO10" s="2" t="s">
        <v>1142</v>
      </c>
      <c r="BP10" s="2" t="s">
        <v>1143</v>
      </c>
      <c r="BQ10" s="2" t="s">
        <v>1144</v>
      </c>
      <c r="BR10" s="2" t="s">
        <v>1145</v>
      </c>
      <c r="BS10" s="2" t="s">
        <v>1146</v>
      </c>
      <c r="BT10" s="2" t="s">
        <v>1147</v>
      </c>
      <c r="BU10" s="2" t="s">
        <v>1148</v>
      </c>
      <c r="BV10" s="2" t="s">
        <v>1149</v>
      </c>
      <c r="BW10" s="2" t="s">
        <v>1150</v>
      </c>
      <c r="BX10" s="2" t="s">
        <v>1151</v>
      </c>
      <c r="BY10" s="2" t="s">
        <v>1152</v>
      </c>
      <c r="BZ10" s="2" t="s">
        <v>1153</v>
      </c>
      <c r="CA10" s="2" t="s">
        <v>1154</v>
      </c>
      <c r="CB10" s="2" t="s">
        <v>1155</v>
      </c>
      <c r="CC10" s="2" t="s">
        <v>1156</v>
      </c>
      <c r="CD10" s="2" t="s">
        <v>1157</v>
      </c>
      <c r="CE10" s="2" t="s">
        <v>1158</v>
      </c>
      <c r="CF10" s="2" t="s">
        <v>1159</v>
      </c>
      <c r="CG10" s="2" t="s">
        <v>1160</v>
      </c>
      <c r="CH10" s="2" t="s">
        <v>1161</v>
      </c>
      <c r="CI10" s="2" t="s">
        <v>1162</v>
      </c>
      <c r="CJ10" s="2" t="s">
        <v>1163</v>
      </c>
      <c r="CK10" s="2" t="s">
        <v>1164</v>
      </c>
      <c r="CL10" s="2" t="s">
        <v>1165</v>
      </c>
      <c r="CM10" s="2" t="s">
        <v>1166</v>
      </c>
      <c r="CN10" s="2" t="s">
        <v>1167</v>
      </c>
      <c r="CO10" s="2" t="s">
        <v>1168</v>
      </c>
      <c r="CP10" s="2" t="s">
        <v>1169</v>
      </c>
      <c r="CQ10" s="2" t="s">
        <v>1170</v>
      </c>
      <c r="CR10" s="2" t="s">
        <v>1171</v>
      </c>
      <c r="CS10" s="2" t="s">
        <v>1172</v>
      </c>
      <c r="CT10" s="2" t="s">
        <v>1173</v>
      </c>
      <c r="CU10" s="2" t="s">
        <v>1174</v>
      </c>
      <c r="CV10" s="2" t="s">
        <v>1175</v>
      </c>
      <c r="CW10" s="2" t="s">
        <v>1176</v>
      </c>
      <c r="CX10" s="2" t="s">
        <v>1177</v>
      </c>
      <c r="CY10" s="2" t="s">
        <v>1178</v>
      </c>
      <c r="CZ10" s="2" t="s">
        <v>1179</v>
      </c>
      <c r="DA10" s="2" t="s">
        <v>1180</v>
      </c>
      <c r="DB10" s="2" t="s">
        <v>1181</v>
      </c>
      <c r="DC10" s="2" t="s">
        <v>1182</v>
      </c>
      <c r="DD10" s="2" t="s">
        <v>1183</v>
      </c>
      <c r="DE10" s="2" t="s">
        <v>1184</v>
      </c>
      <c r="DF10" s="2" t="s">
        <v>1185</v>
      </c>
      <c r="DG10" s="2" t="s">
        <v>1186</v>
      </c>
      <c r="DH10" s="2" t="s">
        <v>1187</v>
      </c>
      <c r="DI10" s="2" t="s">
        <v>1188</v>
      </c>
      <c r="DJ10" s="2" t="s">
        <v>1189</v>
      </c>
      <c r="DK10" s="2" t="s">
        <v>1190</v>
      </c>
      <c r="DL10" s="2" t="s">
        <v>1191</v>
      </c>
      <c r="DM10" s="2" t="s">
        <v>1192</v>
      </c>
      <c r="DN10" s="2" t="s">
        <v>1193</v>
      </c>
      <c r="DO10" s="2" t="s">
        <v>1194</v>
      </c>
      <c r="DP10" s="2" t="s">
        <v>1195</v>
      </c>
      <c r="DQ10" s="2" t="s">
        <v>1196</v>
      </c>
      <c r="DR10" s="2" t="s">
        <v>1197</v>
      </c>
      <c r="DS10" s="2" t="s">
        <v>1198</v>
      </c>
      <c r="DT10" s="2" t="s">
        <v>1199</v>
      </c>
      <c r="DU10" s="2" t="s">
        <v>1200</v>
      </c>
      <c r="DV10" s="2" t="s">
        <v>1201</v>
      </c>
      <c r="DW10" s="2" t="s">
        <v>1202</v>
      </c>
      <c r="DX10" s="2" t="s">
        <v>1203</v>
      </c>
      <c r="DY10" s="2" t="s">
        <v>1204</v>
      </c>
      <c r="DZ10" s="2" t="s">
        <v>1205</v>
      </c>
      <c r="EA10" s="2" t="s">
        <v>1206</v>
      </c>
      <c r="EB10" s="2" t="s">
        <v>1207</v>
      </c>
      <c r="EC10" s="2" t="s">
        <v>1208</v>
      </c>
      <c r="ED10" s="2" t="s">
        <v>1209</v>
      </c>
      <c r="EE10" s="2" t="s">
        <v>1210</v>
      </c>
      <c r="EF10" s="2" t="s">
        <v>1211</v>
      </c>
      <c r="EG10" s="2" t="s">
        <v>1212</v>
      </c>
      <c r="EH10" s="2" t="s">
        <v>1213</v>
      </c>
      <c r="EI10" s="2" t="s">
        <v>1214</v>
      </c>
      <c r="EJ10" s="2" t="s">
        <v>1215</v>
      </c>
      <c r="EK10" s="2" t="s">
        <v>1216</v>
      </c>
      <c r="EL10" s="2" t="s">
        <v>1217</v>
      </c>
      <c r="EM10" s="2" t="s">
        <v>1218</v>
      </c>
      <c r="EN10" s="2" t="s">
        <v>1219</v>
      </c>
      <c r="EO10" s="2" t="s">
        <v>1220</v>
      </c>
      <c r="EP10" s="2" t="s">
        <v>1221</v>
      </c>
      <c r="EQ10" s="2" t="s">
        <v>1222</v>
      </c>
      <c r="ER10" s="2" t="s">
        <v>1223</v>
      </c>
      <c r="ES10" s="2" t="s">
        <v>1224</v>
      </c>
      <c r="ET10" s="2" t="s">
        <v>1225</v>
      </c>
      <c r="EU10" s="2" t="s">
        <v>1226</v>
      </c>
      <c r="EV10" s="2" t="s">
        <v>1227</v>
      </c>
      <c r="EW10" s="2" t="s">
        <v>1228</v>
      </c>
      <c r="EX10" s="2" t="s">
        <v>1229</v>
      </c>
      <c r="EY10" s="2" t="s">
        <v>1230</v>
      </c>
      <c r="EZ10" s="2" t="s">
        <v>1231</v>
      </c>
      <c r="FA10" s="2" t="s">
        <v>1232</v>
      </c>
      <c r="FB10" s="2" t="s">
        <v>1233</v>
      </c>
      <c r="FC10" s="2" t="s">
        <v>1234</v>
      </c>
      <c r="FD10" s="2" t="s">
        <v>1235</v>
      </c>
      <c r="FE10" s="2" t="s">
        <v>1236</v>
      </c>
      <c r="FF10" s="2" t="s">
        <v>1237</v>
      </c>
      <c r="FG10" s="2" t="s">
        <v>1238</v>
      </c>
      <c r="FH10" s="2" t="s">
        <v>1239</v>
      </c>
      <c r="FI10" s="2" t="s">
        <v>1240</v>
      </c>
      <c r="FJ10" s="2" t="s">
        <v>1241</v>
      </c>
      <c r="FK10" s="2" t="s">
        <v>1242</v>
      </c>
      <c r="FL10" s="2" t="s">
        <v>1243</v>
      </c>
      <c r="FM10" s="2" t="s">
        <v>1244</v>
      </c>
      <c r="FN10" s="2" t="s">
        <v>1245</v>
      </c>
      <c r="FO10" s="2" t="s">
        <v>1246</v>
      </c>
      <c r="FP10" s="2" t="s">
        <v>1247</v>
      </c>
      <c r="FQ10" s="2" t="s">
        <v>1248</v>
      </c>
      <c r="FR10" s="2" t="s">
        <v>1249</v>
      </c>
      <c r="FS10" s="2" t="s">
        <v>1250</v>
      </c>
      <c r="FT10" s="2" t="s">
        <v>1251</v>
      </c>
      <c r="FU10" s="2" t="s">
        <v>1252</v>
      </c>
      <c r="FV10" s="2" t="s">
        <v>1253</v>
      </c>
      <c r="FW10" s="2" t="s">
        <v>1254</v>
      </c>
      <c r="FX10" s="2" t="s">
        <v>1255</v>
      </c>
      <c r="FY10" s="2" t="s">
        <v>1256</v>
      </c>
      <c r="FZ10" s="2" t="s">
        <v>1257</v>
      </c>
      <c r="GA10" s="2" t="s">
        <v>1258</v>
      </c>
      <c r="GB10" s="2" t="s">
        <v>1259</v>
      </c>
      <c r="GC10" s="2" t="s">
        <v>1260</v>
      </c>
      <c r="GD10" s="2" t="s">
        <v>1261</v>
      </c>
      <c r="GE10" s="2" t="s">
        <v>1262</v>
      </c>
      <c r="GF10" s="2" t="s">
        <v>1263</v>
      </c>
      <c r="GG10" s="2" t="s">
        <v>1264</v>
      </c>
      <c r="GH10" s="2" t="s">
        <v>1265</v>
      </c>
      <c r="GI10" s="2" t="s">
        <v>1266</v>
      </c>
      <c r="GJ10" s="2" t="s">
        <v>1267</v>
      </c>
    </row>
    <row r="11" spans="1:192" ht="45" x14ac:dyDescent="0.25">
      <c r="A11" s="186" t="s">
        <v>5</v>
      </c>
      <c r="B11" s="150" t="s">
        <v>644</v>
      </c>
      <c r="C11" s="151" t="s">
        <v>51</v>
      </c>
      <c r="D11" s="152" t="s">
        <v>24</v>
      </c>
      <c r="E11" s="167" t="s">
        <v>645</v>
      </c>
      <c r="F11" s="59"/>
      <c r="G11" s="90" t="str">
        <f>Page1!$H4</f>
        <v>invalidé</v>
      </c>
      <c r="H11" s="90" t="str">
        <f>Page2!$H4</f>
        <v>Invalidé</v>
      </c>
      <c r="I11" s="90" t="str">
        <f>Page3!$H4</f>
        <v>invalidé</v>
      </c>
      <c r="J11" s="90" t="str">
        <f>Page4!$H4</f>
        <v>invalidé</v>
      </c>
      <c r="K11" s="90" t="str">
        <f>Page5!$H4</f>
        <v>invalidé</v>
      </c>
      <c r="L11" s="90" t="str">
        <f>Page6!$H4</f>
        <v>invalidé</v>
      </c>
      <c r="M11" s="90" t="str">
        <f>Page7!$H4</f>
        <v>invalidé</v>
      </c>
      <c r="N11" s="90" t="str">
        <f>Page8!$H4</f>
        <v>invalidé</v>
      </c>
      <c r="O11" s="90" t="str">
        <f>Page9!$H4</f>
        <v>invalidé</v>
      </c>
      <c r="P11" s="90" t="str">
        <f>Page10!$H4</f>
        <v>invalidé</v>
      </c>
      <c r="Q11" s="90" t="str">
        <f>Page11!$H4</f>
        <v>invalidé</v>
      </c>
      <c r="R11" s="90" t="str">
        <f>Page12!$H4</f>
        <v>invalidé</v>
      </c>
      <c r="S11" s="90" t="str">
        <f>Page13!$H4</f>
        <v>invalidé</v>
      </c>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c r="DO11" s="119"/>
      <c r="DP11" s="119"/>
      <c r="DQ11" s="119"/>
      <c r="DR11" s="119"/>
      <c r="DS11" s="119"/>
      <c r="DT11" s="119"/>
      <c r="DU11" s="119"/>
      <c r="DV11" s="119"/>
      <c r="DW11" s="119"/>
      <c r="DX11" s="119"/>
      <c r="DY11" s="119"/>
      <c r="DZ11" s="119"/>
      <c r="EA11" s="119"/>
      <c r="EB11" s="119"/>
      <c r="EC11" s="119"/>
      <c r="ED11" s="119"/>
      <c r="EE11" s="119"/>
      <c r="EF11" s="119"/>
      <c r="EG11" s="119"/>
      <c r="EH11" s="119"/>
      <c r="EI11" s="119"/>
      <c r="EJ11" s="119"/>
      <c r="EK11" s="119"/>
      <c r="EL11" s="119"/>
      <c r="EM11" s="119"/>
      <c r="EN11" s="119"/>
      <c r="EO11" s="119"/>
      <c r="EP11" s="119"/>
      <c r="EQ11" s="119"/>
      <c r="ER11" s="119"/>
      <c r="ES11" s="119"/>
      <c r="ET11" s="119"/>
      <c r="EU11" s="119"/>
      <c r="EV11" s="119"/>
      <c r="EW11" s="119"/>
      <c r="EX11" s="119"/>
      <c r="EY11" s="119"/>
      <c r="EZ11" s="119"/>
      <c r="FA11" s="119"/>
      <c r="FB11" s="119"/>
      <c r="FC11" s="119"/>
      <c r="FD11" s="119"/>
      <c r="FE11" s="119"/>
      <c r="FF11" s="119"/>
      <c r="FG11" s="119"/>
      <c r="FH11" s="119"/>
      <c r="FI11" s="119"/>
      <c r="FJ11" s="119"/>
      <c r="FK11" s="119"/>
      <c r="FL11" s="119"/>
      <c r="FM11" s="119"/>
      <c r="FN11" s="119"/>
      <c r="FO11" s="119"/>
      <c r="FP11" s="119"/>
      <c r="FQ11" s="119"/>
      <c r="FR11" s="119"/>
      <c r="FS11" s="119"/>
      <c r="FT11" s="119"/>
      <c r="FU11" s="119"/>
      <c r="FV11" s="119"/>
      <c r="FW11" s="119"/>
      <c r="FX11" s="119"/>
      <c r="FY11" s="119"/>
      <c r="FZ11" s="119"/>
      <c r="GA11" s="119"/>
      <c r="GB11" s="119"/>
      <c r="GC11" s="119"/>
      <c r="GD11" s="119"/>
      <c r="GE11" s="119"/>
      <c r="GF11" s="119"/>
      <c r="GG11" s="119"/>
      <c r="GH11" s="119"/>
      <c r="GI11" s="119"/>
      <c r="GJ11" s="119"/>
    </row>
    <row r="12" spans="1:192" ht="45" outlineLevel="1" x14ac:dyDescent="0.25">
      <c r="A12" s="186" t="s">
        <v>5</v>
      </c>
      <c r="B12" s="150"/>
      <c r="C12" s="151" t="s">
        <v>52</v>
      </c>
      <c r="D12" s="152" t="s">
        <v>24</v>
      </c>
      <c r="E12" s="167" t="s">
        <v>646</v>
      </c>
      <c r="F12" s="59"/>
      <c r="G12" s="90" t="str">
        <f>Page1!$H5</f>
        <v>NA</v>
      </c>
      <c r="H12" s="90" t="str">
        <f>Page2!$H5</f>
        <v>NA</v>
      </c>
      <c r="I12" s="90" t="str">
        <f>Page3!$H5</f>
        <v>NA</v>
      </c>
      <c r="J12" s="90" t="str">
        <f>Page4!$H5</f>
        <v>NA</v>
      </c>
      <c r="K12" s="90" t="str">
        <f>Page5!$H5</f>
        <v>NA</v>
      </c>
      <c r="L12" s="90" t="str">
        <f>Page6!$H5</f>
        <v>NA</v>
      </c>
      <c r="M12" s="90" t="str">
        <f>Page7!$H5</f>
        <v>NA</v>
      </c>
      <c r="N12" s="90" t="str">
        <f>Page8!$H5</f>
        <v>NA</v>
      </c>
      <c r="O12" s="90" t="str">
        <f>Page9!$H5</f>
        <v>NA</v>
      </c>
      <c r="P12" s="90" t="str">
        <f>Page10!$H5</f>
        <v>NA</v>
      </c>
      <c r="Q12" s="90" t="str">
        <f>Page11!$H5</f>
        <v>NA</v>
      </c>
      <c r="R12" s="90" t="str">
        <f>Page12!$H5</f>
        <v>NA</v>
      </c>
      <c r="S12" s="90" t="str">
        <f>Page13!$H5</f>
        <v>NA</v>
      </c>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19"/>
      <c r="FZ12" s="119"/>
      <c r="GA12" s="119"/>
      <c r="GB12" s="119"/>
      <c r="GC12" s="119"/>
      <c r="GD12" s="119"/>
      <c r="GE12" s="119"/>
      <c r="GF12" s="119"/>
      <c r="GG12" s="119"/>
      <c r="GH12" s="119"/>
      <c r="GI12" s="119"/>
      <c r="GJ12" s="119"/>
    </row>
    <row r="13" spans="1:192" ht="45" x14ac:dyDescent="0.25">
      <c r="A13" s="186" t="s">
        <v>5</v>
      </c>
      <c r="B13" s="150"/>
      <c r="C13" s="151" t="s">
        <v>53</v>
      </c>
      <c r="D13" s="152" t="s">
        <v>24</v>
      </c>
      <c r="E13" s="167" t="s">
        <v>478</v>
      </c>
      <c r="F13" s="59"/>
      <c r="G13" s="90" t="str">
        <f>Page1!$H6</f>
        <v>NA</v>
      </c>
      <c r="H13" s="90" t="str">
        <f>Page2!$H6</f>
        <v>NA</v>
      </c>
      <c r="I13" s="90" t="str">
        <f>Page3!$H6</f>
        <v>NA</v>
      </c>
      <c r="J13" s="90" t="str">
        <f>Page4!$H6</f>
        <v>NA</v>
      </c>
      <c r="K13" s="90" t="str">
        <f>Page5!$H6</f>
        <v>NA</v>
      </c>
      <c r="L13" s="90" t="str">
        <f>Page6!$H6</f>
        <v>NA</v>
      </c>
      <c r="M13" s="90" t="str">
        <f>Page7!$H6</f>
        <v>NA</v>
      </c>
      <c r="N13" s="90" t="str">
        <f>Page8!$H6</f>
        <v>NA</v>
      </c>
      <c r="O13" s="90" t="str">
        <f>Page9!$H6</f>
        <v>NA</v>
      </c>
      <c r="P13" s="90" t="str">
        <f>Page10!$H6</f>
        <v>NA</v>
      </c>
      <c r="Q13" s="90" t="str">
        <f>Page11!$H6</f>
        <v>NA</v>
      </c>
      <c r="R13" s="90" t="str">
        <f>Page12!$H6</f>
        <v>NA</v>
      </c>
      <c r="S13" s="90" t="str">
        <f>Page13!$H6</f>
        <v>NA</v>
      </c>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c r="GB13" s="119"/>
      <c r="GC13" s="119"/>
      <c r="GD13" s="119"/>
      <c r="GE13" s="119"/>
      <c r="GF13" s="119"/>
      <c r="GG13" s="119"/>
      <c r="GH13" s="119"/>
      <c r="GI13" s="119"/>
      <c r="GJ13" s="119"/>
    </row>
    <row r="14" spans="1:192" ht="33.75" outlineLevel="1" x14ac:dyDescent="0.25">
      <c r="A14" s="186" t="s">
        <v>5</v>
      </c>
      <c r="B14" s="150"/>
      <c r="C14" s="151" t="s">
        <v>54</v>
      </c>
      <c r="D14" s="152" t="s">
        <v>24</v>
      </c>
      <c r="E14" s="168" t="s">
        <v>647</v>
      </c>
      <c r="F14" s="59"/>
      <c r="G14" s="90" t="str">
        <f>Page1!$H7</f>
        <v>NA</v>
      </c>
      <c r="H14" s="90" t="str">
        <f>Page2!$H7</f>
        <v>NA</v>
      </c>
      <c r="I14" s="90" t="str">
        <f>Page3!$H7</f>
        <v>NA</v>
      </c>
      <c r="J14" s="90" t="str">
        <f>Page4!$H7</f>
        <v>NA</v>
      </c>
      <c r="K14" s="90" t="str">
        <f>Page5!$H7</f>
        <v>NA</v>
      </c>
      <c r="L14" s="90" t="str">
        <f>Page6!$H7</f>
        <v>NA</v>
      </c>
      <c r="M14" s="90" t="str">
        <f>Page7!$H7</f>
        <v>NA</v>
      </c>
      <c r="N14" s="90" t="str">
        <f>Page8!$H7</f>
        <v>NA</v>
      </c>
      <c r="O14" s="90" t="str">
        <f>Page9!$H7</f>
        <v>NA</v>
      </c>
      <c r="P14" s="90" t="str">
        <f>Page10!$H7</f>
        <v>NA</v>
      </c>
      <c r="Q14" s="90" t="str">
        <f>Page11!$H7</f>
        <v>NA</v>
      </c>
      <c r="R14" s="90" t="str">
        <f>Page12!$H7</f>
        <v>NA</v>
      </c>
      <c r="S14" s="90" t="str">
        <f>Page13!$H7</f>
        <v>NA</v>
      </c>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c r="FF14" s="119"/>
      <c r="FG14" s="119"/>
      <c r="FH14" s="119"/>
      <c r="FI14" s="119"/>
      <c r="FJ14" s="119"/>
      <c r="FK14" s="119"/>
      <c r="FL14" s="119"/>
      <c r="FM14" s="119"/>
      <c r="FN14" s="119"/>
      <c r="FO14" s="119"/>
      <c r="FP14" s="119"/>
      <c r="FQ14" s="119"/>
      <c r="FR14" s="119"/>
      <c r="FS14" s="119"/>
      <c r="FT14" s="119"/>
      <c r="FU14" s="119"/>
      <c r="FV14" s="119"/>
      <c r="FW14" s="119"/>
      <c r="FX14" s="119"/>
      <c r="FY14" s="119"/>
      <c r="FZ14" s="119"/>
      <c r="GA14" s="119"/>
      <c r="GB14" s="119"/>
      <c r="GC14" s="119"/>
      <c r="GD14" s="119"/>
      <c r="GE14" s="119"/>
      <c r="GF14" s="119"/>
      <c r="GG14" s="119"/>
      <c r="GH14" s="119"/>
      <c r="GI14" s="119"/>
      <c r="GJ14" s="119"/>
    </row>
    <row r="15" spans="1:192" ht="78.75" outlineLevel="1" x14ac:dyDescent="0.25">
      <c r="A15" s="186" t="s">
        <v>5</v>
      </c>
      <c r="B15" s="150"/>
      <c r="C15" s="151" t="s">
        <v>479</v>
      </c>
      <c r="D15" s="152" t="s">
        <v>24</v>
      </c>
      <c r="E15" s="169" t="s">
        <v>648</v>
      </c>
      <c r="F15" s="59"/>
      <c r="G15" s="90" t="str">
        <f>Page1!$H8</f>
        <v>NA</v>
      </c>
      <c r="H15" s="90" t="str">
        <f>Page2!$H8</f>
        <v>NA</v>
      </c>
      <c r="I15" s="90" t="str">
        <f>Page3!$H8</f>
        <v>NA</v>
      </c>
      <c r="J15" s="90" t="str">
        <f>Page4!$H8</f>
        <v>NA</v>
      </c>
      <c r="K15" s="90" t="str">
        <f>Page5!$H8</f>
        <v>NA</v>
      </c>
      <c r="L15" s="90" t="str">
        <f>Page6!$H8</f>
        <v>NA</v>
      </c>
      <c r="M15" s="90" t="str">
        <f>Page7!$H8</f>
        <v>NA</v>
      </c>
      <c r="N15" s="90" t="str">
        <f>Page8!$H8</f>
        <v>NA</v>
      </c>
      <c r="O15" s="90" t="str">
        <f>Page9!$H8</f>
        <v>NA</v>
      </c>
      <c r="P15" s="90" t="str">
        <f>Page10!$H8</f>
        <v>NA</v>
      </c>
      <c r="Q15" s="90" t="str">
        <f>Page11!$H8</f>
        <v>NA</v>
      </c>
      <c r="R15" s="90" t="str">
        <f>Page12!$H8</f>
        <v>NA</v>
      </c>
      <c r="S15" s="90" t="str">
        <f>Page13!$H8</f>
        <v>NA</v>
      </c>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row>
    <row r="16" spans="1:192" ht="146.25" outlineLevel="1" x14ac:dyDescent="0.25">
      <c r="A16" s="186" t="s">
        <v>5</v>
      </c>
      <c r="B16" s="150"/>
      <c r="C16" s="151" t="s">
        <v>480</v>
      </c>
      <c r="D16" s="152" t="s">
        <v>24</v>
      </c>
      <c r="E16" s="169" t="s">
        <v>649</v>
      </c>
      <c r="F16" s="59"/>
      <c r="G16" s="90" t="str">
        <f>Page1!$H9</f>
        <v>NA</v>
      </c>
      <c r="H16" s="90" t="str">
        <f>Page2!$H9</f>
        <v>NA</v>
      </c>
      <c r="I16" s="90" t="str">
        <f>Page3!$H9</f>
        <v>NA</v>
      </c>
      <c r="J16" s="90" t="str">
        <f>Page4!$H9</f>
        <v>NA</v>
      </c>
      <c r="K16" s="90" t="str">
        <f>Page5!$H9</f>
        <v>NA</v>
      </c>
      <c r="L16" s="90" t="str">
        <f>Page6!$H9</f>
        <v>NA</v>
      </c>
      <c r="M16" s="90" t="str">
        <f>Page7!$H9</f>
        <v>NA</v>
      </c>
      <c r="N16" s="90" t="str">
        <f>Page8!$H9</f>
        <v>NA</v>
      </c>
      <c r="O16" s="90" t="str">
        <f>Page9!$H9</f>
        <v>NA</v>
      </c>
      <c r="P16" s="90" t="str">
        <f>Page10!$H9</f>
        <v>NA</v>
      </c>
      <c r="Q16" s="90" t="str">
        <f>Page11!$H9</f>
        <v>NA</v>
      </c>
      <c r="R16" s="90" t="str">
        <f>Page12!$H9</f>
        <v>NA</v>
      </c>
      <c r="S16" s="90" t="str">
        <f>Page13!$H9</f>
        <v>NA</v>
      </c>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c r="FF16" s="119"/>
      <c r="FG16" s="119"/>
      <c r="FH16" s="119"/>
      <c r="FI16" s="119"/>
      <c r="FJ16" s="119"/>
      <c r="FK16" s="119"/>
      <c r="FL16" s="119"/>
      <c r="FM16" s="119"/>
      <c r="FN16" s="119"/>
      <c r="FO16" s="119"/>
      <c r="FP16" s="119"/>
      <c r="FQ16" s="119"/>
      <c r="FR16" s="119"/>
      <c r="FS16" s="119"/>
      <c r="FT16" s="119"/>
      <c r="FU16" s="119"/>
      <c r="FV16" s="119"/>
      <c r="FW16" s="119"/>
      <c r="FX16" s="119"/>
      <c r="FY16" s="119"/>
      <c r="FZ16" s="119"/>
      <c r="GA16" s="119"/>
      <c r="GB16" s="119"/>
      <c r="GC16" s="119"/>
      <c r="GD16" s="119"/>
      <c r="GE16" s="119"/>
      <c r="GF16" s="119"/>
      <c r="GG16" s="119"/>
      <c r="GH16" s="119"/>
      <c r="GI16" s="119"/>
      <c r="GJ16" s="119"/>
    </row>
    <row r="17" spans="1:192" ht="157.5" outlineLevel="1" x14ac:dyDescent="0.25">
      <c r="A17" s="186" t="s">
        <v>5</v>
      </c>
      <c r="B17" s="150"/>
      <c r="C17" s="151" t="s">
        <v>481</v>
      </c>
      <c r="D17" s="152" t="s">
        <v>24</v>
      </c>
      <c r="E17" s="169" t="s">
        <v>650</v>
      </c>
      <c r="F17" s="59"/>
      <c r="G17" s="90" t="str">
        <f>Page1!$H10</f>
        <v>NA</v>
      </c>
      <c r="H17" s="90" t="str">
        <f>Page2!$H10</f>
        <v>NA</v>
      </c>
      <c r="I17" s="90" t="str">
        <f>Page3!$H10</f>
        <v>NA</v>
      </c>
      <c r="J17" s="90" t="str">
        <f>Page4!$H10</f>
        <v>NA</v>
      </c>
      <c r="K17" s="90" t="str">
        <f>Page5!$H10</f>
        <v>NA</v>
      </c>
      <c r="L17" s="90" t="str">
        <f>Page6!$H10</f>
        <v>NA</v>
      </c>
      <c r="M17" s="90" t="str">
        <f>Page7!$H10</f>
        <v>NA</v>
      </c>
      <c r="N17" s="90" t="str">
        <f>Page8!$H10</f>
        <v>NA</v>
      </c>
      <c r="O17" s="90" t="str">
        <f>Page9!$H10</f>
        <v>NA</v>
      </c>
      <c r="P17" s="90" t="str">
        <f>Page10!$H10</f>
        <v>NA</v>
      </c>
      <c r="Q17" s="90" t="str">
        <f>Page11!$H10</f>
        <v>NA</v>
      </c>
      <c r="R17" s="90" t="str">
        <f>Page12!$H10</f>
        <v>NA</v>
      </c>
      <c r="S17" s="90" t="str">
        <f>Page13!$H10</f>
        <v>NA</v>
      </c>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c r="FF17" s="119"/>
      <c r="FG17" s="119"/>
      <c r="FH17" s="119"/>
      <c r="FI17" s="119"/>
      <c r="FJ17" s="119"/>
      <c r="FK17" s="119"/>
      <c r="FL17" s="119"/>
      <c r="FM17" s="119"/>
      <c r="FN17" s="119"/>
      <c r="FO17" s="119"/>
      <c r="FP17" s="119"/>
      <c r="FQ17" s="119"/>
      <c r="FR17" s="119"/>
      <c r="FS17" s="119"/>
      <c r="FT17" s="119"/>
      <c r="FU17" s="119"/>
      <c r="FV17" s="119"/>
      <c r="FW17" s="119"/>
      <c r="FX17" s="119"/>
      <c r="FY17" s="119"/>
      <c r="FZ17" s="119"/>
      <c r="GA17" s="119"/>
      <c r="GB17" s="119"/>
      <c r="GC17" s="119"/>
      <c r="GD17" s="119"/>
      <c r="GE17" s="119"/>
      <c r="GF17" s="119"/>
      <c r="GG17" s="119"/>
      <c r="GH17" s="119"/>
      <c r="GI17" s="119"/>
      <c r="GJ17" s="119"/>
    </row>
    <row r="18" spans="1:192" ht="157.5" outlineLevel="1" x14ac:dyDescent="0.25">
      <c r="A18" s="186" t="s">
        <v>5</v>
      </c>
      <c r="B18" s="150"/>
      <c r="C18" s="151" t="s">
        <v>482</v>
      </c>
      <c r="D18" s="152" t="s">
        <v>24</v>
      </c>
      <c r="E18" s="169" t="s">
        <v>651</v>
      </c>
      <c r="F18" s="59"/>
      <c r="G18" s="90" t="str">
        <f>Page1!$H11</f>
        <v>NA</v>
      </c>
      <c r="H18" s="90" t="str">
        <f>Page2!$H11</f>
        <v>NA</v>
      </c>
      <c r="I18" s="90" t="str">
        <f>Page3!$H11</f>
        <v>NA</v>
      </c>
      <c r="J18" s="90" t="str">
        <f>Page4!$H11</f>
        <v>NA</v>
      </c>
      <c r="K18" s="90" t="str">
        <f>Page5!$H11</f>
        <v>NA</v>
      </c>
      <c r="L18" s="90" t="str">
        <f>Page6!$H11</f>
        <v>NA</v>
      </c>
      <c r="M18" s="90" t="str">
        <f>Page7!$H11</f>
        <v>NA</v>
      </c>
      <c r="N18" s="90" t="str">
        <f>Page8!$H11</f>
        <v>NA</v>
      </c>
      <c r="O18" s="90" t="str">
        <f>Page9!$H11</f>
        <v>NA</v>
      </c>
      <c r="P18" s="90" t="str">
        <f>Page10!$H11</f>
        <v>NA</v>
      </c>
      <c r="Q18" s="90" t="str">
        <f>Page11!$H11</f>
        <v>NA</v>
      </c>
      <c r="R18" s="90" t="str">
        <f>Page12!$H11</f>
        <v>NA</v>
      </c>
      <c r="S18" s="90" t="str">
        <f>Page13!$H11</f>
        <v>NA</v>
      </c>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c r="FF18" s="119"/>
      <c r="FG18" s="119"/>
      <c r="FH18" s="119"/>
      <c r="FI18" s="119"/>
      <c r="FJ18" s="119"/>
      <c r="FK18" s="119"/>
      <c r="FL18" s="119"/>
      <c r="FM18" s="119"/>
      <c r="FN18" s="119"/>
      <c r="FO18" s="119"/>
      <c r="FP18" s="119"/>
      <c r="FQ18" s="119"/>
      <c r="FR18" s="119"/>
      <c r="FS18" s="119"/>
      <c r="FT18" s="119"/>
      <c r="FU18" s="119"/>
      <c r="FV18" s="119"/>
      <c r="FW18" s="119"/>
      <c r="FX18" s="119"/>
      <c r="FY18" s="119"/>
      <c r="FZ18" s="119"/>
      <c r="GA18" s="119"/>
      <c r="GB18" s="119"/>
      <c r="GC18" s="119"/>
      <c r="GD18" s="119"/>
      <c r="GE18" s="119"/>
      <c r="GF18" s="119"/>
      <c r="GG18" s="119"/>
      <c r="GH18" s="119"/>
      <c r="GI18" s="119"/>
      <c r="GJ18" s="119"/>
    </row>
    <row r="19" spans="1:192" ht="112.5" outlineLevel="1" x14ac:dyDescent="0.25">
      <c r="A19" s="186" t="s">
        <v>5</v>
      </c>
      <c r="B19" s="153" t="s">
        <v>652</v>
      </c>
      <c r="C19" s="154" t="s">
        <v>55</v>
      </c>
      <c r="D19" s="155" t="s">
        <v>24</v>
      </c>
      <c r="E19" s="170" t="s">
        <v>653</v>
      </c>
      <c r="F19" s="61"/>
      <c r="G19" s="90" t="str">
        <f>Page1!$H12</f>
        <v>Validé</v>
      </c>
      <c r="H19" s="90" t="str">
        <f>Page2!$H12</f>
        <v>Validé</v>
      </c>
      <c r="I19" s="90" t="str">
        <f>Page3!$H12</f>
        <v>Validé</v>
      </c>
      <c r="J19" s="90" t="str">
        <f>Page4!$H12</f>
        <v>invalidé</v>
      </c>
      <c r="K19" s="90" t="str">
        <f>Page5!$H12</f>
        <v>Validé</v>
      </c>
      <c r="L19" s="90" t="str">
        <f>Page6!$H12</f>
        <v>Validé</v>
      </c>
      <c r="M19" s="90" t="str">
        <f>Page7!$H12</f>
        <v>invalidé</v>
      </c>
      <c r="N19" s="90" t="str">
        <f>Page8!$H12</f>
        <v>Validé</v>
      </c>
      <c r="O19" s="90" t="str">
        <f>Page9!$H12</f>
        <v>Validé</v>
      </c>
      <c r="P19" s="90" t="str">
        <f>Page10!$H12</f>
        <v>Validé</v>
      </c>
      <c r="Q19" s="90" t="str">
        <f>Page11!$H12</f>
        <v>Validé</v>
      </c>
      <c r="R19" s="90" t="str">
        <f>Page12!$H12</f>
        <v>Validé</v>
      </c>
      <c r="S19" s="90" t="str">
        <f>Page13!$H12</f>
        <v>Validé</v>
      </c>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c r="FF19" s="119"/>
      <c r="FG19" s="119"/>
      <c r="FH19" s="119"/>
      <c r="FI19" s="119"/>
      <c r="FJ19" s="119"/>
      <c r="FK19" s="119"/>
      <c r="FL19" s="119"/>
      <c r="FM19" s="119"/>
      <c r="FN19" s="119"/>
      <c r="FO19" s="119"/>
      <c r="FP19" s="119"/>
      <c r="FQ19" s="119"/>
      <c r="FR19" s="119"/>
      <c r="FS19" s="119"/>
      <c r="FT19" s="119"/>
      <c r="FU19" s="119"/>
      <c r="FV19" s="119"/>
      <c r="FW19" s="119"/>
      <c r="FX19" s="119"/>
      <c r="FY19" s="119"/>
      <c r="FZ19" s="119"/>
      <c r="GA19" s="119"/>
      <c r="GB19" s="119"/>
      <c r="GC19" s="119"/>
      <c r="GD19" s="119"/>
      <c r="GE19" s="119"/>
      <c r="GF19" s="119"/>
      <c r="GG19" s="119"/>
      <c r="GH19" s="119"/>
      <c r="GI19" s="119"/>
      <c r="GJ19" s="119"/>
    </row>
    <row r="20" spans="1:192" ht="123.75" outlineLevel="1" x14ac:dyDescent="0.25">
      <c r="A20" s="186" t="s">
        <v>5</v>
      </c>
      <c r="B20" s="153"/>
      <c r="C20" s="154" t="s">
        <v>56</v>
      </c>
      <c r="D20" s="155" t="s">
        <v>24</v>
      </c>
      <c r="E20" s="170" t="s">
        <v>654</v>
      </c>
      <c r="F20" s="61"/>
      <c r="G20" s="90" t="str">
        <f>Page1!$H13</f>
        <v>NA</v>
      </c>
      <c r="H20" s="90" t="str">
        <f>Page2!$H13</f>
        <v>NA</v>
      </c>
      <c r="I20" s="90" t="str">
        <f>Page3!$H13</f>
        <v>NA</v>
      </c>
      <c r="J20" s="90" t="str">
        <f>Page4!$H13</f>
        <v>NA</v>
      </c>
      <c r="K20" s="90" t="str">
        <f>Page5!$H13</f>
        <v>NA</v>
      </c>
      <c r="L20" s="90" t="str">
        <f>Page6!$H13</f>
        <v>NA</v>
      </c>
      <c r="M20" s="90" t="str">
        <f>Page7!$H13</f>
        <v>NA</v>
      </c>
      <c r="N20" s="90" t="str">
        <f>Page8!$H13</f>
        <v>NA</v>
      </c>
      <c r="O20" s="90" t="str">
        <f>Page9!$H13</f>
        <v>NA</v>
      </c>
      <c r="P20" s="90" t="str">
        <f>Page10!$H13</f>
        <v>NA</v>
      </c>
      <c r="Q20" s="90" t="str">
        <f>Page11!$H13</f>
        <v>NA</v>
      </c>
      <c r="R20" s="90" t="str">
        <f>Page12!$H13</f>
        <v>NA</v>
      </c>
      <c r="S20" s="90" t="str">
        <f>Page13!$H13</f>
        <v>NA</v>
      </c>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19"/>
      <c r="GH20" s="119"/>
      <c r="GI20" s="119"/>
      <c r="GJ20" s="119"/>
    </row>
    <row r="21" spans="1:192" ht="123.75" outlineLevel="1" x14ac:dyDescent="0.25">
      <c r="A21" s="186" t="s">
        <v>5</v>
      </c>
      <c r="B21" s="153"/>
      <c r="C21" s="154" t="s">
        <v>57</v>
      </c>
      <c r="D21" s="155" t="s">
        <v>24</v>
      </c>
      <c r="E21" s="170" t="s">
        <v>655</v>
      </c>
      <c r="F21" s="61"/>
      <c r="G21" s="90" t="str">
        <f>Page1!$H14</f>
        <v>NA</v>
      </c>
      <c r="H21" s="90" t="str">
        <f>Page2!$H14</f>
        <v>NA</v>
      </c>
      <c r="I21" s="90" t="str">
        <f>Page3!$H14</f>
        <v>NA</v>
      </c>
      <c r="J21" s="90" t="str">
        <f>Page4!$H14</f>
        <v>NA</v>
      </c>
      <c r="K21" s="90" t="str">
        <f>Page5!$H14</f>
        <v>NA</v>
      </c>
      <c r="L21" s="90" t="str">
        <f>Page6!$H14</f>
        <v>NA</v>
      </c>
      <c r="M21" s="90" t="str">
        <f>Page7!$H14</f>
        <v>NA</v>
      </c>
      <c r="N21" s="90" t="str">
        <f>Page8!$H14</f>
        <v>NA</v>
      </c>
      <c r="O21" s="90" t="str">
        <f>Page9!$H14</f>
        <v>NA</v>
      </c>
      <c r="P21" s="90" t="str">
        <f>Page10!$H14</f>
        <v>NA</v>
      </c>
      <c r="Q21" s="90" t="str">
        <f>Page11!$H14</f>
        <v>NA</v>
      </c>
      <c r="R21" s="90" t="str">
        <f>Page12!$H14</f>
        <v>NA</v>
      </c>
      <c r="S21" s="90" t="str">
        <f>Page13!$H14</f>
        <v>NA</v>
      </c>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c r="FF21" s="119"/>
      <c r="FG21" s="119"/>
      <c r="FH21" s="119"/>
      <c r="FI21" s="119"/>
      <c r="FJ21" s="119"/>
      <c r="FK21" s="119"/>
      <c r="FL21" s="119"/>
      <c r="FM21" s="119"/>
      <c r="FN21" s="119"/>
      <c r="FO21" s="119"/>
      <c r="FP21" s="119"/>
      <c r="FQ21" s="119"/>
      <c r="FR21" s="119"/>
      <c r="FS21" s="119"/>
      <c r="FT21" s="119"/>
      <c r="FU21" s="119"/>
      <c r="FV21" s="119"/>
      <c r="FW21" s="119"/>
      <c r="FX21" s="119"/>
      <c r="FY21" s="119"/>
      <c r="FZ21" s="119"/>
      <c r="GA21" s="119"/>
      <c r="GB21" s="119"/>
      <c r="GC21" s="119"/>
      <c r="GD21" s="119"/>
      <c r="GE21" s="119"/>
      <c r="GF21" s="119"/>
      <c r="GG21" s="119"/>
      <c r="GH21" s="119"/>
      <c r="GI21" s="119"/>
      <c r="GJ21" s="119"/>
    </row>
    <row r="22" spans="1:192" ht="123.75" outlineLevel="1" x14ac:dyDescent="0.25">
      <c r="A22" s="186" t="s">
        <v>5</v>
      </c>
      <c r="B22" s="153"/>
      <c r="C22" s="154" t="s">
        <v>58</v>
      </c>
      <c r="D22" s="155" t="s">
        <v>24</v>
      </c>
      <c r="E22" s="170" t="s">
        <v>656</v>
      </c>
      <c r="F22" s="61"/>
      <c r="G22" s="90" t="str">
        <f>Page1!$H15</f>
        <v>NA</v>
      </c>
      <c r="H22" s="90" t="str">
        <f>Page2!$H15</f>
        <v>NA</v>
      </c>
      <c r="I22" s="90" t="str">
        <f>Page3!$H15</f>
        <v>NA</v>
      </c>
      <c r="J22" s="90" t="str">
        <f>Page4!$H15</f>
        <v>NA</v>
      </c>
      <c r="K22" s="90" t="str">
        <f>Page5!$H15</f>
        <v>NA</v>
      </c>
      <c r="L22" s="90" t="str">
        <f>Page6!$H15</f>
        <v>NA</v>
      </c>
      <c r="M22" s="90" t="str">
        <f>Page7!$H15</f>
        <v>NA</v>
      </c>
      <c r="N22" s="90" t="str">
        <f>Page8!$H15</f>
        <v>NA</v>
      </c>
      <c r="O22" s="90" t="str">
        <f>Page9!$H15</f>
        <v>NA</v>
      </c>
      <c r="P22" s="90" t="str">
        <f>Page10!$H15</f>
        <v>NA</v>
      </c>
      <c r="Q22" s="90" t="str">
        <f>Page11!$H15</f>
        <v>NA</v>
      </c>
      <c r="R22" s="90" t="str">
        <f>Page12!$H15</f>
        <v>NA</v>
      </c>
      <c r="S22" s="90" t="str">
        <f>Page13!$H15</f>
        <v>NA</v>
      </c>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c r="CS22" s="119"/>
      <c r="CT22" s="119"/>
      <c r="CU22" s="119"/>
      <c r="CV22" s="119"/>
      <c r="CW22" s="119"/>
      <c r="CX22" s="119"/>
      <c r="CY22" s="119"/>
      <c r="CZ22" s="119"/>
      <c r="DA22" s="119"/>
      <c r="DB22" s="119"/>
      <c r="DC22" s="119"/>
      <c r="DD22" s="119"/>
      <c r="DE22" s="119"/>
      <c r="DF22" s="119"/>
      <c r="DG22" s="119"/>
      <c r="DH22" s="119"/>
      <c r="DI22" s="119"/>
      <c r="DJ22" s="119"/>
      <c r="DK22" s="119"/>
      <c r="DL22" s="119"/>
      <c r="DM22" s="119"/>
      <c r="DN22" s="119"/>
      <c r="DO22" s="119"/>
      <c r="DP22" s="119"/>
      <c r="DQ22" s="119"/>
      <c r="DR22" s="119"/>
      <c r="DS22" s="119"/>
      <c r="DT22" s="119"/>
      <c r="DU22" s="119"/>
      <c r="DV22" s="119"/>
      <c r="DW22" s="119"/>
      <c r="DX22" s="119"/>
      <c r="DY22" s="119"/>
      <c r="DZ22" s="119"/>
      <c r="EA22" s="119"/>
      <c r="EB22" s="119"/>
      <c r="EC22" s="119"/>
      <c r="ED22" s="119"/>
      <c r="EE22" s="119"/>
      <c r="EF22" s="119"/>
      <c r="EG22" s="119"/>
      <c r="EH22" s="119"/>
      <c r="EI22" s="119"/>
      <c r="EJ22" s="119"/>
      <c r="EK22" s="119"/>
      <c r="EL22" s="119"/>
      <c r="EM22" s="119"/>
      <c r="EN22" s="119"/>
      <c r="EO22" s="119"/>
      <c r="EP22" s="119"/>
      <c r="EQ22" s="119"/>
      <c r="ER22" s="119"/>
      <c r="ES22" s="119"/>
      <c r="ET22" s="119"/>
      <c r="EU22" s="119"/>
      <c r="EV22" s="119"/>
      <c r="EW22" s="119"/>
      <c r="EX22" s="119"/>
      <c r="EY22" s="119"/>
      <c r="EZ22" s="119"/>
      <c r="FA22" s="119"/>
      <c r="FB22" s="119"/>
      <c r="FC22" s="119"/>
      <c r="FD22" s="119"/>
      <c r="FE22" s="119"/>
      <c r="FF22" s="119"/>
      <c r="FG22" s="119"/>
      <c r="FH22" s="119"/>
      <c r="FI22" s="119"/>
      <c r="FJ22" s="119"/>
      <c r="FK22" s="119"/>
      <c r="FL22" s="119"/>
      <c r="FM22" s="119"/>
      <c r="FN22" s="119"/>
      <c r="FO22" s="119"/>
      <c r="FP22" s="119"/>
      <c r="FQ22" s="119"/>
      <c r="FR22" s="119"/>
      <c r="FS22" s="119"/>
      <c r="FT22" s="119"/>
      <c r="FU22" s="119"/>
      <c r="FV22" s="119"/>
      <c r="FW22" s="119"/>
      <c r="FX22" s="119"/>
      <c r="FY22" s="119"/>
      <c r="FZ22" s="119"/>
      <c r="GA22" s="119"/>
      <c r="GB22" s="119"/>
      <c r="GC22" s="119"/>
      <c r="GD22" s="119"/>
      <c r="GE22" s="119"/>
      <c r="GF22" s="119"/>
      <c r="GG22" s="119"/>
      <c r="GH22" s="119"/>
      <c r="GI22" s="119"/>
      <c r="GJ22" s="119"/>
    </row>
    <row r="23" spans="1:192" ht="123.75" outlineLevel="1" x14ac:dyDescent="0.25">
      <c r="A23" s="186" t="s">
        <v>5</v>
      </c>
      <c r="B23" s="153"/>
      <c r="C23" s="154" t="s">
        <v>59</v>
      </c>
      <c r="D23" s="155" t="s">
        <v>24</v>
      </c>
      <c r="E23" s="170" t="s">
        <v>657</v>
      </c>
      <c r="F23" s="61"/>
      <c r="G23" s="90" t="str">
        <f>Page1!$H16</f>
        <v>NA</v>
      </c>
      <c r="H23" s="90" t="str">
        <f>Page2!$H16</f>
        <v>NA</v>
      </c>
      <c r="I23" s="90" t="str">
        <f>Page3!$H16</f>
        <v>NA</v>
      </c>
      <c r="J23" s="90" t="str">
        <f>Page4!$H16</f>
        <v>NA</v>
      </c>
      <c r="K23" s="90" t="str">
        <f>Page5!$H16</f>
        <v>NA</v>
      </c>
      <c r="L23" s="90" t="str">
        <f>Page6!$H16</f>
        <v>NA</v>
      </c>
      <c r="M23" s="90" t="str">
        <f>Page7!$H16</f>
        <v>NA</v>
      </c>
      <c r="N23" s="90" t="str">
        <f>Page8!$H16</f>
        <v>NA</v>
      </c>
      <c r="O23" s="90" t="str">
        <f>Page9!$H16</f>
        <v>NA</v>
      </c>
      <c r="P23" s="90" t="str">
        <f>Page10!$H16</f>
        <v>NA</v>
      </c>
      <c r="Q23" s="90" t="str">
        <f>Page11!$H16</f>
        <v>NA</v>
      </c>
      <c r="R23" s="90" t="str">
        <f>Page12!$H16</f>
        <v>NA</v>
      </c>
      <c r="S23" s="90" t="str">
        <f>Page13!$H16</f>
        <v>NA</v>
      </c>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19"/>
      <c r="CW23" s="119"/>
      <c r="CX23" s="119"/>
      <c r="CY23" s="119"/>
      <c r="CZ23" s="119"/>
      <c r="DA23" s="119"/>
      <c r="DB23" s="119"/>
      <c r="DC23" s="119"/>
      <c r="DD23" s="119"/>
      <c r="DE23" s="119"/>
      <c r="DF23" s="119"/>
      <c r="DG23" s="119"/>
      <c r="DH23" s="119"/>
      <c r="DI23" s="119"/>
      <c r="DJ23" s="119"/>
      <c r="DK23" s="119"/>
      <c r="DL23" s="119"/>
      <c r="DM23" s="119"/>
      <c r="DN23" s="119"/>
      <c r="DO23" s="119"/>
      <c r="DP23" s="119"/>
      <c r="DQ23" s="119"/>
      <c r="DR23" s="119"/>
      <c r="DS23" s="119"/>
      <c r="DT23" s="119"/>
      <c r="DU23" s="119"/>
      <c r="DV23" s="119"/>
      <c r="DW23" s="119"/>
      <c r="DX23" s="119"/>
      <c r="DY23" s="119"/>
      <c r="DZ23" s="119"/>
      <c r="EA23" s="119"/>
      <c r="EB23" s="119"/>
      <c r="EC23" s="119"/>
      <c r="ED23" s="119"/>
      <c r="EE23" s="119"/>
      <c r="EF23" s="119"/>
      <c r="EG23" s="119"/>
      <c r="EH23" s="119"/>
      <c r="EI23" s="119"/>
      <c r="EJ23" s="119"/>
      <c r="EK23" s="119"/>
      <c r="EL23" s="119"/>
      <c r="EM23" s="119"/>
      <c r="EN23" s="119"/>
      <c r="EO23" s="119"/>
      <c r="EP23" s="119"/>
      <c r="EQ23" s="119"/>
      <c r="ER23" s="119"/>
      <c r="ES23" s="119"/>
      <c r="ET23" s="119"/>
      <c r="EU23" s="119"/>
      <c r="EV23" s="119"/>
      <c r="EW23" s="119"/>
      <c r="EX23" s="119"/>
      <c r="EY23" s="119"/>
      <c r="EZ23" s="119"/>
      <c r="FA23" s="119"/>
      <c r="FB23" s="119"/>
      <c r="FC23" s="119"/>
      <c r="FD23" s="119"/>
      <c r="FE23" s="119"/>
      <c r="FF23" s="119"/>
      <c r="FG23" s="119"/>
      <c r="FH23" s="119"/>
      <c r="FI23" s="119"/>
      <c r="FJ23" s="119"/>
      <c r="FK23" s="119"/>
      <c r="FL23" s="119"/>
      <c r="FM23" s="119"/>
      <c r="FN23" s="119"/>
      <c r="FO23" s="119"/>
      <c r="FP23" s="119"/>
      <c r="FQ23" s="119"/>
      <c r="FR23" s="119"/>
      <c r="FS23" s="119"/>
      <c r="FT23" s="119"/>
      <c r="FU23" s="119"/>
      <c r="FV23" s="119"/>
      <c r="FW23" s="119"/>
      <c r="FX23" s="119"/>
      <c r="FY23" s="119"/>
      <c r="FZ23" s="119"/>
      <c r="GA23" s="119"/>
      <c r="GB23" s="119"/>
      <c r="GC23" s="119"/>
      <c r="GD23" s="119"/>
      <c r="GE23" s="119"/>
      <c r="GF23" s="119"/>
      <c r="GG23" s="119"/>
      <c r="GH23" s="119"/>
      <c r="GI23" s="119"/>
      <c r="GJ23" s="119"/>
    </row>
    <row r="24" spans="1:192" ht="101.25" outlineLevel="1" x14ac:dyDescent="0.25">
      <c r="A24" s="186" t="s">
        <v>5</v>
      </c>
      <c r="B24" s="153"/>
      <c r="C24" s="154" t="s">
        <v>298</v>
      </c>
      <c r="D24" s="155" t="s">
        <v>24</v>
      </c>
      <c r="E24" s="170" t="s">
        <v>658</v>
      </c>
      <c r="F24" s="61"/>
      <c r="G24" s="90" t="str">
        <f>Page1!$H17</f>
        <v>NA</v>
      </c>
      <c r="H24" s="90" t="str">
        <f>Page2!$H17</f>
        <v>NA</v>
      </c>
      <c r="I24" s="90" t="str">
        <f>Page3!$H17</f>
        <v>NA</v>
      </c>
      <c r="J24" s="90" t="str">
        <f>Page4!$H17</f>
        <v>NA</v>
      </c>
      <c r="K24" s="90" t="str">
        <f>Page5!$H17</f>
        <v>NA</v>
      </c>
      <c r="L24" s="90" t="str">
        <f>Page6!$H17</f>
        <v>NA</v>
      </c>
      <c r="M24" s="90" t="str">
        <f>Page7!$H17</f>
        <v>NA</v>
      </c>
      <c r="N24" s="90" t="str">
        <f>Page8!$H17</f>
        <v>NA</v>
      </c>
      <c r="O24" s="90" t="str">
        <f>Page9!$H17</f>
        <v>NA</v>
      </c>
      <c r="P24" s="90" t="str">
        <f>Page10!$H17</f>
        <v>NA</v>
      </c>
      <c r="Q24" s="90" t="str">
        <f>Page11!$H17</f>
        <v>NA</v>
      </c>
      <c r="R24" s="90" t="str">
        <f>Page12!$H17</f>
        <v>NA</v>
      </c>
      <c r="S24" s="90" t="str">
        <f>Page13!$H17</f>
        <v>NA</v>
      </c>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c r="CS24" s="119"/>
      <c r="CT24" s="119"/>
      <c r="CU24" s="119"/>
      <c r="CV24" s="119"/>
      <c r="CW24" s="119"/>
      <c r="CX24" s="119"/>
      <c r="CY24" s="119"/>
      <c r="CZ24" s="119"/>
      <c r="DA24" s="119"/>
      <c r="DB24" s="119"/>
      <c r="DC24" s="119"/>
      <c r="DD24" s="119"/>
      <c r="DE24" s="119"/>
      <c r="DF24" s="119"/>
      <c r="DG24" s="119"/>
      <c r="DH24" s="119"/>
      <c r="DI24" s="119"/>
      <c r="DJ24" s="119"/>
      <c r="DK24" s="119"/>
      <c r="DL24" s="119"/>
      <c r="DM24" s="119"/>
      <c r="DN24" s="119"/>
      <c r="DO24" s="119"/>
      <c r="DP24" s="119"/>
      <c r="DQ24" s="119"/>
      <c r="DR24" s="119"/>
      <c r="DS24" s="119"/>
      <c r="DT24" s="119"/>
      <c r="DU24" s="119"/>
      <c r="DV24" s="119"/>
      <c r="DW24" s="119"/>
      <c r="DX24" s="119"/>
      <c r="DY24" s="119"/>
      <c r="DZ24" s="119"/>
      <c r="EA24" s="119"/>
      <c r="EB24" s="119"/>
      <c r="EC24" s="119"/>
      <c r="ED24" s="119"/>
      <c r="EE24" s="119"/>
      <c r="EF24" s="119"/>
      <c r="EG24" s="119"/>
      <c r="EH24" s="119"/>
      <c r="EI24" s="119"/>
      <c r="EJ24" s="119"/>
      <c r="EK24" s="119"/>
      <c r="EL24" s="119"/>
      <c r="EM24" s="119"/>
      <c r="EN24" s="119"/>
      <c r="EO24" s="119"/>
      <c r="EP24" s="119"/>
      <c r="EQ24" s="119"/>
      <c r="ER24" s="119"/>
      <c r="ES24" s="119"/>
      <c r="ET24" s="119"/>
      <c r="EU24" s="119"/>
      <c r="EV24" s="119"/>
      <c r="EW24" s="119"/>
      <c r="EX24" s="119"/>
      <c r="EY24" s="119"/>
      <c r="EZ24" s="119"/>
      <c r="FA24" s="119"/>
      <c r="FB24" s="119"/>
      <c r="FC24" s="119"/>
      <c r="FD24" s="119"/>
      <c r="FE24" s="119"/>
      <c r="FF24" s="119"/>
      <c r="FG24" s="119"/>
      <c r="FH24" s="119"/>
      <c r="FI24" s="119"/>
      <c r="FJ24" s="119"/>
      <c r="FK24" s="119"/>
      <c r="FL24" s="119"/>
      <c r="FM24" s="119"/>
      <c r="FN24" s="119"/>
      <c r="FO24" s="119"/>
      <c r="FP24" s="119"/>
      <c r="FQ24" s="119"/>
      <c r="FR24" s="119"/>
      <c r="FS24" s="119"/>
      <c r="FT24" s="119"/>
      <c r="FU24" s="119"/>
      <c r="FV24" s="119"/>
      <c r="FW24" s="119"/>
      <c r="FX24" s="119"/>
      <c r="FY24" s="119"/>
      <c r="FZ24" s="119"/>
      <c r="GA24" s="119"/>
      <c r="GB24" s="119"/>
      <c r="GC24" s="119"/>
      <c r="GD24" s="119"/>
      <c r="GE24" s="119"/>
      <c r="GF24" s="119"/>
      <c r="GG24" s="119"/>
      <c r="GH24" s="119"/>
      <c r="GI24" s="119"/>
      <c r="GJ24" s="119"/>
    </row>
    <row r="25" spans="1:192" ht="168.75" outlineLevel="1" x14ac:dyDescent="0.25">
      <c r="A25" s="186" t="s">
        <v>5</v>
      </c>
      <c r="B25" s="150" t="s">
        <v>659</v>
      </c>
      <c r="C25" s="151" t="s">
        <v>62</v>
      </c>
      <c r="D25" s="152" t="s">
        <v>24</v>
      </c>
      <c r="E25" s="165" t="s">
        <v>660</v>
      </c>
      <c r="F25" s="59"/>
      <c r="G25" s="90" t="str">
        <f>Page1!$H18</f>
        <v>invalidé</v>
      </c>
      <c r="H25" s="90" t="str">
        <f>Page2!$H18</f>
        <v>Validé</v>
      </c>
      <c r="I25" s="90" t="str">
        <f>Page3!$H18</f>
        <v>Validé</v>
      </c>
      <c r="J25" s="90" t="str">
        <f>Page4!$H18</f>
        <v>Validé</v>
      </c>
      <c r="K25" s="90" t="str">
        <f>Page5!$H18</f>
        <v>Validé</v>
      </c>
      <c r="L25" s="90" t="str">
        <f>Page6!$H18</f>
        <v>Validé</v>
      </c>
      <c r="M25" s="90" t="str">
        <f>Page7!$H18</f>
        <v>Validé</v>
      </c>
      <c r="N25" s="90" t="str">
        <f>Page8!$H18</f>
        <v>Validé</v>
      </c>
      <c r="O25" s="90" t="str">
        <f>Page9!$H18</f>
        <v>Validé</v>
      </c>
      <c r="P25" s="90" t="str">
        <f>Page10!$H18</f>
        <v>Validé</v>
      </c>
      <c r="Q25" s="90" t="str">
        <f>Page11!$H18</f>
        <v>Validé</v>
      </c>
      <c r="R25" s="90" t="str">
        <f>Page12!$H18</f>
        <v>Validé</v>
      </c>
      <c r="S25" s="90" t="str">
        <f>Page13!$H18</f>
        <v>Validé</v>
      </c>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19"/>
      <c r="DJ25" s="119"/>
      <c r="DK25" s="119"/>
      <c r="DL25" s="119"/>
      <c r="DM25" s="119"/>
      <c r="DN25" s="119"/>
      <c r="DO25" s="119"/>
      <c r="DP25" s="119"/>
      <c r="DQ25" s="119"/>
      <c r="DR25" s="119"/>
      <c r="DS25" s="119"/>
      <c r="DT25" s="119"/>
      <c r="DU25" s="119"/>
      <c r="DV25" s="119"/>
      <c r="DW25" s="119"/>
      <c r="DX25" s="119"/>
      <c r="DY25" s="119"/>
      <c r="DZ25" s="119"/>
      <c r="EA25" s="119"/>
      <c r="EB25" s="119"/>
      <c r="EC25" s="119"/>
      <c r="ED25" s="119"/>
      <c r="EE25" s="119"/>
      <c r="EF25" s="119"/>
      <c r="EG25" s="119"/>
      <c r="EH25" s="119"/>
      <c r="EI25" s="119"/>
      <c r="EJ25" s="119"/>
      <c r="EK25" s="119"/>
      <c r="EL25" s="119"/>
      <c r="EM25" s="119"/>
      <c r="EN25" s="119"/>
      <c r="EO25" s="119"/>
      <c r="EP25" s="119"/>
      <c r="EQ25" s="119"/>
      <c r="ER25" s="119"/>
      <c r="ES25" s="119"/>
      <c r="ET25" s="119"/>
      <c r="EU25" s="119"/>
      <c r="EV25" s="119"/>
      <c r="EW25" s="119"/>
      <c r="EX25" s="119"/>
      <c r="EY25" s="119"/>
      <c r="EZ25" s="119"/>
      <c r="FA25" s="119"/>
      <c r="FB25" s="119"/>
      <c r="FC25" s="119"/>
      <c r="FD25" s="119"/>
      <c r="FE25" s="119"/>
      <c r="FF25" s="119"/>
      <c r="FG25" s="119"/>
      <c r="FH25" s="119"/>
      <c r="FI25" s="119"/>
      <c r="FJ25" s="119"/>
      <c r="FK25" s="119"/>
      <c r="FL25" s="119"/>
      <c r="FM25" s="119"/>
      <c r="FN25" s="119"/>
      <c r="FO25" s="119"/>
      <c r="FP25" s="119"/>
      <c r="FQ25" s="119"/>
      <c r="FR25" s="119"/>
      <c r="FS25" s="119"/>
      <c r="FT25" s="119"/>
      <c r="FU25" s="119"/>
      <c r="FV25" s="119"/>
      <c r="FW25" s="119"/>
      <c r="FX25" s="119"/>
      <c r="FY25" s="119"/>
      <c r="FZ25" s="119"/>
      <c r="GA25" s="119"/>
      <c r="GB25" s="119"/>
      <c r="GC25" s="119"/>
      <c r="GD25" s="119"/>
      <c r="GE25" s="119"/>
      <c r="GF25" s="119"/>
      <c r="GG25" s="119"/>
      <c r="GH25" s="119"/>
      <c r="GI25" s="119"/>
      <c r="GJ25" s="119"/>
    </row>
    <row r="26" spans="1:192" ht="157.5" outlineLevel="1" x14ac:dyDescent="0.25">
      <c r="A26" s="186" t="s">
        <v>5</v>
      </c>
      <c r="B26" s="150"/>
      <c r="C26" s="151" t="s">
        <v>63</v>
      </c>
      <c r="D26" s="152" t="s">
        <v>24</v>
      </c>
      <c r="E26" s="171" t="s">
        <v>661</v>
      </c>
      <c r="F26" s="59"/>
      <c r="G26" s="90" t="str">
        <f>Page1!$H19</f>
        <v>NA</v>
      </c>
      <c r="H26" s="90" t="str">
        <f>Page2!$H19</f>
        <v>NA</v>
      </c>
      <c r="I26" s="90" t="str">
        <f>Page3!$H19</f>
        <v>NA</v>
      </c>
      <c r="J26" s="90" t="str">
        <f>Page4!$H19</f>
        <v>NA</v>
      </c>
      <c r="K26" s="90" t="str">
        <f>Page5!$H19</f>
        <v>NA</v>
      </c>
      <c r="L26" s="90" t="str">
        <f>Page6!$H19</f>
        <v>NA</v>
      </c>
      <c r="M26" s="90" t="str">
        <f>Page7!$H19</f>
        <v>NA</v>
      </c>
      <c r="N26" s="90" t="str">
        <f>Page8!$H19</f>
        <v>NA</v>
      </c>
      <c r="O26" s="90" t="str">
        <f>Page9!$H19</f>
        <v>NA</v>
      </c>
      <c r="P26" s="90" t="str">
        <f>Page10!$H19</f>
        <v>NA</v>
      </c>
      <c r="Q26" s="90" t="str">
        <f>Page11!$H19</f>
        <v>NA</v>
      </c>
      <c r="R26" s="90" t="str">
        <f>Page12!$H19</f>
        <v>NA</v>
      </c>
      <c r="S26" s="90" t="str">
        <f>Page13!$H19</f>
        <v>NA</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c r="CK26" s="119"/>
      <c r="CL26" s="119"/>
      <c r="CM26" s="119"/>
      <c r="CN26" s="119"/>
      <c r="CO26" s="119"/>
      <c r="CP26" s="119"/>
      <c r="CQ26" s="119"/>
      <c r="CR26" s="119"/>
      <c r="CS26" s="119"/>
      <c r="CT26" s="119"/>
      <c r="CU26" s="119"/>
      <c r="CV26" s="119"/>
      <c r="CW26" s="119"/>
      <c r="CX26" s="119"/>
      <c r="CY26" s="119"/>
      <c r="CZ26" s="119"/>
      <c r="DA26" s="119"/>
      <c r="DB26" s="119"/>
      <c r="DC26" s="119"/>
      <c r="DD26" s="119"/>
      <c r="DE26" s="119"/>
      <c r="DF26" s="119"/>
      <c r="DG26" s="119"/>
      <c r="DH26" s="119"/>
      <c r="DI26" s="119"/>
      <c r="DJ26" s="119"/>
      <c r="DK26" s="119"/>
      <c r="DL26" s="119"/>
      <c r="DM26" s="119"/>
      <c r="DN26" s="119"/>
      <c r="DO26" s="119"/>
      <c r="DP26" s="119"/>
      <c r="DQ26" s="119"/>
      <c r="DR26" s="119"/>
      <c r="DS26" s="119"/>
      <c r="DT26" s="119"/>
      <c r="DU26" s="119"/>
      <c r="DV26" s="119"/>
      <c r="DW26" s="119"/>
      <c r="DX26" s="119"/>
      <c r="DY26" s="119"/>
      <c r="DZ26" s="119"/>
      <c r="EA26" s="119"/>
      <c r="EB26" s="119"/>
      <c r="EC26" s="119"/>
      <c r="ED26" s="119"/>
      <c r="EE26" s="119"/>
      <c r="EF26" s="119"/>
      <c r="EG26" s="119"/>
      <c r="EH26" s="119"/>
      <c r="EI26" s="119"/>
      <c r="EJ26" s="119"/>
      <c r="EK26" s="119"/>
      <c r="EL26" s="119"/>
      <c r="EM26" s="119"/>
      <c r="EN26" s="119"/>
      <c r="EO26" s="119"/>
      <c r="EP26" s="119"/>
      <c r="EQ26" s="119"/>
      <c r="ER26" s="119"/>
      <c r="ES26" s="119"/>
      <c r="ET26" s="119"/>
      <c r="EU26" s="119"/>
      <c r="EV26" s="119"/>
      <c r="EW26" s="119"/>
      <c r="EX26" s="119"/>
      <c r="EY26" s="119"/>
      <c r="EZ26" s="119"/>
      <c r="FA26" s="119"/>
      <c r="FB26" s="119"/>
      <c r="FC26" s="119"/>
      <c r="FD26" s="119"/>
      <c r="FE26" s="119"/>
      <c r="FF26" s="119"/>
      <c r="FG26" s="119"/>
      <c r="FH26" s="119"/>
      <c r="FI26" s="119"/>
      <c r="FJ26" s="119"/>
      <c r="FK26" s="119"/>
      <c r="FL26" s="119"/>
      <c r="FM26" s="119"/>
      <c r="FN26" s="119"/>
      <c r="FO26" s="119"/>
      <c r="FP26" s="119"/>
      <c r="FQ26" s="119"/>
      <c r="FR26" s="119"/>
      <c r="FS26" s="119"/>
      <c r="FT26" s="119"/>
      <c r="FU26" s="119"/>
      <c r="FV26" s="119"/>
      <c r="FW26" s="119"/>
      <c r="FX26" s="119"/>
      <c r="FY26" s="119"/>
      <c r="FZ26" s="119"/>
      <c r="GA26" s="119"/>
      <c r="GB26" s="119"/>
      <c r="GC26" s="119"/>
      <c r="GD26" s="119"/>
      <c r="GE26" s="119"/>
      <c r="GF26" s="119"/>
      <c r="GG26" s="119"/>
      <c r="GH26" s="119"/>
      <c r="GI26" s="119"/>
      <c r="GJ26" s="119"/>
    </row>
    <row r="27" spans="1:192" ht="157.5" outlineLevel="1" x14ac:dyDescent="0.25">
      <c r="A27" s="186" t="s">
        <v>5</v>
      </c>
      <c r="B27" s="150"/>
      <c r="C27" s="151" t="s">
        <v>64</v>
      </c>
      <c r="D27" s="152" t="s">
        <v>24</v>
      </c>
      <c r="E27" s="165" t="s">
        <v>662</v>
      </c>
      <c r="F27" s="59"/>
      <c r="G27" s="90" t="str">
        <f>Page1!$H20</f>
        <v>NA</v>
      </c>
      <c r="H27" s="90" t="str">
        <f>Page2!$H20</f>
        <v>NA</v>
      </c>
      <c r="I27" s="90" t="str">
        <f>Page3!$H20</f>
        <v>NA</v>
      </c>
      <c r="J27" s="90" t="str">
        <f>Page4!$H20</f>
        <v>NA</v>
      </c>
      <c r="K27" s="90" t="str">
        <f>Page5!$H20</f>
        <v>NA</v>
      </c>
      <c r="L27" s="90" t="str">
        <f>Page6!$H20</f>
        <v>NA</v>
      </c>
      <c r="M27" s="90" t="str">
        <f>Page7!$H20</f>
        <v>NA</v>
      </c>
      <c r="N27" s="90" t="str">
        <f>Page8!$H20</f>
        <v>NA</v>
      </c>
      <c r="O27" s="90" t="str">
        <f>Page9!$H20</f>
        <v>NA</v>
      </c>
      <c r="P27" s="90" t="str">
        <f>Page10!$H20</f>
        <v>NA</v>
      </c>
      <c r="Q27" s="90" t="str">
        <f>Page11!$H20</f>
        <v>NA</v>
      </c>
      <c r="R27" s="90" t="str">
        <f>Page12!$H20</f>
        <v>NA</v>
      </c>
      <c r="S27" s="90" t="str">
        <f>Page13!$H20</f>
        <v>NA</v>
      </c>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c r="CK27" s="119"/>
      <c r="CL27" s="119"/>
      <c r="CM27" s="119"/>
      <c r="CN27" s="119"/>
      <c r="CO27" s="119"/>
      <c r="CP27" s="119"/>
      <c r="CQ27" s="119"/>
      <c r="CR27" s="119"/>
      <c r="CS27" s="119"/>
      <c r="CT27" s="119"/>
      <c r="CU27" s="119"/>
      <c r="CV27" s="119"/>
      <c r="CW27" s="119"/>
      <c r="CX27" s="119"/>
      <c r="CY27" s="119"/>
      <c r="CZ27" s="119"/>
      <c r="DA27" s="119"/>
      <c r="DB27" s="119"/>
      <c r="DC27" s="119"/>
      <c r="DD27" s="119"/>
      <c r="DE27" s="119"/>
      <c r="DF27" s="119"/>
      <c r="DG27" s="119"/>
      <c r="DH27" s="119"/>
      <c r="DI27" s="119"/>
      <c r="DJ27" s="119"/>
      <c r="DK27" s="119"/>
      <c r="DL27" s="119"/>
      <c r="DM27" s="119"/>
      <c r="DN27" s="119"/>
      <c r="DO27" s="119"/>
      <c r="DP27" s="119"/>
      <c r="DQ27" s="119"/>
      <c r="DR27" s="119"/>
      <c r="DS27" s="119"/>
      <c r="DT27" s="119"/>
      <c r="DU27" s="119"/>
      <c r="DV27" s="119"/>
      <c r="DW27" s="119"/>
      <c r="DX27" s="119"/>
      <c r="DY27" s="119"/>
      <c r="DZ27" s="119"/>
      <c r="EA27" s="119"/>
      <c r="EB27" s="119"/>
      <c r="EC27" s="119"/>
      <c r="ED27" s="119"/>
      <c r="EE27" s="119"/>
      <c r="EF27" s="119"/>
      <c r="EG27" s="119"/>
      <c r="EH27" s="119"/>
      <c r="EI27" s="119"/>
      <c r="EJ27" s="119"/>
      <c r="EK27" s="119"/>
      <c r="EL27" s="119"/>
      <c r="EM27" s="119"/>
      <c r="EN27" s="119"/>
      <c r="EO27" s="119"/>
      <c r="EP27" s="119"/>
      <c r="EQ27" s="119"/>
      <c r="ER27" s="119"/>
      <c r="ES27" s="119"/>
      <c r="ET27" s="119"/>
      <c r="EU27" s="119"/>
      <c r="EV27" s="119"/>
      <c r="EW27" s="119"/>
      <c r="EX27" s="119"/>
      <c r="EY27" s="119"/>
      <c r="EZ27" s="119"/>
      <c r="FA27" s="119"/>
      <c r="FB27" s="119"/>
      <c r="FC27" s="119"/>
      <c r="FD27" s="119"/>
      <c r="FE27" s="119"/>
      <c r="FF27" s="119"/>
      <c r="FG27" s="119"/>
      <c r="FH27" s="119"/>
      <c r="FI27" s="119"/>
      <c r="FJ27" s="119"/>
      <c r="FK27" s="119"/>
      <c r="FL27" s="119"/>
      <c r="FM27" s="119"/>
      <c r="FN27" s="119"/>
      <c r="FO27" s="119"/>
      <c r="FP27" s="119"/>
      <c r="FQ27" s="119"/>
      <c r="FR27" s="119"/>
      <c r="FS27" s="119"/>
      <c r="FT27" s="119"/>
      <c r="FU27" s="119"/>
      <c r="FV27" s="119"/>
      <c r="FW27" s="119"/>
      <c r="FX27" s="119"/>
      <c r="FY27" s="119"/>
      <c r="FZ27" s="119"/>
      <c r="GA27" s="119"/>
      <c r="GB27" s="119"/>
      <c r="GC27" s="119"/>
      <c r="GD27" s="119"/>
      <c r="GE27" s="119"/>
      <c r="GF27" s="119"/>
      <c r="GG27" s="119"/>
      <c r="GH27" s="119"/>
      <c r="GI27" s="119"/>
      <c r="GJ27" s="119"/>
    </row>
    <row r="28" spans="1:192" ht="180" outlineLevel="1" x14ac:dyDescent="0.25">
      <c r="A28" s="186" t="s">
        <v>5</v>
      </c>
      <c r="B28" s="150"/>
      <c r="C28" s="151" t="s">
        <v>65</v>
      </c>
      <c r="D28" s="152" t="s">
        <v>24</v>
      </c>
      <c r="E28" s="165" t="s">
        <v>663</v>
      </c>
      <c r="F28" s="59"/>
      <c r="G28" s="90" t="str">
        <f>Page1!$H21</f>
        <v>NA</v>
      </c>
      <c r="H28" s="90" t="str">
        <f>Page2!$H21</f>
        <v>NA</v>
      </c>
      <c r="I28" s="90" t="str">
        <f>Page3!$H21</f>
        <v>NA</v>
      </c>
      <c r="J28" s="90" t="str">
        <f>Page4!$H21</f>
        <v>NA</v>
      </c>
      <c r="K28" s="90" t="str">
        <f>Page5!$H21</f>
        <v>NA</v>
      </c>
      <c r="L28" s="90" t="str">
        <f>Page6!$H21</f>
        <v>NA</v>
      </c>
      <c r="M28" s="90" t="str">
        <f>Page7!$H21</f>
        <v>NA</v>
      </c>
      <c r="N28" s="90" t="str">
        <f>Page8!$H21</f>
        <v>NA</v>
      </c>
      <c r="O28" s="90" t="str">
        <f>Page9!$H21</f>
        <v>NA</v>
      </c>
      <c r="P28" s="90" t="str">
        <f>Page10!$H21</f>
        <v>NA</v>
      </c>
      <c r="Q28" s="90" t="str">
        <f>Page11!$H21</f>
        <v>NA</v>
      </c>
      <c r="R28" s="90" t="str">
        <f>Page12!$H21</f>
        <v>NA</v>
      </c>
      <c r="S28" s="90" t="str">
        <f>Page13!$H21</f>
        <v>NA</v>
      </c>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119"/>
      <c r="AZ28" s="119"/>
      <c r="BA28" s="119"/>
      <c r="BB28" s="119"/>
      <c r="BC28" s="119"/>
      <c r="BD28" s="119"/>
      <c r="BE28" s="119"/>
      <c r="BF28" s="119"/>
      <c r="BG28" s="119"/>
      <c r="BH28" s="119"/>
      <c r="BI28" s="119"/>
      <c r="BJ28" s="119"/>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19"/>
      <c r="CG28" s="119"/>
      <c r="CH28" s="119"/>
      <c r="CI28" s="119"/>
      <c r="CJ28" s="119"/>
      <c r="CK28" s="119"/>
      <c r="CL28" s="119"/>
      <c r="CM28" s="119"/>
      <c r="CN28" s="119"/>
      <c r="CO28" s="119"/>
      <c r="CP28" s="119"/>
      <c r="CQ28" s="119"/>
      <c r="CR28" s="119"/>
      <c r="CS28" s="119"/>
      <c r="CT28" s="119"/>
      <c r="CU28" s="119"/>
      <c r="CV28" s="119"/>
      <c r="CW28" s="119"/>
      <c r="CX28" s="119"/>
      <c r="CY28" s="119"/>
      <c r="CZ28" s="119"/>
      <c r="DA28" s="119"/>
      <c r="DB28" s="119"/>
      <c r="DC28" s="119"/>
      <c r="DD28" s="119"/>
      <c r="DE28" s="119"/>
      <c r="DF28" s="119"/>
      <c r="DG28" s="119"/>
      <c r="DH28" s="119"/>
      <c r="DI28" s="119"/>
      <c r="DJ28" s="119"/>
      <c r="DK28" s="119"/>
      <c r="DL28" s="119"/>
      <c r="DM28" s="119"/>
      <c r="DN28" s="119"/>
      <c r="DO28" s="119"/>
      <c r="DP28" s="119"/>
      <c r="DQ28" s="119"/>
      <c r="DR28" s="119"/>
      <c r="DS28" s="119"/>
      <c r="DT28" s="119"/>
      <c r="DU28" s="119"/>
      <c r="DV28" s="119"/>
      <c r="DW28" s="119"/>
      <c r="DX28" s="119"/>
      <c r="DY28" s="119"/>
      <c r="DZ28" s="119"/>
      <c r="EA28" s="119"/>
      <c r="EB28" s="119"/>
      <c r="EC28" s="119"/>
      <c r="ED28" s="119"/>
      <c r="EE28" s="119"/>
      <c r="EF28" s="119"/>
      <c r="EG28" s="119"/>
      <c r="EH28" s="119"/>
      <c r="EI28" s="119"/>
      <c r="EJ28" s="119"/>
      <c r="EK28" s="119"/>
      <c r="EL28" s="119"/>
      <c r="EM28" s="119"/>
      <c r="EN28" s="119"/>
      <c r="EO28" s="119"/>
      <c r="EP28" s="119"/>
      <c r="EQ28" s="119"/>
      <c r="ER28" s="119"/>
      <c r="ES28" s="119"/>
      <c r="ET28" s="119"/>
      <c r="EU28" s="119"/>
      <c r="EV28" s="119"/>
      <c r="EW28" s="119"/>
      <c r="EX28" s="119"/>
      <c r="EY28" s="119"/>
      <c r="EZ28" s="119"/>
      <c r="FA28" s="119"/>
      <c r="FB28" s="119"/>
      <c r="FC28" s="119"/>
      <c r="FD28" s="119"/>
      <c r="FE28" s="119"/>
      <c r="FF28" s="119"/>
      <c r="FG28" s="119"/>
      <c r="FH28" s="119"/>
      <c r="FI28" s="119"/>
      <c r="FJ28" s="119"/>
      <c r="FK28" s="119"/>
      <c r="FL28" s="119"/>
      <c r="FM28" s="119"/>
      <c r="FN28" s="119"/>
      <c r="FO28" s="119"/>
      <c r="FP28" s="119"/>
      <c r="FQ28" s="119"/>
      <c r="FR28" s="119"/>
      <c r="FS28" s="119"/>
      <c r="FT28" s="119"/>
      <c r="FU28" s="119"/>
      <c r="FV28" s="119"/>
      <c r="FW28" s="119"/>
      <c r="FX28" s="119"/>
      <c r="FY28" s="119"/>
      <c r="FZ28" s="119"/>
      <c r="GA28" s="119"/>
      <c r="GB28" s="119"/>
      <c r="GC28" s="119"/>
      <c r="GD28" s="119"/>
      <c r="GE28" s="119"/>
      <c r="GF28" s="119"/>
      <c r="GG28" s="119"/>
      <c r="GH28" s="119"/>
      <c r="GI28" s="119"/>
      <c r="GJ28" s="119"/>
    </row>
    <row r="29" spans="1:192" ht="180" x14ac:dyDescent="0.25">
      <c r="A29" s="186" t="s">
        <v>5</v>
      </c>
      <c r="B29" s="150"/>
      <c r="C29" s="151" t="s">
        <v>60</v>
      </c>
      <c r="D29" s="152" t="s">
        <v>24</v>
      </c>
      <c r="E29" s="171" t="s">
        <v>664</v>
      </c>
      <c r="F29" s="59"/>
      <c r="G29" s="90" t="str">
        <f>Page1!$H22</f>
        <v>NA</v>
      </c>
      <c r="H29" s="90" t="str">
        <f>Page2!$H22</f>
        <v>NA</v>
      </c>
      <c r="I29" s="90" t="str">
        <f>Page3!$H22</f>
        <v>NA</v>
      </c>
      <c r="J29" s="90" t="str">
        <f>Page4!$H22</f>
        <v>NA</v>
      </c>
      <c r="K29" s="90" t="str">
        <f>Page5!$H22</f>
        <v>NA</v>
      </c>
      <c r="L29" s="90" t="str">
        <f>Page6!$H22</f>
        <v>NA</v>
      </c>
      <c r="M29" s="90" t="str">
        <f>Page7!$H22</f>
        <v>NA</v>
      </c>
      <c r="N29" s="90" t="str">
        <f>Page8!$H22</f>
        <v>NA</v>
      </c>
      <c r="O29" s="90" t="str">
        <f>Page9!$H22</f>
        <v>NA</v>
      </c>
      <c r="P29" s="90" t="str">
        <f>Page10!$H22</f>
        <v>NA</v>
      </c>
      <c r="Q29" s="90" t="str">
        <f>Page11!$H22</f>
        <v>NA</v>
      </c>
      <c r="R29" s="90" t="str">
        <f>Page12!$H22</f>
        <v>NA</v>
      </c>
      <c r="S29" s="90" t="str">
        <f>Page13!$H22</f>
        <v>NA</v>
      </c>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19"/>
      <c r="CG29" s="119"/>
      <c r="CH29" s="119"/>
      <c r="CI29" s="119"/>
      <c r="CJ29" s="119"/>
      <c r="CK29" s="119"/>
      <c r="CL29" s="119"/>
      <c r="CM29" s="119"/>
      <c r="CN29" s="119"/>
      <c r="CO29" s="119"/>
      <c r="CP29" s="119"/>
      <c r="CQ29" s="119"/>
      <c r="CR29" s="119"/>
      <c r="CS29" s="119"/>
      <c r="CT29" s="119"/>
      <c r="CU29" s="119"/>
      <c r="CV29" s="119"/>
      <c r="CW29" s="119"/>
      <c r="CX29" s="119"/>
      <c r="CY29" s="119"/>
      <c r="CZ29" s="119"/>
      <c r="DA29" s="119"/>
      <c r="DB29" s="119"/>
      <c r="DC29" s="119"/>
      <c r="DD29" s="119"/>
      <c r="DE29" s="119"/>
      <c r="DF29" s="119"/>
      <c r="DG29" s="119"/>
      <c r="DH29" s="119"/>
      <c r="DI29" s="119"/>
      <c r="DJ29" s="119"/>
      <c r="DK29" s="119"/>
      <c r="DL29" s="119"/>
      <c r="DM29" s="119"/>
      <c r="DN29" s="119"/>
      <c r="DO29" s="119"/>
      <c r="DP29" s="119"/>
      <c r="DQ29" s="119"/>
      <c r="DR29" s="119"/>
      <c r="DS29" s="119"/>
      <c r="DT29" s="119"/>
      <c r="DU29" s="119"/>
      <c r="DV29" s="119"/>
      <c r="DW29" s="119"/>
      <c r="DX29" s="119"/>
      <c r="DY29" s="119"/>
      <c r="DZ29" s="119"/>
      <c r="EA29" s="119"/>
      <c r="EB29" s="119"/>
      <c r="EC29" s="119"/>
      <c r="ED29" s="119"/>
      <c r="EE29" s="119"/>
      <c r="EF29" s="119"/>
      <c r="EG29" s="119"/>
      <c r="EH29" s="119"/>
      <c r="EI29" s="119"/>
      <c r="EJ29" s="119"/>
      <c r="EK29" s="119"/>
      <c r="EL29" s="119"/>
      <c r="EM29" s="119"/>
      <c r="EN29" s="119"/>
      <c r="EO29" s="119"/>
      <c r="EP29" s="119"/>
      <c r="EQ29" s="119"/>
      <c r="ER29" s="119"/>
      <c r="ES29" s="119"/>
      <c r="ET29" s="119"/>
      <c r="EU29" s="119"/>
      <c r="EV29" s="119"/>
      <c r="EW29" s="119"/>
      <c r="EX29" s="119"/>
      <c r="EY29" s="119"/>
      <c r="EZ29" s="119"/>
      <c r="FA29" s="119"/>
      <c r="FB29" s="119"/>
      <c r="FC29" s="119"/>
      <c r="FD29" s="119"/>
      <c r="FE29" s="119"/>
      <c r="FF29" s="119"/>
      <c r="FG29" s="119"/>
      <c r="FH29" s="119"/>
      <c r="FI29" s="119"/>
      <c r="FJ29" s="119"/>
      <c r="FK29" s="119"/>
      <c r="FL29" s="119"/>
      <c r="FM29" s="119"/>
      <c r="FN29" s="119"/>
      <c r="FO29" s="119"/>
      <c r="FP29" s="119"/>
      <c r="FQ29" s="119"/>
      <c r="FR29" s="119"/>
      <c r="FS29" s="119"/>
      <c r="FT29" s="119"/>
      <c r="FU29" s="119"/>
      <c r="FV29" s="119"/>
      <c r="FW29" s="119"/>
      <c r="FX29" s="119"/>
      <c r="FY29" s="119"/>
      <c r="FZ29" s="119"/>
      <c r="GA29" s="119"/>
      <c r="GB29" s="119"/>
      <c r="GC29" s="119"/>
      <c r="GD29" s="119"/>
      <c r="GE29" s="119"/>
      <c r="GF29" s="119"/>
      <c r="GG29" s="119"/>
      <c r="GH29" s="119"/>
      <c r="GI29" s="119"/>
      <c r="GJ29" s="119"/>
    </row>
    <row r="30" spans="1:192" ht="135" outlineLevel="1" x14ac:dyDescent="0.25">
      <c r="A30" s="186" t="s">
        <v>5</v>
      </c>
      <c r="B30" s="150"/>
      <c r="C30" s="151" t="s">
        <v>66</v>
      </c>
      <c r="D30" s="152" t="s">
        <v>24</v>
      </c>
      <c r="E30" s="165" t="s">
        <v>665</v>
      </c>
      <c r="F30" s="59"/>
      <c r="G30" s="90" t="str">
        <f>Page1!$H23</f>
        <v>NA</v>
      </c>
      <c r="H30" s="90" t="str">
        <f>Page2!$H23</f>
        <v>NA</v>
      </c>
      <c r="I30" s="90" t="str">
        <f>Page3!$H23</f>
        <v>NA</v>
      </c>
      <c r="J30" s="90" t="str">
        <f>Page4!$H23</f>
        <v>NA</v>
      </c>
      <c r="K30" s="90" t="str">
        <f>Page5!$H23</f>
        <v>NA</v>
      </c>
      <c r="L30" s="90" t="str">
        <f>Page6!$H23</f>
        <v>NA</v>
      </c>
      <c r="M30" s="90" t="str">
        <f>Page7!$H23</f>
        <v>NA</v>
      </c>
      <c r="N30" s="90" t="str">
        <f>Page8!$H23</f>
        <v>NA</v>
      </c>
      <c r="O30" s="90" t="str">
        <f>Page9!$H23</f>
        <v>NA</v>
      </c>
      <c r="P30" s="90" t="str">
        <f>Page10!$H23</f>
        <v>NA</v>
      </c>
      <c r="Q30" s="90" t="str">
        <f>Page11!$H23</f>
        <v>NA</v>
      </c>
      <c r="R30" s="90" t="str">
        <f>Page12!$H23</f>
        <v>NA</v>
      </c>
      <c r="S30" s="90" t="str">
        <f>Page13!$H23</f>
        <v>NA</v>
      </c>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19"/>
      <c r="CG30" s="119"/>
      <c r="CH30" s="119"/>
      <c r="CI30" s="119"/>
      <c r="CJ30" s="119"/>
      <c r="CK30" s="119"/>
      <c r="CL30" s="119"/>
      <c r="CM30" s="119"/>
      <c r="CN30" s="119"/>
      <c r="CO30" s="119"/>
      <c r="CP30" s="119"/>
      <c r="CQ30" s="119"/>
      <c r="CR30" s="119"/>
      <c r="CS30" s="119"/>
      <c r="CT30" s="119"/>
      <c r="CU30" s="119"/>
      <c r="CV30" s="119"/>
      <c r="CW30" s="119"/>
      <c r="CX30" s="119"/>
      <c r="CY30" s="119"/>
      <c r="CZ30" s="119"/>
      <c r="DA30" s="119"/>
      <c r="DB30" s="119"/>
      <c r="DC30" s="119"/>
      <c r="DD30" s="119"/>
      <c r="DE30" s="119"/>
      <c r="DF30" s="119"/>
      <c r="DG30" s="119"/>
      <c r="DH30" s="119"/>
      <c r="DI30" s="119"/>
      <c r="DJ30" s="119"/>
      <c r="DK30" s="119"/>
      <c r="DL30" s="119"/>
      <c r="DM30" s="119"/>
      <c r="DN30" s="119"/>
      <c r="DO30" s="119"/>
      <c r="DP30" s="119"/>
      <c r="DQ30" s="119"/>
      <c r="DR30" s="119"/>
      <c r="DS30" s="119"/>
      <c r="DT30" s="119"/>
      <c r="DU30" s="119"/>
      <c r="DV30" s="119"/>
      <c r="DW30" s="119"/>
      <c r="DX30" s="119"/>
      <c r="DY30" s="119"/>
      <c r="DZ30" s="119"/>
      <c r="EA30" s="119"/>
      <c r="EB30" s="119"/>
      <c r="EC30" s="119"/>
      <c r="ED30" s="119"/>
      <c r="EE30" s="119"/>
      <c r="EF30" s="119"/>
      <c r="EG30" s="119"/>
      <c r="EH30" s="119"/>
      <c r="EI30" s="119"/>
      <c r="EJ30" s="119"/>
      <c r="EK30" s="119"/>
      <c r="EL30" s="119"/>
      <c r="EM30" s="119"/>
      <c r="EN30" s="119"/>
      <c r="EO30" s="119"/>
      <c r="EP30" s="119"/>
      <c r="EQ30" s="119"/>
      <c r="ER30" s="119"/>
      <c r="ES30" s="119"/>
      <c r="ET30" s="119"/>
      <c r="EU30" s="119"/>
      <c r="EV30" s="119"/>
      <c r="EW30" s="119"/>
      <c r="EX30" s="119"/>
      <c r="EY30" s="119"/>
      <c r="EZ30" s="119"/>
      <c r="FA30" s="119"/>
      <c r="FB30" s="119"/>
      <c r="FC30" s="119"/>
      <c r="FD30" s="119"/>
      <c r="FE30" s="119"/>
      <c r="FF30" s="119"/>
      <c r="FG30" s="119"/>
      <c r="FH30" s="119"/>
      <c r="FI30" s="119"/>
      <c r="FJ30" s="119"/>
      <c r="FK30" s="119"/>
      <c r="FL30" s="119"/>
      <c r="FM30" s="119"/>
      <c r="FN30" s="119"/>
      <c r="FO30" s="119"/>
      <c r="FP30" s="119"/>
      <c r="FQ30" s="119"/>
      <c r="FR30" s="119"/>
      <c r="FS30" s="119"/>
      <c r="FT30" s="119"/>
      <c r="FU30" s="119"/>
      <c r="FV30" s="119"/>
      <c r="FW30" s="119"/>
      <c r="FX30" s="119"/>
      <c r="FY30" s="119"/>
      <c r="FZ30" s="119"/>
      <c r="GA30" s="119"/>
      <c r="GB30" s="119"/>
      <c r="GC30" s="119"/>
      <c r="GD30" s="119"/>
      <c r="GE30" s="119"/>
      <c r="GF30" s="119"/>
      <c r="GG30" s="119"/>
      <c r="GH30" s="119"/>
      <c r="GI30" s="119"/>
      <c r="GJ30" s="119"/>
    </row>
    <row r="31" spans="1:192" ht="168.75" outlineLevel="1" x14ac:dyDescent="0.25">
      <c r="A31" s="186" t="s">
        <v>5</v>
      </c>
      <c r="B31" s="150"/>
      <c r="C31" s="151" t="s">
        <v>67</v>
      </c>
      <c r="D31" s="152" t="s">
        <v>24</v>
      </c>
      <c r="E31" s="171" t="s">
        <v>666</v>
      </c>
      <c r="F31" s="59"/>
      <c r="G31" s="90" t="str">
        <f>Page1!$H24</f>
        <v>NA</v>
      </c>
      <c r="H31" s="90" t="str">
        <f>Page2!$H24</f>
        <v>NA</v>
      </c>
      <c r="I31" s="90" t="str">
        <f>Page3!$H24</f>
        <v>NA</v>
      </c>
      <c r="J31" s="90" t="str">
        <f>Page4!$H24</f>
        <v>NA</v>
      </c>
      <c r="K31" s="90" t="str">
        <f>Page5!$H24</f>
        <v>NA</v>
      </c>
      <c r="L31" s="90" t="str">
        <f>Page6!$H24</f>
        <v>NA</v>
      </c>
      <c r="M31" s="90" t="str">
        <f>Page7!$H24</f>
        <v>NA</v>
      </c>
      <c r="N31" s="90" t="str">
        <f>Page8!$H24</f>
        <v>NA</v>
      </c>
      <c r="O31" s="90" t="str">
        <f>Page9!$H24</f>
        <v>NA</v>
      </c>
      <c r="P31" s="90" t="str">
        <f>Page10!$H24</f>
        <v>NA</v>
      </c>
      <c r="Q31" s="90" t="str">
        <f>Page11!$H24</f>
        <v>NA</v>
      </c>
      <c r="R31" s="90" t="str">
        <f>Page12!$H24</f>
        <v>NA</v>
      </c>
      <c r="S31" s="90" t="str">
        <f>Page13!$H24</f>
        <v>NA</v>
      </c>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119"/>
      <c r="AZ31" s="119"/>
      <c r="BA31" s="119"/>
      <c r="BB31" s="119"/>
      <c r="BC31" s="119"/>
      <c r="BD31" s="119"/>
      <c r="BE31" s="119"/>
      <c r="BF31" s="119"/>
      <c r="BG31" s="119"/>
      <c r="BH31" s="119"/>
      <c r="BI31" s="119"/>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c r="CK31" s="119"/>
      <c r="CL31" s="119"/>
      <c r="CM31" s="119"/>
      <c r="CN31" s="119"/>
      <c r="CO31" s="119"/>
      <c r="CP31" s="119"/>
      <c r="CQ31" s="119"/>
      <c r="CR31" s="119"/>
      <c r="CS31" s="119"/>
      <c r="CT31" s="119"/>
      <c r="CU31" s="119"/>
      <c r="CV31" s="119"/>
      <c r="CW31" s="119"/>
      <c r="CX31" s="119"/>
      <c r="CY31" s="119"/>
      <c r="CZ31" s="119"/>
      <c r="DA31" s="119"/>
      <c r="DB31" s="119"/>
      <c r="DC31" s="119"/>
      <c r="DD31" s="119"/>
      <c r="DE31" s="119"/>
      <c r="DF31" s="119"/>
      <c r="DG31" s="119"/>
      <c r="DH31" s="119"/>
      <c r="DI31" s="119"/>
      <c r="DJ31" s="119"/>
      <c r="DK31" s="119"/>
      <c r="DL31" s="119"/>
      <c r="DM31" s="119"/>
      <c r="DN31" s="119"/>
      <c r="DO31" s="119"/>
      <c r="DP31" s="119"/>
      <c r="DQ31" s="119"/>
      <c r="DR31" s="119"/>
      <c r="DS31" s="119"/>
      <c r="DT31" s="119"/>
      <c r="DU31" s="119"/>
      <c r="DV31" s="119"/>
      <c r="DW31" s="119"/>
      <c r="DX31" s="119"/>
      <c r="DY31" s="119"/>
      <c r="DZ31" s="119"/>
      <c r="EA31" s="119"/>
      <c r="EB31" s="119"/>
      <c r="EC31" s="119"/>
      <c r="ED31" s="119"/>
      <c r="EE31" s="119"/>
      <c r="EF31" s="119"/>
      <c r="EG31" s="119"/>
      <c r="EH31" s="119"/>
      <c r="EI31" s="119"/>
      <c r="EJ31" s="119"/>
      <c r="EK31" s="119"/>
      <c r="EL31" s="119"/>
      <c r="EM31" s="119"/>
      <c r="EN31" s="119"/>
      <c r="EO31" s="119"/>
      <c r="EP31" s="119"/>
      <c r="EQ31" s="119"/>
      <c r="ER31" s="119"/>
      <c r="ES31" s="119"/>
      <c r="ET31" s="119"/>
      <c r="EU31" s="119"/>
      <c r="EV31" s="119"/>
      <c r="EW31" s="119"/>
      <c r="EX31" s="119"/>
      <c r="EY31" s="119"/>
      <c r="EZ31" s="119"/>
      <c r="FA31" s="119"/>
      <c r="FB31" s="119"/>
      <c r="FC31" s="119"/>
      <c r="FD31" s="119"/>
      <c r="FE31" s="119"/>
      <c r="FF31" s="119"/>
      <c r="FG31" s="119"/>
      <c r="FH31" s="119"/>
      <c r="FI31" s="119"/>
      <c r="FJ31" s="119"/>
      <c r="FK31" s="119"/>
      <c r="FL31" s="119"/>
      <c r="FM31" s="119"/>
      <c r="FN31" s="119"/>
      <c r="FO31" s="119"/>
      <c r="FP31" s="119"/>
      <c r="FQ31" s="119"/>
      <c r="FR31" s="119"/>
      <c r="FS31" s="119"/>
      <c r="FT31" s="119"/>
      <c r="FU31" s="119"/>
      <c r="FV31" s="119"/>
      <c r="FW31" s="119"/>
      <c r="FX31" s="119"/>
      <c r="FY31" s="119"/>
      <c r="FZ31" s="119"/>
      <c r="GA31" s="119"/>
      <c r="GB31" s="119"/>
      <c r="GC31" s="119"/>
      <c r="GD31" s="119"/>
      <c r="GE31" s="119"/>
      <c r="GF31" s="119"/>
      <c r="GG31" s="119"/>
      <c r="GH31" s="119"/>
      <c r="GI31" s="119"/>
      <c r="GJ31" s="119"/>
    </row>
    <row r="32" spans="1:192" ht="67.5" outlineLevel="1" x14ac:dyDescent="0.25">
      <c r="A32" s="186" t="s">
        <v>5</v>
      </c>
      <c r="B32" s="150"/>
      <c r="C32" s="151" t="s">
        <v>68</v>
      </c>
      <c r="D32" s="152" t="s">
        <v>24</v>
      </c>
      <c r="E32" s="171" t="s">
        <v>667</v>
      </c>
      <c r="F32" s="59"/>
      <c r="G32" s="90" t="str">
        <f>Page1!$H25</f>
        <v>NA</v>
      </c>
      <c r="H32" s="90" t="str">
        <f>Page2!$H25</f>
        <v>NA</v>
      </c>
      <c r="I32" s="90" t="str">
        <f>Page3!$H25</f>
        <v>NA</v>
      </c>
      <c r="J32" s="90" t="str">
        <f>Page4!$H25</f>
        <v>NA</v>
      </c>
      <c r="K32" s="90" t="str">
        <f>Page5!$H25</f>
        <v>NA</v>
      </c>
      <c r="L32" s="90" t="str">
        <f>Page6!$H25</f>
        <v>NA</v>
      </c>
      <c r="M32" s="90" t="str">
        <f>Page7!$H25</f>
        <v>NA</v>
      </c>
      <c r="N32" s="90" t="str">
        <f>Page8!$H25</f>
        <v>NA</v>
      </c>
      <c r="O32" s="90" t="str">
        <f>Page9!$H25</f>
        <v>NA</v>
      </c>
      <c r="P32" s="90" t="str">
        <f>Page10!$H25</f>
        <v>NA</v>
      </c>
      <c r="Q32" s="90" t="str">
        <f>Page11!$H25</f>
        <v>NA</v>
      </c>
      <c r="R32" s="90" t="str">
        <f>Page12!$H25</f>
        <v>NA</v>
      </c>
      <c r="S32" s="90" t="str">
        <f>Page13!$H25</f>
        <v>NA</v>
      </c>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119"/>
      <c r="AZ32" s="119"/>
      <c r="BA32" s="119"/>
      <c r="BB32" s="119"/>
      <c r="BC32" s="119"/>
      <c r="BD32" s="119"/>
      <c r="BE32" s="119"/>
      <c r="BF32" s="119"/>
      <c r="BG32" s="119"/>
      <c r="BH32" s="119"/>
      <c r="BI32" s="119"/>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c r="CF32" s="119"/>
      <c r="CG32" s="119"/>
      <c r="CH32" s="119"/>
      <c r="CI32" s="119"/>
      <c r="CJ32" s="119"/>
      <c r="CK32" s="119"/>
      <c r="CL32" s="119"/>
      <c r="CM32" s="119"/>
      <c r="CN32" s="119"/>
      <c r="CO32" s="119"/>
      <c r="CP32" s="119"/>
      <c r="CQ32" s="119"/>
      <c r="CR32" s="119"/>
      <c r="CS32" s="119"/>
      <c r="CT32" s="119"/>
      <c r="CU32" s="119"/>
      <c r="CV32" s="119"/>
      <c r="CW32" s="119"/>
      <c r="CX32" s="119"/>
      <c r="CY32" s="119"/>
      <c r="CZ32" s="119"/>
      <c r="DA32" s="119"/>
      <c r="DB32" s="119"/>
      <c r="DC32" s="119"/>
      <c r="DD32" s="119"/>
      <c r="DE32" s="119"/>
      <c r="DF32" s="119"/>
      <c r="DG32" s="119"/>
      <c r="DH32" s="119"/>
      <c r="DI32" s="119"/>
      <c r="DJ32" s="119"/>
      <c r="DK32" s="119"/>
      <c r="DL32" s="119"/>
      <c r="DM32" s="119"/>
      <c r="DN32" s="119"/>
      <c r="DO32" s="119"/>
      <c r="DP32" s="119"/>
      <c r="DQ32" s="119"/>
      <c r="DR32" s="119"/>
      <c r="DS32" s="119"/>
      <c r="DT32" s="119"/>
      <c r="DU32" s="119"/>
      <c r="DV32" s="119"/>
      <c r="DW32" s="119"/>
      <c r="DX32" s="119"/>
      <c r="DY32" s="119"/>
      <c r="DZ32" s="119"/>
      <c r="EA32" s="119"/>
      <c r="EB32" s="119"/>
      <c r="EC32" s="119"/>
      <c r="ED32" s="119"/>
      <c r="EE32" s="119"/>
      <c r="EF32" s="119"/>
      <c r="EG32" s="119"/>
      <c r="EH32" s="119"/>
      <c r="EI32" s="119"/>
      <c r="EJ32" s="119"/>
      <c r="EK32" s="119"/>
      <c r="EL32" s="119"/>
      <c r="EM32" s="119"/>
      <c r="EN32" s="119"/>
      <c r="EO32" s="119"/>
      <c r="EP32" s="119"/>
      <c r="EQ32" s="119"/>
      <c r="ER32" s="119"/>
      <c r="ES32" s="119"/>
      <c r="ET32" s="119"/>
      <c r="EU32" s="119"/>
      <c r="EV32" s="119"/>
      <c r="EW32" s="119"/>
      <c r="EX32" s="119"/>
      <c r="EY32" s="119"/>
      <c r="EZ32" s="119"/>
      <c r="FA32" s="119"/>
      <c r="FB32" s="119"/>
      <c r="FC32" s="119"/>
      <c r="FD32" s="119"/>
      <c r="FE32" s="119"/>
      <c r="FF32" s="119"/>
      <c r="FG32" s="119"/>
      <c r="FH32" s="119"/>
      <c r="FI32" s="119"/>
      <c r="FJ32" s="119"/>
      <c r="FK32" s="119"/>
      <c r="FL32" s="119"/>
      <c r="FM32" s="119"/>
      <c r="FN32" s="119"/>
      <c r="FO32" s="119"/>
      <c r="FP32" s="119"/>
      <c r="FQ32" s="119"/>
      <c r="FR32" s="119"/>
      <c r="FS32" s="119"/>
      <c r="FT32" s="119"/>
      <c r="FU32" s="119"/>
      <c r="FV32" s="119"/>
      <c r="FW32" s="119"/>
      <c r="FX32" s="119"/>
      <c r="FY32" s="119"/>
      <c r="FZ32" s="119"/>
      <c r="GA32" s="119"/>
      <c r="GB32" s="119"/>
      <c r="GC32" s="119"/>
      <c r="GD32" s="119"/>
      <c r="GE32" s="119"/>
      <c r="GF32" s="119"/>
      <c r="GG32" s="119"/>
      <c r="GH32" s="119"/>
      <c r="GI32" s="119"/>
      <c r="GJ32" s="119"/>
    </row>
    <row r="33" spans="1:192" ht="61.5" customHeight="1" outlineLevel="1" x14ac:dyDescent="0.25">
      <c r="A33" s="186" t="s">
        <v>5</v>
      </c>
      <c r="B33" s="150"/>
      <c r="C33" s="151" t="s">
        <v>69</v>
      </c>
      <c r="D33" s="152" t="s">
        <v>24</v>
      </c>
      <c r="E33" s="171" t="s">
        <v>61</v>
      </c>
      <c r="F33" s="59"/>
      <c r="G33" s="90" t="str">
        <f>Page1!$H26</f>
        <v>Validé</v>
      </c>
      <c r="H33" s="90" t="str">
        <f>Page2!$H26</f>
        <v>Validé</v>
      </c>
      <c r="I33" s="90" t="str">
        <f>Page3!$H26</f>
        <v>Validé</v>
      </c>
      <c r="J33" s="90" t="str">
        <f>Page4!$H26</f>
        <v>Validé</v>
      </c>
      <c r="K33" s="90" t="str">
        <f>Page5!$H26</f>
        <v>Validé</v>
      </c>
      <c r="L33" s="90" t="str">
        <f>Page6!$H26</f>
        <v>Validé</v>
      </c>
      <c r="M33" s="90" t="str">
        <f>Page7!$H26</f>
        <v>Validé</v>
      </c>
      <c r="N33" s="90" t="str">
        <f>Page8!$H26</f>
        <v>Validé</v>
      </c>
      <c r="O33" s="90" t="str">
        <f>Page9!$H26</f>
        <v>Validé</v>
      </c>
      <c r="P33" s="90" t="str">
        <f>Page10!$H26</f>
        <v>Validé</v>
      </c>
      <c r="Q33" s="90" t="str">
        <f>Page11!$H26</f>
        <v>Validé</v>
      </c>
      <c r="R33" s="90" t="str">
        <f>Page12!$H26</f>
        <v>Validé</v>
      </c>
      <c r="S33" s="90" t="str">
        <f>Page13!$H26</f>
        <v>Validé</v>
      </c>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119"/>
      <c r="DC33" s="119"/>
      <c r="DD33" s="119"/>
      <c r="DE33" s="119"/>
      <c r="DF33" s="119"/>
      <c r="DG33" s="119"/>
      <c r="DH33" s="119"/>
      <c r="DI33" s="119"/>
      <c r="DJ33" s="119"/>
      <c r="DK33" s="119"/>
      <c r="DL33" s="119"/>
      <c r="DM33" s="119"/>
      <c r="DN33" s="119"/>
      <c r="DO33" s="119"/>
      <c r="DP33" s="119"/>
      <c r="DQ33" s="119"/>
      <c r="DR33" s="119"/>
      <c r="DS33" s="119"/>
      <c r="DT33" s="119"/>
      <c r="DU33" s="119"/>
      <c r="DV33" s="119"/>
      <c r="DW33" s="119"/>
      <c r="DX33" s="119"/>
      <c r="DY33" s="119"/>
      <c r="DZ33" s="119"/>
      <c r="EA33" s="119"/>
      <c r="EB33" s="119"/>
      <c r="EC33" s="119"/>
      <c r="ED33" s="119"/>
      <c r="EE33" s="119"/>
      <c r="EF33" s="119"/>
      <c r="EG33" s="119"/>
      <c r="EH33" s="119"/>
      <c r="EI33" s="119"/>
      <c r="EJ33" s="119"/>
      <c r="EK33" s="119"/>
      <c r="EL33" s="119"/>
      <c r="EM33" s="119"/>
      <c r="EN33" s="119"/>
      <c r="EO33" s="119"/>
      <c r="EP33" s="119"/>
      <c r="EQ33" s="119"/>
      <c r="ER33" s="119"/>
      <c r="ES33" s="119"/>
      <c r="ET33" s="119"/>
      <c r="EU33" s="119"/>
      <c r="EV33" s="119"/>
      <c r="EW33" s="119"/>
      <c r="EX33" s="119"/>
      <c r="EY33" s="119"/>
      <c r="EZ33" s="119"/>
      <c r="FA33" s="119"/>
      <c r="FB33" s="119"/>
      <c r="FC33" s="119"/>
      <c r="FD33" s="119"/>
      <c r="FE33" s="119"/>
      <c r="FF33" s="119"/>
      <c r="FG33" s="119"/>
      <c r="FH33" s="119"/>
      <c r="FI33" s="119"/>
      <c r="FJ33" s="119"/>
      <c r="FK33" s="119"/>
      <c r="FL33" s="119"/>
      <c r="FM33" s="119"/>
      <c r="FN33" s="119"/>
      <c r="FO33" s="119"/>
      <c r="FP33" s="119"/>
      <c r="FQ33" s="119"/>
      <c r="FR33" s="119"/>
      <c r="FS33" s="119"/>
      <c r="FT33" s="119"/>
      <c r="FU33" s="119"/>
      <c r="FV33" s="119"/>
      <c r="FW33" s="119"/>
      <c r="FX33" s="119"/>
      <c r="FY33" s="119"/>
      <c r="FZ33" s="119"/>
      <c r="GA33" s="119"/>
      <c r="GB33" s="119"/>
      <c r="GC33" s="119"/>
      <c r="GD33" s="119"/>
      <c r="GE33" s="119"/>
      <c r="GF33" s="119"/>
      <c r="GG33" s="119"/>
      <c r="GH33" s="119"/>
      <c r="GI33" s="119"/>
      <c r="GJ33" s="119"/>
    </row>
    <row r="34" spans="1:192" ht="157.5" outlineLevel="1" x14ac:dyDescent="0.25">
      <c r="A34" s="186" t="s">
        <v>5</v>
      </c>
      <c r="B34" s="153" t="s">
        <v>49</v>
      </c>
      <c r="C34" s="154" t="s">
        <v>70</v>
      </c>
      <c r="D34" s="155" t="s">
        <v>24</v>
      </c>
      <c r="E34" s="158" t="s">
        <v>668</v>
      </c>
      <c r="F34" s="61"/>
      <c r="G34" s="90" t="str">
        <f>Page1!$H27</f>
        <v>NA</v>
      </c>
      <c r="H34" s="90" t="str">
        <f>Page2!$H27</f>
        <v>NA</v>
      </c>
      <c r="I34" s="90" t="str">
        <f>Page3!$H27</f>
        <v>NA</v>
      </c>
      <c r="J34" s="90" t="str">
        <f>Page4!$H27</f>
        <v>NA</v>
      </c>
      <c r="K34" s="90" t="str">
        <f>Page5!$H27</f>
        <v>NA</v>
      </c>
      <c r="L34" s="90" t="str">
        <f>Page6!$H27</f>
        <v>NA</v>
      </c>
      <c r="M34" s="90" t="str">
        <f>Page7!$H27</f>
        <v>NA</v>
      </c>
      <c r="N34" s="90" t="str">
        <f>Page8!$H27</f>
        <v>NA</v>
      </c>
      <c r="O34" s="90" t="str">
        <f>Page9!$H27</f>
        <v>NA</v>
      </c>
      <c r="P34" s="90" t="str">
        <f>Page10!$H27</f>
        <v>NA</v>
      </c>
      <c r="Q34" s="90" t="str">
        <f>Page11!$H27</f>
        <v>NA</v>
      </c>
      <c r="R34" s="90" t="str">
        <f>Page12!$H27</f>
        <v>NA</v>
      </c>
      <c r="S34" s="90" t="str">
        <f>Page13!$H27</f>
        <v>Validé</v>
      </c>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c r="CK34" s="119"/>
      <c r="CL34" s="119"/>
      <c r="CM34" s="119"/>
      <c r="CN34" s="119"/>
      <c r="CO34" s="119"/>
      <c r="CP34" s="119"/>
      <c r="CQ34" s="119"/>
      <c r="CR34" s="119"/>
      <c r="CS34" s="119"/>
      <c r="CT34" s="119"/>
      <c r="CU34" s="119"/>
      <c r="CV34" s="119"/>
      <c r="CW34" s="119"/>
      <c r="CX34" s="119"/>
      <c r="CY34" s="119"/>
      <c r="CZ34" s="119"/>
      <c r="DA34" s="119"/>
      <c r="DB34" s="119"/>
      <c r="DC34" s="119"/>
      <c r="DD34" s="119"/>
      <c r="DE34" s="119"/>
      <c r="DF34" s="119"/>
      <c r="DG34" s="119"/>
      <c r="DH34" s="119"/>
      <c r="DI34" s="119"/>
      <c r="DJ34" s="119"/>
      <c r="DK34" s="119"/>
      <c r="DL34" s="119"/>
      <c r="DM34" s="119"/>
      <c r="DN34" s="119"/>
      <c r="DO34" s="119"/>
      <c r="DP34" s="119"/>
      <c r="DQ34" s="119"/>
      <c r="DR34" s="119"/>
      <c r="DS34" s="119"/>
      <c r="DT34" s="119"/>
      <c r="DU34" s="119"/>
      <c r="DV34" s="119"/>
      <c r="DW34" s="119"/>
      <c r="DX34" s="119"/>
      <c r="DY34" s="119"/>
      <c r="DZ34" s="119"/>
      <c r="EA34" s="119"/>
      <c r="EB34" s="119"/>
      <c r="EC34" s="119"/>
      <c r="ED34" s="119"/>
      <c r="EE34" s="119"/>
      <c r="EF34" s="119"/>
      <c r="EG34" s="119"/>
      <c r="EH34" s="119"/>
      <c r="EI34" s="119"/>
      <c r="EJ34" s="119"/>
      <c r="EK34" s="119"/>
      <c r="EL34" s="119"/>
      <c r="EM34" s="119"/>
      <c r="EN34" s="119"/>
      <c r="EO34" s="119"/>
      <c r="EP34" s="119"/>
      <c r="EQ34" s="119"/>
      <c r="ER34" s="119"/>
      <c r="ES34" s="119"/>
      <c r="ET34" s="119"/>
      <c r="EU34" s="119"/>
      <c r="EV34" s="119"/>
      <c r="EW34" s="119"/>
      <c r="EX34" s="119"/>
      <c r="EY34" s="119"/>
      <c r="EZ34" s="119"/>
      <c r="FA34" s="119"/>
      <c r="FB34" s="119"/>
      <c r="FC34" s="119"/>
      <c r="FD34" s="119"/>
      <c r="FE34" s="119"/>
      <c r="FF34" s="119"/>
      <c r="FG34" s="119"/>
      <c r="FH34" s="119"/>
      <c r="FI34" s="119"/>
      <c r="FJ34" s="119"/>
      <c r="FK34" s="119"/>
      <c r="FL34" s="119"/>
      <c r="FM34" s="119"/>
      <c r="FN34" s="119"/>
      <c r="FO34" s="119"/>
      <c r="FP34" s="119"/>
      <c r="FQ34" s="119"/>
      <c r="FR34" s="119"/>
      <c r="FS34" s="119"/>
      <c r="FT34" s="119"/>
      <c r="FU34" s="119"/>
      <c r="FV34" s="119"/>
      <c r="FW34" s="119"/>
      <c r="FX34" s="119"/>
      <c r="FY34" s="119"/>
      <c r="FZ34" s="119"/>
      <c r="GA34" s="119"/>
      <c r="GB34" s="119"/>
      <c r="GC34" s="119"/>
      <c r="GD34" s="119"/>
      <c r="GE34" s="119"/>
      <c r="GF34" s="119"/>
      <c r="GG34" s="119"/>
      <c r="GH34" s="119"/>
      <c r="GI34" s="119"/>
      <c r="GJ34" s="119"/>
    </row>
    <row r="35" spans="1:192" ht="157.5" outlineLevel="1" x14ac:dyDescent="0.25">
      <c r="A35" s="186" t="s">
        <v>5</v>
      </c>
      <c r="B35" s="153"/>
      <c r="C35" s="154" t="s">
        <v>71</v>
      </c>
      <c r="D35" s="155" t="s">
        <v>24</v>
      </c>
      <c r="E35" s="158" t="s">
        <v>669</v>
      </c>
      <c r="F35" s="61"/>
      <c r="G35" s="90" t="str">
        <f>Page1!$H28</f>
        <v>NA</v>
      </c>
      <c r="H35" s="90" t="str">
        <f>Page2!$H28</f>
        <v>NA</v>
      </c>
      <c r="I35" s="90" t="str">
        <f>Page3!$H28</f>
        <v>NA</v>
      </c>
      <c r="J35" s="90" t="str">
        <f>Page4!$H28</f>
        <v>NA</v>
      </c>
      <c r="K35" s="90" t="str">
        <f>Page5!$H28</f>
        <v>NA</v>
      </c>
      <c r="L35" s="90" t="str">
        <f>Page6!$H28</f>
        <v>NA</v>
      </c>
      <c r="M35" s="90" t="str">
        <f>Page7!$H28</f>
        <v>NA</v>
      </c>
      <c r="N35" s="90" t="str">
        <f>Page8!$H28</f>
        <v>NA</v>
      </c>
      <c r="O35" s="90" t="str">
        <f>Page9!$H28</f>
        <v>NA</v>
      </c>
      <c r="P35" s="90" t="str">
        <f>Page10!$H28</f>
        <v>NA</v>
      </c>
      <c r="Q35" s="90" t="str">
        <f>Page11!$H28</f>
        <v>NA</v>
      </c>
      <c r="R35" s="90" t="str">
        <f>Page12!$H28</f>
        <v>NA</v>
      </c>
      <c r="S35" s="90" t="str">
        <f>Page13!$H28</f>
        <v>NA</v>
      </c>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c r="CF35" s="119"/>
      <c r="CG35" s="119"/>
      <c r="CH35" s="119"/>
      <c r="CI35" s="119"/>
      <c r="CJ35" s="119"/>
      <c r="CK35" s="119"/>
      <c r="CL35" s="119"/>
      <c r="CM35" s="119"/>
      <c r="CN35" s="119"/>
      <c r="CO35" s="119"/>
      <c r="CP35" s="119"/>
      <c r="CQ35" s="119"/>
      <c r="CR35" s="119"/>
      <c r="CS35" s="119"/>
      <c r="CT35" s="119"/>
      <c r="CU35" s="119"/>
      <c r="CV35" s="119"/>
      <c r="CW35" s="119"/>
      <c r="CX35" s="119"/>
      <c r="CY35" s="119"/>
      <c r="CZ35" s="119"/>
      <c r="DA35" s="119"/>
      <c r="DB35" s="119"/>
      <c r="DC35" s="119"/>
      <c r="DD35" s="119"/>
      <c r="DE35" s="119"/>
      <c r="DF35" s="119"/>
      <c r="DG35" s="119"/>
      <c r="DH35" s="119"/>
      <c r="DI35" s="119"/>
      <c r="DJ35" s="119"/>
      <c r="DK35" s="119"/>
      <c r="DL35" s="119"/>
      <c r="DM35" s="119"/>
      <c r="DN35" s="119"/>
      <c r="DO35" s="119"/>
      <c r="DP35" s="119"/>
      <c r="DQ35" s="119"/>
      <c r="DR35" s="119"/>
      <c r="DS35" s="119"/>
      <c r="DT35" s="119"/>
      <c r="DU35" s="119"/>
      <c r="DV35" s="119"/>
      <c r="DW35" s="119"/>
      <c r="DX35" s="119"/>
      <c r="DY35" s="119"/>
      <c r="DZ35" s="119"/>
      <c r="EA35" s="119"/>
      <c r="EB35" s="119"/>
      <c r="EC35" s="119"/>
      <c r="ED35" s="119"/>
      <c r="EE35" s="119"/>
      <c r="EF35" s="119"/>
      <c r="EG35" s="119"/>
      <c r="EH35" s="119"/>
      <c r="EI35" s="119"/>
      <c r="EJ35" s="119"/>
      <c r="EK35" s="119"/>
      <c r="EL35" s="119"/>
      <c r="EM35" s="119"/>
      <c r="EN35" s="119"/>
      <c r="EO35" s="119"/>
      <c r="EP35" s="119"/>
      <c r="EQ35" s="119"/>
      <c r="ER35" s="119"/>
      <c r="ES35" s="119"/>
      <c r="ET35" s="119"/>
      <c r="EU35" s="119"/>
      <c r="EV35" s="119"/>
      <c r="EW35" s="119"/>
      <c r="EX35" s="119"/>
      <c r="EY35" s="119"/>
      <c r="EZ35" s="119"/>
      <c r="FA35" s="119"/>
      <c r="FB35" s="119"/>
      <c r="FC35" s="119"/>
      <c r="FD35" s="119"/>
      <c r="FE35" s="119"/>
      <c r="FF35" s="119"/>
      <c r="FG35" s="119"/>
      <c r="FH35" s="119"/>
      <c r="FI35" s="119"/>
      <c r="FJ35" s="119"/>
      <c r="FK35" s="119"/>
      <c r="FL35" s="119"/>
      <c r="FM35" s="119"/>
      <c r="FN35" s="119"/>
      <c r="FO35" s="119"/>
      <c r="FP35" s="119"/>
      <c r="FQ35" s="119"/>
      <c r="FR35" s="119"/>
      <c r="FS35" s="119"/>
      <c r="FT35" s="119"/>
      <c r="FU35" s="119"/>
      <c r="FV35" s="119"/>
      <c r="FW35" s="119"/>
      <c r="FX35" s="119"/>
      <c r="FY35" s="119"/>
      <c r="FZ35" s="119"/>
      <c r="GA35" s="119"/>
      <c r="GB35" s="119"/>
      <c r="GC35" s="119"/>
      <c r="GD35" s="119"/>
      <c r="GE35" s="119"/>
      <c r="GF35" s="119"/>
      <c r="GG35" s="119"/>
      <c r="GH35" s="119"/>
      <c r="GI35" s="119"/>
      <c r="GJ35" s="119"/>
    </row>
    <row r="36" spans="1:192" ht="168.75" outlineLevel="1" x14ac:dyDescent="0.25">
      <c r="A36" s="186" t="s">
        <v>5</v>
      </c>
      <c r="B36" s="153"/>
      <c r="C36" s="154" t="s">
        <v>72</v>
      </c>
      <c r="D36" s="155" t="s">
        <v>24</v>
      </c>
      <c r="E36" s="158" t="s">
        <v>670</v>
      </c>
      <c r="F36" s="61"/>
      <c r="G36" s="90" t="str">
        <f>Page1!$H29</f>
        <v>NA</v>
      </c>
      <c r="H36" s="90" t="str">
        <f>Page2!$H29</f>
        <v>NA</v>
      </c>
      <c r="I36" s="90" t="str">
        <f>Page3!$H29</f>
        <v>NA</v>
      </c>
      <c r="J36" s="90" t="str">
        <f>Page4!$H29</f>
        <v>NA</v>
      </c>
      <c r="K36" s="90" t="str">
        <f>Page5!$H29</f>
        <v>NA</v>
      </c>
      <c r="L36" s="90" t="str">
        <f>Page6!$H29</f>
        <v>NA</v>
      </c>
      <c r="M36" s="90" t="str">
        <f>Page7!$H29</f>
        <v>NA</v>
      </c>
      <c r="N36" s="90" t="str">
        <f>Page8!$H29</f>
        <v>NA</v>
      </c>
      <c r="O36" s="90" t="str">
        <f>Page9!$H29</f>
        <v>NA</v>
      </c>
      <c r="P36" s="90" t="str">
        <f>Page10!$H29</f>
        <v>NA</v>
      </c>
      <c r="Q36" s="90" t="str">
        <f>Page11!$H29</f>
        <v>NA</v>
      </c>
      <c r="R36" s="90" t="str">
        <f>Page12!$H29</f>
        <v>NA</v>
      </c>
      <c r="S36" s="90" t="str">
        <f>Page13!$H29</f>
        <v>NA</v>
      </c>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19"/>
      <c r="CG36" s="119"/>
      <c r="CH36" s="119"/>
      <c r="CI36" s="119"/>
      <c r="CJ36" s="119"/>
      <c r="CK36" s="119"/>
      <c r="CL36" s="119"/>
      <c r="CM36" s="119"/>
      <c r="CN36" s="119"/>
      <c r="CO36" s="119"/>
      <c r="CP36" s="119"/>
      <c r="CQ36" s="119"/>
      <c r="CR36" s="119"/>
      <c r="CS36" s="119"/>
      <c r="CT36" s="119"/>
      <c r="CU36" s="119"/>
      <c r="CV36" s="119"/>
      <c r="CW36" s="119"/>
      <c r="CX36" s="119"/>
      <c r="CY36" s="119"/>
      <c r="CZ36" s="119"/>
      <c r="DA36" s="119"/>
      <c r="DB36" s="119"/>
      <c r="DC36" s="119"/>
      <c r="DD36" s="119"/>
      <c r="DE36" s="119"/>
      <c r="DF36" s="119"/>
      <c r="DG36" s="119"/>
      <c r="DH36" s="119"/>
      <c r="DI36" s="119"/>
      <c r="DJ36" s="119"/>
      <c r="DK36" s="119"/>
      <c r="DL36" s="119"/>
      <c r="DM36" s="119"/>
      <c r="DN36" s="119"/>
      <c r="DO36" s="119"/>
      <c r="DP36" s="119"/>
      <c r="DQ36" s="119"/>
      <c r="DR36" s="119"/>
      <c r="DS36" s="119"/>
      <c r="DT36" s="119"/>
      <c r="DU36" s="119"/>
      <c r="DV36" s="119"/>
      <c r="DW36" s="119"/>
      <c r="DX36" s="119"/>
      <c r="DY36" s="119"/>
      <c r="DZ36" s="119"/>
      <c r="EA36" s="119"/>
      <c r="EB36" s="119"/>
      <c r="EC36" s="119"/>
      <c r="ED36" s="119"/>
      <c r="EE36" s="119"/>
      <c r="EF36" s="119"/>
      <c r="EG36" s="119"/>
      <c r="EH36" s="119"/>
      <c r="EI36" s="119"/>
      <c r="EJ36" s="119"/>
      <c r="EK36" s="119"/>
      <c r="EL36" s="119"/>
      <c r="EM36" s="119"/>
      <c r="EN36" s="119"/>
      <c r="EO36" s="119"/>
      <c r="EP36" s="119"/>
      <c r="EQ36" s="119"/>
      <c r="ER36" s="119"/>
      <c r="ES36" s="119"/>
      <c r="ET36" s="119"/>
      <c r="EU36" s="119"/>
      <c r="EV36" s="119"/>
      <c r="EW36" s="119"/>
      <c r="EX36" s="119"/>
      <c r="EY36" s="119"/>
      <c r="EZ36" s="119"/>
      <c r="FA36" s="119"/>
      <c r="FB36" s="119"/>
      <c r="FC36" s="119"/>
      <c r="FD36" s="119"/>
      <c r="FE36" s="119"/>
      <c r="FF36" s="119"/>
      <c r="FG36" s="119"/>
      <c r="FH36" s="119"/>
      <c r="FI36" s="119"/>
      <c r="FJ36" s="119"/>
      <c r="FK36" s="119"/>
      <c r="FL36" s="119"/>
      <c r="FM36" s="119"/>
      <c r="FN36" s="119"/>
      <c r="FO36" s="119"/>
      <c r="FP36" s="119"/>
      <c r="FQ36" s="119"/>
      <c r="FR36" s="119"/>
      <c r="FS36" s="119"/>
      <c r="FT36" s="119"/>
      <c r="FU36" s="119"/>
      <c r="FV36" s="119"/>
      <c r="FW36" s="119"/>
      <c r="FX36" s="119"/>
      <c r="FY36" s="119"/>
      <c r="FZ36" s="119"/>
      <c r="GA36" s="119"/>
      <c r="GB36" s="119"/>
      <c r="GC36" s="119"/>
      <c r="GD36" s="119"/>
      <c r="GE36" s="119"/>
      <c r="GF36" s="119"/>
      <c r="GG36" s="119"/>
      <c r="GH36" s="119"/>
      <c r="GI36" s="119"/>
      <c r="GJ36" s="119"/>
    </row>
    <row r="37" spans="1:192" ht="180" outlineLevel="1" x14ac:dyDescent="0.25">
      <c r="A37" s="186" t="s">
        <v>5</v>
      </c>
      <c r="B37" s="153"/>
      <c r="C37" s="154" t="s">
        <v>73</v>
      </c>
      <c r="D37" s="155" t="s">
        <v>24</v>
      </c>
      <c r="E37" s="158" t="s">
        <v>671</v>
      </c>
      <c r="F37" s="61"/>
      <c r="G37" s="90" t="str">
        <f>Page1!$H30</f>
        <v>NA</v>
      </c>
      <c r="H37" s="90" t="str">
        <f>Page2!$H30</f>
        <v>NA</v>
      </c>
      <c r="I37" s="90" t="str">
        <f>Page3!$H30</f>
        <v>NA</v>
      </c>
      <c r="J37" s="90" t="str">
        <f>Page4!$H30</f>
        <v>NA</v>
      </c>
      <c r="K37" s="90" t="str">
        <f>Page5!$H30</f>
        <v>NA</v>
      </c>
      <c r="L37" s="90" t="str">
        <f>Page6!$H30</f>
        <v>NA</v>
      </c>
      <c r="M37" s="90" t="str">
        <f>Page7!$H30</f>
        <v>NA</v>
      </c>
      <c r="N37" s="90" t="str">
        <f>Page8!$H30</f>
        <v>NA</v>
      </c>
      <c r="O37" s="90" t="str">
        <f>Page9!$H30</f>
        <v>NA</v>
      </c>
      <c r="P37" s="90" t="str">
        <f>Page10!$H30</f>
        <v>NA</v>
      </c>
      <c r="Q37" s="90" t="str">
        <f>Page11!$H30</f>
        <v>NA</v>
      </c>
      <c r="R37" s="90" t="str">
        <f>Page12!$H30</f>
        <v>NA</v>
      </c>
      <c r="S37" s="90" t="str">
        <f>Page13!$H30</f>
        <v>NA</v>
      </c>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19"/>
      <c r="CG37" s="119"/>
      <c r="CH37" s="119"/>
      <c r="CI37" s="119"/>
      <c r="CJ37" s="119"/>
      <c r="CK37" s="119"/>
      <c r="CL37" s="119"/>
      <c r="CM37" s="119"/>
      <c r="CN37" s="119"/>
      <c r="CO37" s="119"/>
      <c r="CP37" s="119"/>
      <c r="CQ37" s="119"/>
      <c r="CR37" s="119"/>
      <c r="CS37" s="119"/>
      <c r="CT37" s="119"/>
      <c r="CU37" s="119"/>
      <c r="CV37" s="119"/>
      <c r="CW37" s="119"/>
      <c r="CX37" s="119"/>
      <c r="CY37" s="119"/>
      <c r="CZ37" s="119"/>
      <c r="DA37" s="119"/>
      <c r="DB37" s="119"/>
      <c r="DC37" s="119"/>
      <c r="DD37" s="119"/>
      <c r="DE37" s="119"/>
      <c r="DF37" s="119"/>
      <c r="DG37" s="119"/>
      <c r="DH37" s="119"/>
      <c r="DI37" s="119"/>
      <c r="DJ37" s="119"/>
      <c r="DK37" s="119"/>
      <c r="DL37" s="119"/>
      <c r="DM37" s="119"/>
      <c r="DN37" s="119"/>
      <c r="DO37" s="119"/>
      <c r="DP37" s="119"/>
      <c r="DQ37" s="119"/>
      <c r="DR37" s="119"/>
      <c r="DS37" s="119"/>
      <c r="DT37" s="119"/>
      <c r="DU37" s="119"/>
      <c r="DV37" s="119"/>
      <c r="DW37" s="119"/>
      <c r="DX37" s="119"/>
      <c r="DY37" s="119"/>
      <c r="DZ37" s="119"/>
      <c r="EA37" s="119"/>
      <c r="EB37" s="119"/>
      <c r="EC37" s="119"/>
      <c r="ED37" s="119"/>
      <c r="EE37" s="119"/>
      <c r="EF37" s="119"/>
      <c r="EG37" s="119"/>
      <c r="EH37" s="119"/>
      <c r="EI37" s="119"/>
      <c r="EJ37" s="119"/>
      <c r="EK37" s="119"/>
      <c r="EL37" s="119"/>
      <c r="EM37" s="119"/>
      <c r="EN37" s="119"/>
      <c r="EO37" s="119"/>
      <c r="EP37" s="119"/>
      <c r="EQ37" s="119"/>
      <c r="ER37" s="119"/>
      <c r="ES37" s="119"/>
      <c r="ET37" s="119"/>
      <c r="EU37" s="119"/>
      <c r="EV37" s="119"/>
      <c r="EW37" s="119"/>
      <c r="EX37" s="119"/>
      <c r="EY37" s="119"/>
      <c r="EZ37" s="119"/>
      <c r="FA37" s="119"/>
      <c r="FB37" s="119"/>
      <c r="FC37" s="119"/>
      <c r="FD37" s="119"/>
      <c r="FE37" s="119"/>
      <c r="FF37" s="119"/>
      <c r="FG37" s="119"/>
      <c r="FH37" s="119"/>
      <c r="FI37" s="119"/>
      <c r="FJ37" s="119"/>
      <c r="FK37" s="119"/>
      <c r="FL37" s="119"/>
      <c r="FM37" s="119"/>
      <c r="FN37" s="119"/>
      <c r="FO37" s="119"/>
      <c r="FP37" s="119"/>
      <c r="FQ37" s="119"/>
      <c r="FR37" s="119"/>
      <c r="FS37" s="119"/>
      <c r="FT37" s="119"/>
      <c r="FU37" s="119"/>
      <c r="FV37" s="119"/>
      <c r="FW37" s="119"/>
      <c r="FX37" s="119"/>
      <c r="FY37" s="119"/>
      <c r="FZ37" s="119"/>
      <c r="GA37" s="119"/>
      <c r="GB37" s="119"/>
      <c r="GC37" s="119"/>
      <c r="GD37" s="119"/>
      <c r="GE37" s="119"/>
      <c r="GF37" s="119"/>
      <c r="GG37" s="119"/>
      <c r="GH37" s="119"/>
      <c r="GI37" s="119"/>
      <c r="GJ37" s="119"/>
    </row>
    <row r="38" spans="1:192" ht="180" outlineLevel="1" x14ac:dyDescent="0.25">
      <c r="A38" s="186" t="s">
        <v>5</v>
      </c>
      <c r="B38" s="153"/>
      <c r="C38" s="154" t="s">
        <v>74</v>
      </c>
      <c r="D38" s="155" t="s">
        <v>24</v>
      </c>
      <c r="E38" s="158" t="s">
        <v>672</v>
      </c>
      <c r="F38" s="61"/>
      <c r="G38" s="90" t="str">
        <f>Page1!$H31</f>
        <v>NA</v>
      </c>
      <c r="H38" s="90" t="str">
        <f>Page2!$H31</f>
        <v>NA</v>
      </c>
      <c r="I38" s="90" t="str">
        <f>Page3!$H31</f>
        <v>NA</v>
      </c>
      <c r="J38" s="90" t="str">
        <f>Page4!$H31</f>
        <v>NA</v>
      </c>
      <c r="K38" s="90" t="str">
        <f>Page5!$H31</f>
        <v>NA</v>
      </c>
      <c r="L38" s="90" t="str">
        <f>Page6!$H31</f>
        <v>NA</v>
      </c>
      <c r="M38" s="90" t="str">
        <f>Page7!$H31</f>
        <v>NA</v>
      </c>
      <c r="N38" s="90" t="str">
        <f>Page8!$H31</f>
        <v>NA</v>
      </c>
      <c r="O38" s="90" t="str">
        <f>Page9!$H31</f>
        <v>NA</v>
      </c>
      <c r="P38" s="90" t="str">
        <f>Page10!$H31</f>
        <v>NA</v>
      </c>
      <c r="Q38" s="90" t="str">
        <f>Page11!$H31</f>
        <v>NA</v>
      </c>
      <c r="R38" s="90" t="str">
        <f>Page12!$H31</f>
        <v>NA</v>
      </c>
      <c r="S38" s="90" t="str">
        <f>Page13!$H31</f>
        <v>NA</v>
      </c>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119"/>
      <c r="AZ38" s="119"/>
      <c r="BA38" s="119"/>
      <c r="BB38" s="119"/>
      <c r="BC38" s="119"/>
      <c r="BD38" s="119"/>
      <c r="BE38" s="119"/>
      <c r="BF38" s="119"/>
      <c r="BG38" s="119"/>
      <c r="BH38" s="119"/>
      <c r="BI38" s="119"/>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19"/>
      <c r="CG38" s="119"/>
      <c r="CH38" s="119"/>
      <c r="CI38" s="119"/>
      <c r="CJ38" s="119"/>
      <c r="CK38" s="119"/>
      <c r="CL38" s="119"/>
      <c r="CM38" s="119"/>
      <c r="CN38" s="119"/>
      <c r="CO38" s="119"/>
      <c r="CP38" s="119"/>
      <c r="CQ38" s="119"/>
      <c r="CR38" s="119"/>
      <c r="CS38" s="119"/>
      <c r="CT38" s="119"/>
      <c r="CU38" s="119"/>
      <c r="CV38" s="119"/>
      <c r="CW38" s="119"/>
      <c r="CX38" s="119"/>
      <c r="CY38" s="119"/>
      <c r="CZ38" s="119"/>
      <c r="DA38" s="119"/>
      <c r="DB38" s="119"/>
      <c r="DC38" s="119"/>
      <c r="DD38" s="119"/>
      <c r="DE38" s="119"/>
      <c r="DF38" s="119"/>
      <c r="DG38" s="119"/>
      <c r="DH38" s="119"/>
      <c r="DI38" s="119"/>
      <c r="DJ38" s="119"/>
      <c r="DK38" s="119"/>
      <c r="DL38" s="119"/>
      <c r="DM38" s="119"/>
      <c r="DN38" s="119"/>
      <c r="DO38" s="119"/>
      <c r="DP38" s="119"/>
      <c r="DQ38" s="119"/>
      <c r="DR38" s="119"/>
      <c r="DS38" s="119"/>
      <c r="DT38" s="119"/>
      <c r="DU38" s="119"/>
      <c r="DV38" s="119"/>
      <c r="DW38" s="119"/>
      <c r="DX38" s="119"/>
      <c r="DY38" s="119"/>
      <c r="DZ38" s="119"/>
      <c r="EA38" s="119"/>
      <c r="EB38" s="119"/>
      <c r="EC38" s="119"/>
      <c r="ED38" s="119"/>
      <c r="EE38" s="119"/>
      <c r="EF38" s="119"/>
      <c r="EG38" s="119"/>
      <c r="EH38" s="119"/>
      <c r="EI38" s="119"/>
      <c r="EJ38" s="119"/>
      <c r="EK38" s="119"/>
      <c r="EL38" s="119"/>
      <c r="EM38" s="119"/>
      <c r="EN38" s="119"/>
      <c r="EO38" s="119"/>
      <c r="EP38" s="119"/>
      <c r="EQ38" s="119"/>
      <c r="ER38" s="119"/>
      <c r="ES38" s="119"/>
      <c r="ET38" s="119"/>
      <c r="EU38" s="119"/>
      <c r="EV38" s="119"/>
      <c r="EW38" s="119"/>
      <c r="EX38" s="119"/>
      <c r="EY38" s="119"/>
      <c r="EZ38" s="119"/>
      <c r="FA38" s="119"/>
      <c r="FB38" s="119"/>
      <c r="FC38" s="119"/>
      <c r="FD38" s="119"/>
      <c r="FE38" s="119"/>
      <c r="FF38" s="119"/>
      <c r="FG38" s="119"/>
      <c r="FH38" s="119"/>
      <c r="FI38" s="119"/>
      <c r="FJ38" s="119"/>
      <c r="FK38" s="119"/>
      <c r="FL38" s="119"/>
      <c r="FM38" s="119"/>
      <c r="FN38" s="119"/>
      <c r="FO38" s="119"/>
      <c r="FP38" s="119"/>
      <c r="FQ38" s="119"/>
      <c r="FR38" s="119"/>
      <c r="FS38" s="119"/>
      <c r="FT38" s="119"/>
      <c r="FU38" s="119"/>
      <c r="FV38" s="119"/>
      <c r="FW38" s="119"/>
      <c r="FX38" s="119"/>
      <c r="FY38" s="119"/>
      <c r="FZ38" s="119"/>
      <c r="GA38" s="119"/>
      <c r="GB38" s="119"/>
      <c r="GC38" s="119"/>
      <c r="GD38" s="119"/>
      <c r="GE38" s="119"/>
      <c r="GF38" s="119"/>
      <c r="GG38" s="119"/>
      <c r="GH38" s="119"/>
      <c r="GI38" s="119"/>
      <c r="GJ38" s="119"/>
    </row>
    <row r="39" spans="1:192" ht="135" outlineLevel="1" x14ac:dyDescent="0.25">
      <c r="A39" s="186" t="s">
        <v>5</v>
      </c>
      <c r="B39" s="153"/>
      <c r="C39" s="154" t="s">
        <v>75</v>
      </c>
      <c r="D39" s="155" t="s">
        <v>24</v>
      </c>
      <c r="E39" s="158" t="s">
        <v>673</v>
      </c>
      <c r="F39" s="61"/>
      <c r="G39" s="90" t="str">
        <f>Page1!$H32</f>
        <v>NA</v>
      </c>
      <c r="H39" s="90" t="str">
        <f>Page2!$H32</f>
        <v>NA</v>
      </c>
      <c r="I39" s="90" t="str">
        <f>Page3!$H32</f>
        <v>NA</v>
      </c>
      <c r="J39" s="90" t="str">
        <f>Page4!$H32</f>
        <v>NA</v>
      </c>
      <c r="K39" s="90" t="str">
        <f>Page5!$H32</f>
        <v>NA</v>
      </c>
      <c r="L39" s="90" t="str">
        <f>Page6!$H32</f>
        <v>NA</v>
      </c>
      <c r="M39" s="90" t="str">
        <f>Page7!$H32</f>
        <v>NA</v>
      </c>
      <c r="N39" s="90" t="str">
        <f>Page8!$H32</f>
        <v>NA</v>
      </c>
      <c r="O39" s="90" t="str">
        <f>Page9!$H32</f>
        <v>NA</v>
      </c>
      <c r="P39" s="90" t="str">
        <f>Page10!$H32</f>
        <v>NA</v>
      </c>
      <c r="Q39" s="90" t="str">
        <f>Page11!$H32</f>
        <v>NA</v>
      </c>
      <c r="R39" s="90" t="str">
        <f>Page12!$H32</f>
        <v>NA</v>
      </c>
      <c r="S39" s="90" t="str">
        <f>Page13!$H32</f>
        <v>NA</v>
      </c>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119"/>
      <c r="AZ39" s="119"/>
      <c r="BA39" s="119"/>
      <c r="BB39" s="119"/>
      <c r="BC39" s="119"/>
      <c r="BD39" s="119"/>
      <c r="BE39" s="119"/>
      <c r="BF39" s="119"/>
      <c r="BG39" s="119"/>
      <c r="BH39" s="119"/>
      <c r="BI39" s="119"/>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19"/>
      <c r="CL39" s="119"/>
      <c r="CM39" s="119"/>
      <c r="CN39" s="119"/>
      <c r="CO39" s="119"/>
      <c r="CP39" s="119"/>
      <c r="CQ39" s="119"/>
      <c r="CR39" s="119"/>
      <c r="CS39" s="119"/>
      <c r="CT39" s="119"/>
      <c r="CU39" s="119"/>
      <c r="CV39" s="119"/>
      <c r="CW39" s="119"/>
      <c r="CX39" s="119"/>
      <c r="CY39" s="119"/>
      <c r="CZ39" s="119"/>
      <c r="DA39" s="119"/>
      <c r="DB39" s="119"/>
      <c r="DC39" s="119"/>
      <c r="DD39" s="119"/>
      <c r="DE39" s="119"/>
      <c r="DF39" s="119"/>
      <c r="DG39" s="119"/>
      <c r="DH39" s="119"/>
      <c r="DI39" s="119"/>
      <c r="DJ39" s="119"/>
      <c r="DK39" s="119"/>
      <c r="DL39" s="119"/>
      <c r="DM39" s="119"/>
      <c r="DN39" s="119"/>
      <c r="DO39" s="119"/>
      <c r="DP39" s="119"/>
      <c r="DQ39" s="119"/>
      <c r="DR39" s="119"/>
      <c r="DS39" s="119"/>
      <c r="DT39" s="119"/>
      <c r="DU39" s="119"/>
      <c r="DV39" s="119"/>
      <c r="DW39" s="119"/>
      <c r="DX39" s="119"/>
      <c r="DY39" s="119"/>
      <c r="DZ39" s="119"/>
      <c r="EA39" s="119"/>
      <c r="EB39" s="119"/>
      <c r="EC39" s="119"/>
      <c r="ED39" s="119"/>
      <c r="EE39" s="119"/>
      <c r="EF39" s="119"/>
      <c r="EG39" s="119"/>
      <c r="EH39" s="119"/>
      <c r="EI39" s="119"/>
      <c r="EJ39" s="119"/>
      <c r="EK39" s="119"/>
      <c r="EL39" s="119"/>
      <c r="EM39" s="119"/>
      <c r="EN39" s="119"/>
      <c r="EO39" s="119"/>
      <c r="EP39" s="119"/>
      <c r="EQ39" s="119"/>
      <c r="ER39" s="119"/>
      <c r="ES39" s="119"/>
      <c r="ET39" s="119"/>
      <c r="EU39" s="119"/>
      <c r="EV39" s="119"/>
      <c r="EW39" s="119"/>
      <c r="EX39" s="119"/>
      <c r="EY39" s="119"/>
      <c r="EZ39" s="119"/>
      <c r="FA39" s="119"/>
      <c r="FB39" s="119"/>
      <c r="FC39" s="119"/>
      <c r="FD39" s="119"/>
      <c r="FE39" s="119"/>
      <c r="FF39" s="119"/>
      <c r="FG39" s="119"/>
      <c r="FH39" s="119"/>
      <c r="FI39" s="119"/>
      <c r="FJ39" s="119"/>
      <c r="FK39" s="119"/>
      <c r="FL39" s="119"/>
      <c r="FM39" s="119"/>
      <c r="FN39" s="119"/>
      <c r="FO39" s="119"/>
      <c r="FP39" s="119"/>
      <c r="FQ39" s="119"/>
      <c r="FR39" s="119"/>
      <c r="FS39" s="119"/>
      <c r="FT39" s="119"/>
      <c r="FU39" s="119"/>
      <c r="FV39" s="119"/>
      <c r="FW39" s="119"/>
      <c r="FX39" s="119"/>
      <c r="FY39" s="119"/>
      <c r="FZ39" s="119"/>
      <c r="GA39" s="119"/>
      <c r="GB39" s="119"/>
      <c r="GC39" s="119"/>
      <c r="GD39" s="119"/>
      <c r="GE39" s="119"/>
      <c r="GF39" s="119"/>
      <c r="GG39" s="119"/>
      <c r="GH39" s="119"/>
      <c r="GI39" s="119"/>
      <c r="GJ39" s="119"/>
    </row>
    <row r="40" spans="1:192" ht="168.75" outlineLevel="1" x14ac:dyDescent="0.25">
      <c r="A40" s="186" t="s">
        <v>5</v>
      </c>
      <c r="B40" s="153"/>
      <c r="C40" s="154" t="s">
        <v>76</v>
      </c>
      <c r="D40" s="155" t="s">
        <v>24</v>
      </c>
      <c r="E40" s="170" t="s">
        <v>674</v>
      </c>
      <c r="F40" s="61"/>
      <c r="G40" s="90" t="str">
        <f>Page1!$H33</f>
        <v>NA</v>
      </c>
      <c r="H40" s="90" t="str">
        <f>Page2!$H33</f>
        <v>NA</v>
      </c>
      <c r="I40" s="90" t="str">
        <f>Page3!$H33</f>
        <v>NA</v>
      </c>
      <c r="J40" s="90" t="str">
        <f>Page4!$H33</f>
        <v>NA</v>
      </c>
      <c r="K40" s="90" t="str">
        <f>Page5!$H33</f>
        <v>NA</v>
      </c>
      <c r="L40" s="90" t="str">
        <f>Page6!$H33</f>
        <v>NA</v>
      </c>
      <c r="M40" s="90" t="str">
        <f>Page7!$H33</f>
        <v>NA</v>
      </c>
      <c r="N40" s="90" t="str">
        <f>Page8!$H33</f>
        <v>NA</v>
      </c>
      <c r="O40" s="90" t="str">
        <f>Page9!$H33</f>
        <v>NA</v>
      </c>
      <c r="P40" s="90" t="str">
        <f>Page10!$H33</f>
        <v>NA</v>
      </c>
      <c r="Q40" s="90" t="str">
        <f>Page11!$H33</f>
        <v>NA</v>
      </c>
      <c r="R40" s="90" t="str">
        <f>Page12!$H33</f>
        <v>NA</v>
      </c>
      <c r="S40" s="90" t="str">
        <f>Page13!$H33</f>
        <v>NA</v>
      </c>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119"/>
      <c r="AZ40" s="119"/>
      <c r="BA40" s="119"/>
      <c r="BB40" s="119"/>
      <c r="BC40" s="119"/>
      <c r="BD40" s="119"/>
      <c r="BE40" s="119"/>
      <c r="BF40" s="119"/>
      <c r="BG40" s="119"/>
      <c r="BH40" s="119"/>
      <c r="BI40" s="119"/>
      <c r="BJ40" s="119"/>
      <c r="BK40" s="119"/>
      <c r="BL40" s="119"/>
      <c r="BM40" s="119"/>
      <c r="BN40" s="119"/>
      <c r="BO40" s="119"/>
      <c r="BP40" s="119"/>
      <c r="BQ40" s="119"/>
      <c r="BR40" s="119"/>
      <c r="BS40" s="119"/>
      <c r="BT40" s="119"/>
      <c r="BU40" s="119"/>
      <c r="BV40" s="119"/>
      <c r="BW40" s="119"/>
      <c r="BX40" s="119"/>
      <c r="BY40" s="119"/>
      <c r="BZ40" s="119"/>
      <c r="CA40" s="119"/>
      <c r="CB40" s="119"/>
      <c r="CC40" s="119"/>
      <c r="CD40" s="119"/>
      <c r="CE40" s="119"/>
      <c r="CF40" s="119"/>
      <c r="CG40" s="119"/>
      <c r="CH40" s="119"/>
      <c r="CI40" s="119"/>
      <c r="CJ40" s="119"/>
      <c r="CK40" s="119"/>
      <c r="CL40" s="119"/>
      <c r="CM40" s="119"/>
      <c r="CN40" s="119"/>
      <c r="CO40" s="119"/>
      <c r="CP40" s="119"/>
      <c r="CQ40" s="119"/>
      <c r="CR40" s="119"/>
      <c r="CS40" s="119"/>
      <c r="CT40" s="119"/>
      <c r="CU40" s="119"/>
      <c r="CV40" s="119"/>
      <c r="CW40" s="119"/>
      <c r="CX40" s="119"/>
      <c r="CY40" s="119"/>
      <c r="CZ40" s="119"/>
      <c r="DA40" s="119"/>
      <c r="DB40" s="119"/>
      <c r="DC40" s="119"/>
      <c r="DD40" s="119"/>
      <c r="DE40" s="119"/>
      <c r="DF40" s="119"/>
      <c r="DG40" s="119"/>
      <c r="DH40" s="119"/>
      <c r="DI40" s="119"/>
      <c r="DJ40" s="119"/>
      <c r="DK40" s="119"/>
      <c r="DL40" s="119"/>
      <c r="DM40" s="119"/>
      <c r="DN40" s="119"/>
      <c r="DO40" s="119"/>
      <c r="DP40" s="119"/>
      <c r="DQ40" s="119"/>
      <c r="DR40" s="119"/>
      <c r="DS40" s="119"/>
      <c r="DT40" s="119"/>
      <c r="DU40" s="119"/>
      <c r="DV40" s="119"/>
      <c r="DW40" s="119"/>
      <c r="DX40" s="119"/>
      <c r="DY40" s="119"/>
      <c r="DZ40" s="119"/>
      <c r="EA40" s="119"/>
      <c r="EB40" s="119"/>
      <c r="EC40" s="119"/>
      <c r="ED40" s="119"/>
      <c r="EE40" s="119"/>
      <c r="EF40" s="119"/>
      <c r="EG40" s="119"/>
      <c r="EH40" s="119"/>
      <c r="EI40" s="119"/>
      <c r="EJ40" s="119"/>
      <c r="EK40" s="119"/>
      <c r="EL40" s="119"/>
      <c r="EM40" s="119"/>
      <c r="EN40" s="119"/>
      <c r="EO40" s="119"/>
      <c r="EP40" s="119"/>
      <c r="EQ40" s="119"/>
      <c r="ER40" s="119"/>
      <c r="ES40" s="119"/>
      <c r="ET40" s="119"/>
      <c r="EU40" s="119"/>
      <c r="EV40" s="119"/>
      <c r="EW40" s="119"/>
      <c r="EX40" s="119"/>
      <c r="EY40" s="119"/>
      <c r="EZ40" s="119"/>
      <c r="FA40" s="119"/>
      <c r="FB40" s="119"/>
      <c r="FC40" s="119"/>
      <c r="FD40" s="119"/>
      <c r="FE40" s="119"/>
      <c r="FF40" s="119"/>
      <c r="FG40" s="119"/>
      <c r="FH40" s="119"/>
      <c r="FI40" s="119"/>
      <c r="FJ40" s="119"/>
      <c r="FK40" s="119"/>
      <c r="FL40" s="119"/>
      <c r="FM40" s="119"/>
      <c r="FN40" s="119"/>
      <c r="FO40" s="119"/>
      <c r="FP40" s="119"/>
      <c r="FQ40" s="119"/>
      <c r="FR40" s="119"/>
      <c r="FS40" s="119"/>
      <c r="FT40" s="119"/>
      <c r="FU40" s="119"/>
      <c r="FV40" s="119"/>
      <c r="FW40" s="119"/>
      <c r="FX40" s="119"/>
      <c r="FY40" s="119"/>
      <c r="FZ40" s="119"/>
      <c r="GA40" s="119"/>
      <c r="GB40" s="119"/>
      <c r="GC40" s="119"/>
      <c r="GD40" s="119"/>
      <c r="GE40" s="119"/>
      <c r="GF40" s="119"/>
      <c r="GG40" s="119"/>
      <c r="GH40" s="119"/>
      <c r="GI40" s="119"/>
      <c r="GJ40" s="119"/>
    </row>
    <row r="41" spans="1:192" ht="123.75" outlineLevel="1" x14ac:dyDescent="0.25">
      <c r="A41" s="186" t="s">
        <v>5</v>
      </c>
      <c r="B41" s="150" t="s">
        <v>675</v>
      </c>
      <c r="C41" s="151" t="s">
        <v>77</v>
      </c>
      <c r="D41" s="152" t="s">
        <v>24</v>
      </c>
      <c r="E41" s="172" t="s">
        <v>676</v>
      </c>
      <c r="F41" s="59"/>
      <c r="G41" s="90" t="str">
        <f>Page1!$H34</f>
        <v>NA</v>
      </c>
      <c r="H41" s="90" t="str">
        <f>Page2!$H34</f>
        <v>NA</v>
      </c>
      <c r="I41" s="90" t="str">
        <f>Page3!$H34</f>
        <v>NA</v>
      </c>
      <c r="J41" s="90" t="str">
        <f>Page4!$H34</f>
        <v>NA</v>
      </c>
      <c r="K41" s="90" t="str">
        <f>Page5!$H34</f>
        <v>NA</v>
      </c>
      <c r="L41" s="90" t="str">
        <f>Page6!$H34</f>
        <v>NA</v>
      </c>
      <c r="M41" s="90" t="str">
        <f>Page7!$H34</f>
        <v>NA</v>
      </c>
      <c r="N41" s="90" t="str">
        <f>Page8!$H34</f>
        <v>NA</v>
      </c>
      <c r="O41" s="90" t="str">
        <f>Page9!$H34</f>
        <v>NA</v>
      </c>
      <c r="P41" s="90" t="str">
        <f>Page10!$H34</f>
        <v>NA</v>
      </c>
      <c r="Q41" s="90" t="str">
        <f>Page11!$H34</f>
        <v>NA</v>
      </c>
      <c r="R41" s="90" t="str">
        <f>Page12!$H34</f>
        <v>NA</v>
      </c>
      <c r="S41" s="90" t="str">
        <f>Page13!$H34</f>
        <v>Validé</v>
      </c>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19"/>
      <c r="DJ41" s="119"/>
      <c r="DK41" s="119"/>
      <c r="DL41" s="119"/>
      <c r="DM41" s="119"/>
      <c r="DN41" s="119"/>
      <c r="DO41" s="119"/>
      <c r="DP41" s="119"/>
      <c r="DQ41" s="119"/>
      <c r="DR41" s="119"/>
      <c r="DS41" s="119"/>
      <c r="DT41" s="119"/>
      <c r="DU41" s="119"/>
      <c r="DV41" s="119"/>
      <c r="DW41" s="119"/>
      <c r="DX41" s="119"/>
      <c r="DY41" s="119"/>
      <c r="DZ41" s="119"/>
      <c r="EA41" s="119"/>
      <c r="EB41" s="119"/>
      <c r="EC41" s="119"/>
      <c r="ED41" s="119"/>
      <c r="EE41" s="119"/>
      <c r="EF41" s="119"/>
      <c r="EG41" s="119"/>
      <c r="EH41" s="119"/>
      <c r="EI41" s="119"/>
      <c r="EJ41" s="119"/>
      <c r="EK41" s="119"/>
      <c r="EL41" s="119"/>
      <c r="EM41" s="119"/>
      <c r="EN41" s="119"/>
      <c r="EO41" s="119"/>
      <c r="EP41" s="119"/>
      <c r="EQ41" s="119"/>
      <c r="ER41" s="119"/>
      <c r="ES41" s="119"/>
      <c r="ET41" s="119"/>
      <c r="EU41" s="119"/>
      <c r="EV41" s="119"/>
      <c r="EW41" s="119"/>
      <c r="EX41" s="119"/>
      <c r="EY41" s="119"/>
      <c r="EZ41" s="119"/>
      <c r="FA41" s="119"/>
      <c r="FB41" s="119"/>
      <c r="FC41" s="119"/>
      <c r="FD41" s="119"/>
      <c r="FE41" s="119"/>
      <c r="FF41" s="119"/>
      <c r="FG41" s="119"/>
      <c r="FH41" s="119"/>
      <c r="FI41" s="119"/>
      <c r="FJ41" s="119"/>
      <c r="FK41" s="119"/>
      <c r="FL41" s="119"/>
      <c r="FM41" s="119"/>
      <c r="FN41" s="119"/>
      <c r="FO41" s="119"/>
      <c r="FP41" s="119"/>
      <c r="FQ41" s="119"/>
      <c r="FR41" s="119"/>
      <c r="FS41" s="119"/>
      <c r="FT41" s="119"/>
      <c r="FU41" s="119"/>
      <c r="FV41" s="119"/>
      <c r="FW41" s="119"/>
      <c r="FX41" s="119"/>
      <c r="FY41" s="119"/>
      <c r="FZ41" s="119"/>
      <c r="GA41" s="119"/>
      <c r="GB41" s="119"/>
      <c r="GC41" s="119"/>
      <c r="GD41" s="119"/>
      <c r="GE41" s="119"/>
      <c r="GF41" s="119"/>
      <c r="GG41" s="119"/>
      <c r="GH41" s="119"/>
      <c r="GI41" s="119"/>
      <c r="GJ41" s="119"/>
    </row>
    <row r="42" spans="1:192" ht="112.5" outlineLevel="1" x14ac:dyDescent="0.25">
      <c r="A42" s="186" t="s">
        <v>5</v>
      </c>
      <c r="B42" s="150"/>
      <c r="C42" s="151" t="s">
        <v>78</v>
      </c>
      <c r="D42" s="152" t="s">
        <v>24</v>
      </c>
      <c r="E42" s="172" t="s">
        <v>677</v>
      </c>
      <c r="F42" s="59"/>
      <c r="G42" s="90" t="str">
        <f>Page1!$H35</f>
        <v>NA</v>
      </c>
      <c r="H42" s="90" t="str">
        <f>Page2!$H35</f>
        <v>NA</v>
      </c>
      <c r="I42" s="90" t="str">
        <f>Page3!$H35</f>
        <v>NA</v>
      </c>
      <c r="J42" s="90" t="str">
        <f>Page4!$H35</f>
        <v>NA</v>
      </c>
      <c r="K42" s="90" t="str">
        <f>Page5!$H35</f>
        <v>NA</v>
      </c>
      <c r="L42" s="90" t="str">
        <f>Page6!$H35</f>
        <v>NA</v>
      </c>
      <c r="M42" s="90" t="str">
        <f>Page7!$H35</f>
        <v>NA</v>
      </c>
      <c r="N42" s="90" t="str">
        <f>Page8!$H35</f>
        <v>NA</v>
      </c>
      <c r="O42" s="90" t="str">
        <f>Page9!$H35</f>
        <v>NA</v>
      </c>
      <c r="P42" s="90" t="str">
        <f>Page10!$H35</f>
        <v>NA</v>
      </c>
      <c r="Q42" s="90" t="str">
        <f>Page11!$H35</f>
        <v>NA</v>
      </c>
      <c r="R42" s="90" t="str">
        <f>Page12!$H35</f>
        <v>NA</v>
      </c>
      <c r="S42" s="90" t="str">
        <f>Page13!$H35</f>
        <v>NA</v>
      </c>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119"/>
      <c r="AZ42" s="119"/>
      <c r="BA42" s="119"/>
      <c r="BB42" s="119"/>
      <c r="BC42" s="119"/>
      <c r="BD42" s="119"/>
      <c r="BE42" s="119"/>
      <c r="BF42" s="119"/>
      <c r="BG42" s="119"/>
      <c r="BH42" s="119"/>
      <c r="BI42" s="119"/>
      <c r="BJ42" s="119"/>
      <c r="BK42" s="119"/>
      <c r="BL42" s="119"/>
      <c r="BM42" s="119"/>
      <c r="BN42" s="119"/>
      <c r="BO42" s="119"/>
      <c r="BP42" s="119"/>
      <c r="BQ42" s="119"/>
      <c r="BR42" s="119"/>
      <c r="BS42" s="119"/>
      <c r="BT42" s="119"/>
      <c r="BU42" s="119"/>
      <c r="BV42" s="119"/>
      <c r="BW42" s="119"/>
      <c r="BX42" s="119"/>
      <c r="BY42" s="119"/>
      <c r="BZ42" s="119"/>
      <c r="CA42" s="119"/>
      <c r="CB42" s="119"/>
      <c r="CC42" s="119"/>
      <c r="CD42" s="119"/>
      <c r="CE42" s="119"/>
      <c r="CF42" s="119"/>
      <c r="CG42" s="119"/>
      <c r="CH42" s="119"/>
      <c r="CI42" s="119"/>
      <c r="CJ42" s="119"/>
      <c r="CK42" s="119"/>
      <c r="CL42" s="119"/>
      <c r="CM42" s="119"/>
      <c r="CN42" s="119"/>
      <c r="CO42" s="119"/>
      <c r="CP42" s="119"/>
      <c r="CQ42" s="119"/>
      <c r="CR42" s="119"/>
      <c r="CS42" s="119"/>
      <c r="CT42" s="119"/>
      <c r="CU42" s="119"/>
      <c r="CV42" s="119"/>
      <c r="CW42" s="119"/>
      <c r="CX42" s="119"/>
      <c r="CY42" s="119"/>
      <c r="CZ42" s="119"/>
      <c r="DA42" s="119"/>
      <c r="DB42" s="119"/>
      <c r="DC42" s="119"/>
      <c r="DD42" s="119"/>
      <c r="DE42" s="119"/>
      <c r="DF42" s="119"/>
      <c r="DG42" s="119"/>
      <c r="DH42" s="119"/>
      <c r="DI42" s="119"/>
      <c r="DJ42" s="119"/>
      <c r="DK42" s="119"/>
      <c r="DL42" s="119"/>
      <c r="DM42" s="119"/>
      <c r="DN42" s="119"/>
      <c r="DO42" s="119"/>
      <c r="DP42" s="119"/>
      <c r="DQ42" s="119"/>
      <c r="DR42" s="119"/>
      <c r="DS42" s="119"/>
      <c r="DT42" s="119"/>
      <c r="DU42" s="119"/>
      <c r="DV42" s="119"/>
      <c r="DW42" s="119"/>
      <c r="DX42" s="119"/>
      <c r="DY42" s="119"/>
      <c r="DZ42" s="119"/>
      <c r="EA42" s="119"/>
      <c r="EB42" s="119"/>
      <c r="EC42" s="119"/>
      <c r="ED42" s="119"/>
      <c r="EE42" s="119"/>
      <c r="EF42" s="119"/>
      <c r="EG42" s="119"/>
      <c r="EH42" s="119"/>
      <c r="EI42" s="119"/>
      <c r="EJ42" s="119"/>
      <c r="EK42" s="119"/>
      <c r="EL42" s="119"/>
      <c r="EM42" s="119"/>
      <c r="EN42" s="119"/>
      <c r="EO42" s="119"/>
      <c r="EP42" s="119"/>
      <c r="EQ42" s="119"/>
      <c r="ER42" s="119"/>
      <c r="ES42" s="119"/>
      <c r="ET42" s="119"/>
      <c r="EU42" s="119"/>
      <c r="EV42" s="119"/>
      <c r="EW42" s="119"/>
      <c r="EX42" s="119"/>
      <c r="EY42" s="119"/>
      <c r="EZ42" s="119"/>
      <c r="FA42" s="119"/>
      <c r="FB42" s="119"/>
      <c r="FC42" s="119"/>
      <c r="FD42" s="119"/>
      <c r="FE42" s="119"/>
      <c r="FF42" s="119"/>
      <c r="FG42" s="119"/>
      <c r="FH42" s="119"/>
      <c r="FI42" s="119"/>
      <c r="FJ42" s="119"/>
      <c r="FK42" s="119"/>
      <c r="FL42" s="119"/>
      <c r="FM42" s="119"/>
      <c r="FN42" s="119"/>
      <c r="FO42" s="119"/>
      <c r="FP42" s="119"/>
      <c r="FQ42" s="119"/>
      <c r="FR42" s="119"/>
      <c r="FS42" s="119"/>
      <c r="FT42" s="119"/>
      <c r="FU42" s="119"/>
      <c r="FV42" s="119"/>
      <c r="FW42" s="119"/>
      <c r="FX42" s="119"/>
      <c r="FY42" s="119"/>
      <c r="FZ42" s="119"/>
      <c r="GA42" s="119"/>
      <c r="GB42" s="119"/>
      <c r="GC42" s="119"/>
      <c r="GD42" s="119"/>
      <c r="GE42" s="119"/>
      <c r="GF42" s="119"/>
      <c r="GG42" s="119"/>
      <c r="GH42" s="119"/>
      <c r="GI42" s="119"/>
      <c r="GJ42" s="119"/>
    </row>
    <row r="43" spans="1:192" ht="157.5" outlineLevel="1" x14ac:dyDescent="0.25">
      <c r="A43" s="186" t="s">
        <v>5</v>
      </c>
      <c r="B43" s="153" t="s">
        <v>678</v>
      </c>
      <c r="C43" s="154" t="s">
        <v>79</v>
      </c>
      <c r="D43" s="155" t="s">
        <v>24</v>
      </c>
      <c r="E43" s="170" t="s">
        <v>679</v>
      </c>
      <c r="F43" s="61"/>
      <c r="G43" s="90" t="str">
        <f>Page1!$H36</f>
        <v>NA</v>
      </c>
      <c r="H43" s="90" t="str">
        <f>Page2!$H36</f>
        <v>NA</v>
      </c>
      <c r="I43" s="90" t="str">
        <f>Page3!$H36</f>
        <v>NA</v>
      </c>
      <c r="J43" s="90" t="str">
        <f>Page4!$H36</f>
        <v>NA</v>
      </c>
      <c r="K43" s="90" t="str">
        <f>Page5!$H36</f>
        <v>NA</v>
      </c>
      <c r="L43" s="90" t="str">
        <f>Page6!$H36</f>
        <v>NA</v>
      </c>
      <c r="M43" s="90" t="str">
        <f>Page7!$H36</f>
        <v>NA</v>
      </c>
      <c r="N43" s="90" t="str">
        <f>Page8!$H36</f>
        <v>NA</v>
      </c>
      <c r="O43" s="90" t="str">
        <f>Page9!$H36</f>
        <v>NA</v>
      </c>
      <c r="P43" s="90" t="str">
        <f>Page10!$H36</f>
        <v>NA</v>
      </c>
      <c r="Q43" s="90" t="str">
        <f>Page11!$H36</f>
        <v>NA</v>
      </c>
      <c r="R43" s="90" t="str">
        <f>Page12!$H36</f>
        <v>NA</v>
      </c>
      <c r="S43" s="90" t="str">
        <f>Page13!$H36</f>
        <v>NA</v>
      </c>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119"/>
      <c r="AZ43" s="119"/>
      <c r="BA43" s="119"/>
      <c r="BB43" s="119"/>
      <c r="BC43" s="119"/>
      <c r="BD43" s="119"/>
      <c r="BE43" s="119"/>
      <c r="BF43" s="119"/>
      <c r="BG43" s="119"/>
      <c r="BH43" s="119"/>
      <c r="BI43" s="119"/>
      <c r="BJ43" s="119"/>
      <c r="BK43" s="119"/>
      <c r="BL43" s="119"/>
      <c r="BM43" s="119"/>
      <c r="BN43" s="119"/>
      <c r="BO43" s="119"/>
      <c r="BP43" s="119"/>
      <c r="BQ43" s="119"/>
      <c r="BR43" s="119"/>
      <c r="BS43" s="119"/>
      <c r="BT43" s="119"/>
      <c r="BU43" s="119"/>
      <c r="BV43" s="119"/>
      <c r="BW43" s="119"/>
      <c r="BX43" s="119"/>
      <c r="BY43" s="119"/>
      <c r="BZ43" s="119"/>
      <c r="CA43" s="119"/>
      <c r="CB43" s="119"/>
      <c r="CC43" s="119"/>
      <c r="CD43" s="119"/>
      <c r="CE43" s="119"/>
      <c r="CF43" s="119"/>
      <c r="CG43" s="119"/>
      <c r="CH43" s="119"/>
      <c r="CI43" s="119"/>
      <c r="CJ43" s="119"/>
      <c r="CK43" s="119"/>
      <c r="CL43" s="119"/>
      <c r="CM43" s="119"/>
      <c r="CN43" s="119"/>
      <c r="CO43" s="119"/>
      <c r="CP43" s="119"/>
      <c r="CQ43" s="119"/>
      <c r="CR43" s="119"/>
      <c r="CS43" s="119"/>
      <c r="CT43" s="119"/>
      <c r="CU43" s="119"/>
      <c r="CV43" s="119"/>
      <c r="CW43" s="119"/>
      <c r="CX43" s="119"/>
      <c r="CY43" s="119"/>
      <c r="CZ43" s="119"/>
      <c r="DA43" s="119"/>
      <c r="DB43" s="119"/>
      <c r="DC43" s="119"/>
      <c r="DD43" s="119"/>
      <c r="DE43" s="119"/>
      <c r="DF43" s="119"/>
      <c r="DG43" s="119"/>
      <c r="DH43" s="119"/>
      <c r="DI43" s="119"/>
      <c r="DJ43" s="119"/>
      <c r="DK43" s="119"/>
      <c r="DL43" s="119"/>
      <c r="DM43" s="119"/>
      <c r="DN43" s="119"/>
      <c r="DO43" s="119"/>
      <c r="DP43" s="119"/>
      <c r="DQ43" s="119"/>
      <c r="DR43" s="119"/>
      <c r="DS43" s="119"/>
      <c r="DT43" s="119"/>
      <c r="DU43" s="119"/>
      <c r="DV43" s="119"/>
      <c r="DW43" s="119"/>
      <c r="DX43" s="119"/>
      <c r="DY43" s="119"/>
      <c r="DZ43" s="119"/>
      <c r="EA43" s="119"/>
      <c r="EB43" s="119"/>
      <c r="EC43" s="119"/>
      <c r="ED43" s="119"/>
      <c r="EE43" s="119"/>
      <c r="EF43" s="119"/>
      <c r="EG43" s="119"/>
      <c r="EH43" s="119"/>
      <c r="EI43" s="119"/>
      <c r="EJ43" s="119"/>
      <c r="EK43" s="119"/>
      <c r="EL43" s="119"/>
      <c r="EM43" s="119"/>
      <c r="EN43" s="119"/>
      <c r="EO43" s="119"/>
      <c r="EP43" s="119"/>
      <c r="EQ43" s="119"/>
      <c r="ER43" s="119"/>
      <c r="ES43" s="119"/>
      <c r="ET43" s="119"/>
      <c r="EU43" s="119"/>
      <c r="EV43" s="119"/>
      <c r="EW43" s="119"/>
      <c r="EX43" s="119"/>
      <c r="EY43" s="119"/>
      <c r="EZ43" s="119"/>
      <c r="FA43" s="119"/>
      <c r="FB43" s="119"/>
      <c r="FC43" s="119"/>
      <c r="FD43" s="119"/>
      <c r="FE43" s="119"/>
      <c r="FF43" s="119"/>
      <c r="FG43" s="119"/>
      <c r="FH43" s="119"/>
      <c r="FI43" s="119"/>
      <c r="FJ43" s="119"/>
      <c r="FK43" s="119"/>
      <c r="FL43" s="119"/>
      <c r="FM43" s="119"/>
      <c r="FN43" s="119"/>
      <c r="FO43" s="119"/>
      <c r="FP43" s="119"/>
      <c r="FQ43" s="119"/>
      <c r="FR43" s="119"/>
      <c r="FS43" s="119"/>
      <c r="FT43" s="119"/>
      <c r="FU43" s="119"/>
      <c r="FV43" s="119"/>
      <c r="FW43" s="119"/>
      <c r="FX43" s="119"/>
      <c r="FY43" s="119"/>
      <c r="FZ43" s="119"/>
      <c r="GA43" s="119"/>
      <c r="GB43" s="119"/>
      <c r="GC43" s="119"/>
      <c r="GD43" s="119"/>
      <c r="GE43" s="119"/>
      <c r="GF43" s="119"/>
      <c r="GG43" s="119"/>
      <c r="GH43" s="119"/>
      <c r="GI43" s="119"/>
      <c r="GJ43" s="119"/>
    </row>
    <row r="44" spans="1:192" ht="123.75" outlineLevel="1" x14ac:dyDescent="0.25">
      <c r="A44" s="186" t="s">
        <v>5</v>
      </c>
      <c r="B44" s="153"/>
      <c r="C44" s="154" t="s">
        <v>80</v>
      </c>
      <c r="D44" s="155" t="s">
        <v>24</v>
      </c>
      <c r="E44" s="170" t="s">
        <v>680</v>
      </c>
      <c r="F44" s="61"/>
      <c r="G44" s="90" t="str">
        <f>Page1!$H37</f>
        <v>NA</v>
      </c>
      <c r="H44" s="90" t="str">
        <f>Page2!$H37</f>
        <v>NA</v>
      </c>
      <c r="I44" s="90" t="str">
        <f>Page3!$H37</f>
        <v>NA</v>
      </c>
      <c r="J44" s="90" t="str">
        <f>Page4!$H37</f>
        <v>NA</v>
      </c>
      <c r="K44" s="90" t="str">
        <f>Page5!$H37</f>
        <v>NA</v>
      </c>
      <c r="L44" s="90" t="str">
        <f>Page6!$H37</f>
        <v>NA</v>
      </c>
      <c r="M44" s="90" t="str">
        <f>Page7!$H37</f>
        <v>NA</v>
      </c>
      <c r="N44" s="90" t="str">
        <f>Page8!$H37</f>
        <v>NA</v>
      </c>
      <c r="O44" s="90" t="str">
        <f>Page9!$H37</f>
        <v>NA</v>
      </c>
      <c r="P44" s="90" t="str">
        <f>Page10!$H37</f>
        <v>NA</v>
      </c>
      <c r="Q44" s="90" t="str">
        <f>Page11!$H37</f>
        <v>NA</v>
      </c>
      <c r="R44" s="90" t="str">
        <f>Page12!$H37</f>
        <v>NA</v>
      </c>
      <c r="S44" s="90" t="str">
        <f>Page13!$H37</f>
        <v>NA</v>
      </c>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119"/>
      <c r="AZ44" s="119"/>
      <c r="BA44" s="119"/>
      <c r="BB44" s="119"/>
      <c r="BC44" s="119"/>
      <c r="BD44" s="119"/>
      <c r="BE44" s="119"/>
      <c r="BF44" s="119"/>
      <c r="BG44" s="119"/>
      <c r="BH44" s="119"/>
      <c r="BI44" s="119"/>
      <c r="BJ44" s="119"/>
      <c r="BK44" s="119"/>
      <c r="BL44" s="119"/>
      <c r="BM44" s="119"/>
      <c r="BN44" s="119"/>
      <c r="BO44" s="119"/>
      <c r="BP44" s="119"/>
      <c r="BQ44" s="119"/>
      <c r="BR44" s="119"/>
      <c r="BS44" s="119"/>
      <c r="BT44" s="119"/>
      <c r="BU44" s="119"/>
      <c r="BV44" s="119"/>
      <c r="BW44" s="119"/>
      <c r="BX44" s="119"/>
      <c r="BY44" s="119"/>
      <c r="BZ44" s="119"/>
      <c r="CA44" s="119"/>
      <c r="CB44" s="119"/>
      <c r="CC44" s="119"/>
      <c r="CD44" s="119"/>
      <c r="CE44" s="119"/>
      <c r="CF44" s="119"/>
      <c r="CG44" s="119"/>
      <c r="CH44" s="119"/>
      <c r="CI44" s="119"/>
      <c r="CJ44" s="119"/>
      <c r="CK44" s="119"/>
      <c r="CL44" s="119"/>
      <c r="CM44" s="119"/>
      <c r="CN44" s="119"/>
      <c r="CO44" s="119"/>
      <c r="CP44" s="119"/>
      <c r="CQ44" s="119"/>
      <c r="CR44" s="119"/>
      <c r="CS44" s="119"/>
      <c r="CT44" s="119"/>
      <c r="CU44" s="119"/>
      <c r="CV44" s="119"/>
      <c r="CW44" s="119"/>
      <c r="CX44" s="119"/>
      <c r="CY44" s="119"/>
      <c r="CZ44" s="119"/>
      <c r="DA44" s="119"/>
      <c r="DB44" s="119"/>
      <c r="DC44" s="119"/>
      <c r="DD44" s="119"/>
      <c r="DE44" s="119"/>
      <c r="DF44" s="119"/>
      <c r="DG44" s="119"/>
      <c r="DH44" s="119"/>
      <c r="DI44" s="119"/>
      <c r="DJ44" s="119"/>
      <c r="DK44" s="119"/>
      <c r="DL44" s="119"/>
      <c r="DM44" s="119"/>
      <c r="DN44" s="119"/>
      <c r="DO44" s="119"/>
      <c r="DP44" s="119"/>
      <c r="DQ44" s="119"/>
      <c r="DR44" s="119"/>
      <c r="DS44" s="119"/>
      <c r="DT44" s="119"/>
      <c r="DU44" s="119"/>
      <c r="DV44" s="119"/>
      <c r="DW44" s="119"/>
      <c r="DX44" s="119"/>
      <c r="DY44" s="119"/>
      <c r="DZ44" s="119"/>
      <c r="EA44" s="119"/>
      <c r="EB44" s="119"/>
      <c r="EC44" s="119"/>
      <c r="ED44" s="119"/>
      <c r="EE44" s="119"/>
      <c r="EF44" s="119"/>
      <c r="EG44" s="119"/>
      <c r="EH44" s="119"/>
      <c r="EI44" s="119"/>
      <c r="EJ44" s="119"/>
      <c r="EK44" s="119"/>
      <c r="EL44" s="119"/>
      <c r="EM44" s="119"/>
      <c r="EN44" s="119"/>
      <c r="EO44" s="119"/>
      <c r="EP44" s="119"/>
      <c r="EQ44" s="119"/>
      <c r="ER44" s="119"/>
      <c r="ES44" s="119"/>
      <c r="ET44" s="119"/>
      <c r="EU44" s="119"/>
      <c r="EV44" s="119"/>
      <c r="EW44" s="119"/>
      <c r="EX44" s="119"/>
      <c r="EY44" s="119"/>
      <c r="EZ44" s="119"/>
      <c r="FA44" s="119"/>
      <c r="FB44" s="119"/>
      <c r="FC44" s="119"/>
      <c r="FD44" s="119"/>
      <c r="FE44" s="119"/>
      <c r="FF44" s="119"/>
      <c r="FG44" s="119"/>
      <c r="FH44" s="119"/>
      <c r="FI44" s="119"/>
      <c r="FJ44" s="119"/>
      <c r="FK44" s="119"/>
      <c r="FL44" s="119"/>
      <c r="FM44" s="119"/>
      <c r="FN44" s="119"/>
      <c r="FO44" s="119"/>
      <c r="FP44" s="119"/>
      <c r="FQ44" s="119"/>
      <c r="FR44" s="119"/>
      <c r="FS44" s="119"/>
      <c r="FT44" s="119"/>
      <c r="FU44" s="119"/>
      <c r="FV44" s="119"/>
      <c r="FW44" s="119"/>
      <c r="FX44" s="119"/>
      <c r="FY44" s="119"/>
      <c r="FZ44" s="119"/>
      <c r="GA44" s="119"/>
      <c r="GB44" s="119"/>
      <c r="GC44" s="119"/>
      <c r="GD44" s="119"/>
      <c r="GE44" s="119"/>
      <c r="GF44" s="119"/>
      <c r="GG44" s="119"/>
      <c r="GH44" s="119"/>
      <c r="GI44" s="119"/>
      <c r="GJ44" s="119"/>
    </row>
    <row r="45" spans="1:192" ht="123.75" x14ac:dyDescent="0.25">
      <c r="A45" s="186" t="s">
        <v>5</v>
      </c>
      <c r="B45" s="153"/>
      <c r="C45" s="154" t="s">
        <v>81</v>
      </c>
      <c r="D45" s="155" t="s">
        <v>24</v>
      </c>
      <c r="E45" s="158" t="s">
        <v>681</v>
      </c>
      <c r="F45" s="61"/>
      <c r="G45" s="90" t="str">
        <f>Page1!$H38</f>
        <v>NA</v>
      </c>
      <c r="H45" s="90" t="str">
        <f>Page2!$H38</f>
        <v>NA</v>
      </c>
      <c r="I45" s="90" t="str">
        <f>Page3!$H38</f>
        <v>NA</v>
      </c>
      <c r="J45" s="90" t="str">
        <f>Page4!$H38</f>
        <v>NA</v>
      </c>
      <c r="K45" s="90" t="str">
        <f>Page5!$H38</f>
        <v>NA</v>
      </c>
      <c r="L45" s="90" t="str">
        <f>Page6!$H38</f>
        <v>NA</v>
      </c>
      <c r="M45" s="90" t="str">
        <f>Page7!$H38</f>
        <v>NA</v>
      </c>
      <c r="N45" s="90" t="str">
        <f>Page8!$H38</f>
        <v>NA</v>
      </c>
      <c r="O45" s="90" t="str">
        <f>Page9!$H38</f>
        <v>NA</v>
      </c>
      <c r="P45" s="90" t="str">
        <f>Page10!$H38</f>
        <v>NA</v>
      </c>
      <c r="Q45" s="90" t="str">
        <f>Page11!$H38</f>
        <v>NA</v>
      </c>
      <c r="R45" s="90" t="str">
        <f>Page12!$H38</f>
        <v>NA</v>
      </c>
      <c r="S45" s="90" t="str">
        <f>Page13!$H38</f>
        <v>NA</v>
      </c>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119"/>
      <c r="AZ45" s="119"/>
      <c r="BA45" s="119"/>
      <c r="BB45" s="119"/>
      <c r="BC45" s="119"/>
      <c r="BD45" s="119"/>
      <c r="BE45" s="119"/>
      <c r="BF45" s="119"/>
      <c r="BG45" s="119"/>
      <c r="BH45" s="119"/>
      <c r="BI45" s="119"/>
      <c r="BJ45" s="119"/>
      <c r="BK45" s="119"/>
      <c r="BL45" s="119"/>
      <c r="BM45" s="119"/>
      <c r="BN45" s="119"/>
      <c r="BO45" s="119"/>
      <c r="BP45" s="119"/>
      <c r="BQ45" s="119"/>
      <c r="BR45" s="119"/>
      <c r="BS45" s="119"/>
      <c r="BT45" s="119"/>
      <c r="BU45" s="119"/>
      <c r="BV45" s="119"/>
      <c r="BW45" s="119"/>
      <c r="BX45" s="119"/>
      <c r="BY45" s="119"/>
      <c r="BZ45" s="119"/>
      <c r="CA45" s="119"/>
      <c r="CB45" s="119"/>
      <c r="CC45" s="119"/>
      <c r="CD45" s="119"/>
      <c r="CE45" s="119"/>
      <c r="CF45" s="119"/>
      <c r="CG45" s="119"/>
      <c r="CH45" s="119"/>
      <c r="CI45" s="119"/>
      <c r="CJ45" s="119"/>
      <c r="CK45" s="119"/>
      <c r="CL45" s="119"/>
      <c r="CM45" s="119"/>
      <c r="CN45" s="119"/>
      <c r="CO45" s="119"/>
      <c r="CP45" s="119"/>
      <c r="CQ45" s="119"/>
      <c r="CR45" s="119"/>
      <c r="CS45" s="119"/>
      <c r="CT45" s="119"/>
      <c r="CU45" s="119"/>
      <c r="CV45" s="119"/>
      <c r="CW45" s="119"/>
      <c r="CX45" s="119"/>
      <c r="CY45" s="119"/>
      <c r="CZ45" s="119"/>
      <c r="DA45" s="119"/>
      <c r="DB45" s="119"/>
      <c r="DC45" s="119"/>
      <c r="DD45" s="119"/>
      <c r="DE45" s="119"/>
      <c r="DF45" s="119"/>
      <c r="DG45" s="119"/>
      <c r="DH45" s="119"/>
      <c r="DI45" s="119"/>
      <c r="DJ45" s="119"/>
      <c r="DK45" s="119"/>
      <c r="DL45" s="119"/>
      <c r="DM45" s="119"/>
      <c r="DN45" s="119"/>
      <c r="DO45" s="119"/>
      <c r="DP45" s="119"/>
      <c r="DQ45" s="119"/>
      <c r="DR45" s="119"/>
      <c r="DS45" s="119"/>
      <c r="DT45" s="119"/>
      <c r="DU45" s="119"/>
      <c r="DV45" s="119"/>
      <c r="DW45" s="119"/>
      <c r="DX45" s="119"/>
      <c r="DY45" s="119"/>
      <c r="DZ45" s="119"/>
      <c r="EA45" s="119"/>
      <c r="EB45" s="119"/>
      <c r="EC45" s="119"/>
      <c r="ED45" s="119"/>
      <c r="EE45" s="119"/>
      <c r="EF45" s="119"/>
      <c r="EG45" s="119"/>
      <c r="EH45" s="119"/>
      <c r="EI45" s="119"/>
      <c r="EJ45" s="119"/>
      <c r="EK45" s="119"/>
      <c r="EL45" s="119"/>
      <c r="EM45" s="119"/>
      <c r="EN45" s="119"/>
      <c r="EO45" s="119"/>
      <c r="EP45" s="119"/>
      <c r="EQ45" s="119"/>
      <c r="ER45" s="119"/>
      <c r="ES45" s="119"/>
      <c r="ET45" s="119"/>
      <c r="EU45" s="119"/>
      <c r="EV45" s="119"/>
      <c r="EW45" s="119"/>
      <c r="EX45" s="119"/>
      <c r="EY45" s="119"/>
      <c r="EZ45" s="119"/>
      <c r="FA45" s="119"/>
      <c r="FB45" s="119"/>
      <c r="FC45" s="119"/>
      <c r="FD45" s="119"/>
      <c r="FE45" s="119"/>
      <c r="FF45" s="119"/>
      <c r="FG45" s="119"/>
      <c r="FH45" s="119"/>
      <c r="FI45" s="119"/>
      <c r="FJ45" s="119"/>
      <c r="FK45" s="119"/>
      <c r="FL45" s="119"/>
      <c r="FM45" s="119"/>
      <c r="FN45" s="119"/>
      <c r="FO45" s="119"/>
      <c r="FP45" s="119"/>
      <c r="FQ45" s="119"/>
      <c r="FR45" s="119"/>
      <c r="FS45" s="119"/>
      <c r="FT45" s="119"/>
      <c r="FU45" s="119"/>
      <c r="FV45" s="119"/>
      <c r="FW45" s="119"/>
      <c r="FX45" s="119"/>
      <c r="FY45" s="119"/>
      <c r="FZ45" s="119"/>
      <c r="GA45" s="119"/>
      <c r="GB45" s="119"/>
      <c r="GC45" s="119"/>
      <c r="GD45" s="119"/>
      <c r="GE45" s="119"/>
      <c r="GF45" s="119"/>
      <c r="GG45" s="119"/>
      <c r="GH45" s="119"/>
      <c r="GI45" s="119"/>
      <c r="GJ45" s="119"/>
    </row>
    <row r="46" spans="1:192" ht="168.75" outlineLevel="1" x14ac:dyDescent="0.25">
      <c r="A46" s="186" t="s">
        <v>5</v>
      </c>
      <c r="B46" s="153"/>
      <c r="C46" s="154" t="s">
        <v>82</v>
      </c>
      <c r="D46" s="155" t="s">
        <v>24</v>
      </c>
      <c r="E46" s="158" t="s">
        <v>682</v>
      </c>
      <c r="F46" s="61"/>
      <c r="G46" s="90" t="str">
        <f>Page1!$H39</f>
        <v>NA</v>
      </c>
      <c r="H46" s="90" t="str">
        <f>Page2!$H39</f>
        <v>NA</v>
      </c>
      <c r="I46" s="90" t="str">
        <f>Page3!$H39</f>
        <v>NA</v>
      </c>
      <c r="J46" s="90" t="str">
        <f>Page4!$H39</f>
        <v>NA</v>
      </c>
      <c r="K46" s="90" t="str">
        <f>Page5!$H39</f>
        <v>NA</v>
      </c>
      <c r="L46" s="90" t="str">
        <f>Page6!$H39</f>
        <v>NA</v>
      </c>
      <c r="M46" s="90" t="str">
        <f>Page7!$H39</f>
        <v>NA</v>
      </c>
      <c r="N46" s="90" t="str">
        <f>Page8!$H39</f>
        <v>NA</v>
      </c>
      <c r="O46" s="90" t="str">
        <f>Page9!$H39</f>
        <v>NA</v>
      </c>
      <c r="P46" s="90" t="str">
        <f>Page10!$H39</f>
        <v>NA</v>
      </c>
      <c r="Q46" s="90" t="str">
        <f>Page11!$H39</f>
        <v>NA</v>
      </c>
      <c r="R46" s="90" t="str">
        <f>Page12!$H39</f>
        <v>NA</v>
      </c>
      <c r="S46" s="90" t="str">
        <f>Page13!$H39</f>
        <v>NA</v>
      </c>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119"/>
      <c r="AZ46" s="119"/>
      <c r="BA46" s="119"/>
      <c r="BB46" s="119"/>
      <c r="BC46" s="119"/>
      <c r="BD46" s="119"/>
      <c r="BE46" s="119"/>
      <c r="BF46" s="119"/>
      <c r="BG46" s="119"/>
      <c r="BH46" s="119"/>
      <c r="BI46" s="119"/>
      <c r="BJ46" s="119"/>
      <c r="BK46" s="119"/>
      <c r="BL46" s="119"/>
      <c r="BM46" s="119"/>
      <c r="BN46" s="119"/>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19"/>
      <c r="CK46" s="119"/>
      <c r="CL46" s="119"/>
      <c r="CM46" s="119"/>
      <c r="CN46" s="119"/>
      <c r="CO46" s="119"/>
      <c r="CP46" s="119"/>
      <c r="CQ46" s="119"/>
      <c r="CR46" s="119"/>
      <c r="CS46" s="119"/>
      <c r="CT46" s="119"/>
      <c r="CU46" s="119"/>
      <c r="CV46" s="119"/>
      <c r="CW46" s="119"/>
      <c r="CX46" s="119"/>
      <c r="CY46" s="119"/>
      <c r="CZ46" s="119"/>
      <c r="DA46" s="119"/>
      <c r="DB46" s="119"/>
      <c r="DC46" s="119"/>
      <c r="DD46" s="119"/>
      <c r="DE46" s="119"/>
      <c r="DF46" s="119"/>
      <c r="DG46" s="119"/>
      <c r="DH46" s="119"/>
      <c r="DI46" s="119"/>
      <c r="DJ46" s="119"/>
      <c r="DK46" s="119"/>
      <c r="DL46" s="119"/>
      <c r="DM46" s="119"/>
      <c r="DN46" s="119"/>
      <c r="DO46" s="119"/>
      <c r="DP46" s="119"/>
      <c r="DQ46" s="119"/>
      <c r="DR46" s="119"/>
      <c r="DS46" s="119"/>
      <c r="DT46" s="119"/>
      <c r="DU46" s="119"/>
      <c r="DV46" s="119"/>
      <c r="DW46" s="119"/>
      <c r="DX46" s="119"/>
      <c r="DY46" s="119"/>
      <c r="DZ46" s="119"/>
      <c r="EA46" s="119"/>
      <c r="EB46" s="119"/>
      <c r="EC46" s="119"/>
      <c r="ED46" s="119"/>
      <c r="EE46" s="119"/>
      <c r="EF46" s="119"/>
      <c r="EG46" s="119"/>
      <c r="EH46" s="119"/>
      <c r="EI46" s="119"/>
      <c r="EJ46" s="119"/>
      <c r="EK46" s="119"/>
      <c r="EL46" s="119"/>
      <c r="EM46" s="119"/>
      <c r="EN46" s="119"/>
      <c r="EO46" s="119"/>
      <c r="EP46" s="119"/>
      <c r="EQ46" s="119"/>
      <c r="ER46" s="119"/>
      <c r="ES46" s="119"/>
      <c r="ET46" s="119"/>
      <c r="EU46" s="119"/>
      <c r="EV46" s="119"/>
      <c r="EW46" s="119"/>
      <c r="EX46" s="119"/>
      <c r="EY46" s="119"/>
      <c r="EZ46" s="119"/>
      <c r="FA46" s="119"/>
      <c r="FB46" s="119"/>
      <c r="FC46" s="119"/>
      <c r="FD46" s="119"/>
      <c r="FE46" s="119"/>
      <c r="FF46" s="119"/>
      <c r="FG46" s="119"/>
      <c r="FH46" s="119"/>
      <c r="FI46" s="119"/>
      <c r="FJ46" s="119"/>
      <c r="FK46" s="119"/>
      <c r="FL46" s="119"/>
      <c r="FM46" s="119"/>
      <c r="FN46" s="119"/>
      <c r="FO46" s="119"/>
      <c r="FP46" s="119"/>
      <c r="FQ46" s="119"/>
      <c r="FR46" s="119"/>
      <c r="FS46" s="119"/>
      <c r="FT46" s="119"/>
      <c r="FU46" s="119"/>
      <c r="FV46" s="119"/>
      <c r="FW46" s="119"/>
      <c r="FX46" s="119"/>
      <c r="FY46" s="119"/>
      <c r="FZ46" s="119"/>
      <c r="GA46" s="119"/>
      <c r="GB46" s="119"/>
      <c r="GC46" s="119"/>
      <c r="GD46" s="119"/>
      <c r="GE46" s="119"/>
      <c r="GF46" s="119"/>
      <c r="GG46" s="119"/>
      <c r="GH46" s="119"/>
      <c r="GI46" s="119"/>
      <c r="GJ46" s="119"/>
    </row>
    <row r="47" spans="1:192" ht="225" outlineLevel="1" x14ac:dyDescent="0.25">
      <c r="A47" s="186" t="s">
        <v>5</v>
      </c>
      <c r="B47" s="153"/>
      <c r="C47" s="154" t="s">
        <v>83</v>
      </c>
      <c r="D47" s="155" t="s">
        <v>24</v>
      </c>
      <c r="E47" s="170" t="s">
        <v>683</v>
      </c>
      <c r="F47" s="61"/>
      <c r="G47" s="90" t="str">
        <f>Page1!$H40</f>
        <v>NA</v>
      </c>
      <c r="H47" s="90" t="str">
        <f>Page2!$H40</f>
        <v>NA</v>
      </c>
      <c r="I47" s="90" t="str">
        <f>Page3!$H40</f>
        <v>NA</v>
      </c>
      <c r="J47" s="90" t="str">
        <f>Page4!$H40</f>
        <v>NA</v>
      </c>
      <c r="K47" s="90" t="str">
        <f>Page5!$H40</f>
        <v>NA</v>
      </c>
      <c r="L47" s="90" t="str">
        <f>Page6!$H40</f>
        <v>NA</v>
      </c>
      <c r="M47" s="90" t="str">
        <f>Page7!$H40</f>
        <v>NA</v>
      </c>
      <c r="N47" s="90" t="str">
        <f>Page8!$H40</f>
        <v>NA</v>
      </c>
      <c r="O47" s="90" t="str">
        <f>Page9!$H40</f>
        <v>NA</v>
      </c>
      <c r="P47" s="90" t="str">
        <f>Page10!$H40</f>
        <v>NA</v>
      </c>
      <c r="Q47" s="90" t="str">
        <f>Page11!$H40</f>
        <v>NA</v>
      </c>
      <c r="R47" s="90" t="str">
        <f>Page12!$H40</f>
        <v>NA</v>
      </c>
      <c r="S47" s="90" t="str">
        <f>Page13!$H40</f>
        <v>NA</v>
      </c>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c r="DA47" s="119"/>
      <c r="DB47" s="119"/>
      <c r="DC47" s="119"/>
      <c r="DD47" s="119"/>
      <c r="DE47" s="119"/>
      <c r="DF47" s="119"/>
      <c r="DG47" s="119"/>
      <c r="DH47" s="119"/>
      <c r="DI47" s="119"/>
      <c r="DJ47" s="119"/>
      <c r="DK47" s="119"/>
      <c r="DL47" s="119"/>
      <c r="DM47" s="119"/>
      <c r="DN47" s="119"/>
      <c r="DO47" s="119"/>
      <c r="DP47" s="119"/>
      <c r="DQ47" s="119"/>
      <c r="DR47" s="119"/>
      <c r="DS47" s="119"/>
      <c r="DT47" s="119"/>
      <c r="DU47" s="119"/>
      <c r="DV47" s="119"/>
      <c r="DW47" s="119"/>
      <c r="DX47" s="119"/>
      <c r="DY47" s="119"/>
      <c r="DZ47" s="119"/>
      <c r="EA47" s="119"/>
      <c r="EB47" s="119"/>
      <c r="EC47" s="119"/>
      <c r="ED47" s="119"/>
      <c r="EE47" s="119"/>
      <c r="EF47" s="119"/>
      <c r="EG47" s="119"/>
      <c r="EH47" s="119"/>
      <c r="EI47" s="119"/>
      <c r="EJ47" s="119"/>
      <c r="EK47" s="119"/>
      <c r="EL47" s="119"/>
      <c r="EM47" s="119"/>
      <c r="EN47" s="119"/>
      <c r="EO47" s="119"/>
      <c r="EP47" s="119"/>
      <c r="EQ47" s="119"/>
      <c r="ER47" s="119"/>
      <c r="ES47" s="119"/>
      <c r="ET47" s="119"/>
      <c r="EU47" s="119"/>
      <c r="EV47" s="119"/>
      <c r="EW47" s="119"/>
      <c r="EX47" s="119"/>
      <c r="EY47" s="119"/>
      <c r="EZ47" s="119"/>
      <c r="FA47" s="119"/>
      <c r="FB47" s="119"/>
      <c r="FC47" s="119"/>
      <c r="FD47" s="119"/>
      <c r="FE47" s="119"/>
      <c r="FF47" s="119"/>
      <c r="FG47" s="119"/>
      <c r="FH47" s="119"/>
      <c r="FI47" s="119"/>
      <c r="FJ47" s="119"/>
      <c r="FK47" s="119"/>
      <c r="FL47" s="119"/>
      <c r="FM47" s="119"/>
      <c r="FN47" s="119"/>
      <c r="FO47" s="119"/>
      <c r="FP47" s="119"/>
      <c r="FQ47" s="119"/>
      <c r="FR47" s="119"/>
      <c r="FS47" s="119"/>
      <c r="FT47" s="119"/>
      <c r="FU47" s="119"/>
      <c r="FV47" s="119"/>
      <c r="FW47" s="119"/>
      <c r="FX47" s="119"/>
      <c r="FY47" s="119"/>
      <c r="FZ47" s="119"/>
      <c r="GA47" s="119"/>
      <c r="GB47" s="119"/>
      <c r="GC47" s="119"/>
      <c r="GD47" s="119"/>
      <c r="GE47" s="119"/>
      <c r="GF47" s="119"/>
      <c r="GG47" s="119"/>
      <c r="GH47" s="119"/>
      <c r="GI47" s="119"/>
      <c r="GJ47" s="119"/>
    </row>
    <row r="48" spans="1:192" ht="123.75" outlineLevel="1" x14ac:dyDescent="0.25">
      <c r="A48" s="186" t="s">
        <v>5</v>
      </c>
      <c r="B48" s="153"/>
      <c r="C48" s="154" t="s">
        <v>84</v>
      </c>
      <c r="D48" s="155" t="s">
        <v>24</v>
      </c>
      <c r="E48" s="170" t="s">
        <v>684</v>
      </c>
      <c r="F48" s="61"/>
      <c r="G48" s="90" t="str">
        <f>Page1!$H41</f>
        <v>NA</v>
      </c>
      <c r="H48" s="90" t="str">
        <f>Page2!$H41</f>
        <v>NA</v>
      </c>
      <c r="I48" s="90" t="str">
        <f>Page3!$H41</f>
        <v>NA</v>
      </c>
      <c r="J48" s="90" t="str">
        <f>Page4!$H41</f>
        <v>NA</v>
      </c>
      <c r="K48" s="90" t="str">
        <f>Page5!$H41</f>
        <v>NA</v>
      </c>
      <c r="L48" s="90" t="str">
        <f>Page6!$H41</f>
        <v>NA</v>
      </c>
      <c r="M48" s="90" t="str">
        <f>Page7!$H41</f>
        <v>NA</v>
      </c>
      <c r="N48" s="90" t="str">
        <f>Page8!$H41</f>
        <v>NA</v>
      </c>
      <c r="O48" s="90" t="str">
        <f>Page9!$H41</f>
        <v>NA</v>
      </c>
      <c r="P48" s="90" t="str">
        <f>Page10!$H41</f>
        <v>NA</v>
      </c>
      <c r="Q48" s="90" t="str">
        <f>Page11!$H41</f>
        <v>NA</v>
      </c>
      <c r="R48" s="90" t="str">
        <f>Page12!$H41</f>
        <v>NA</v>
      </c>
      <c r="S48" s="90" t="str">
        <f>Page13!$H41</f>
        <v>NA</v>
      </c>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119"/>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19"/>
      <c r="CW48" s="119"/>
      <c r="CX48" s="119"/>
      <c r="CY48" s="119"/>
      <c r="CZ48" s="119"/>
      <c r="DA48" s="119"/>
      <c r="DB48" s="119"/>
      <c r="DC48" s="119"/>
      <c r="DD48" s="119"/>
      <c r="DE48" s="119"/>
      <c r="DF48" s="119"/>
      <c r="DG48" s="119"/>
      <c r="DH48" s="119"/>
      <c r="DI48" s="119"/>
      <c r="DJ48" s="119"/>
      <c r="DK48" s="119"/>
      <c r="DL48" s="119"/>
      <c r="DM48" s="119"/>
      <c r="DN48" s="119"/>
      <c r="DO48" s="119"/>
      <c r="DP48" s="119"/>
      <c r="DQ48" s="119"/>
      <c r="DR48" s="119"/>
      <c r="DS48" s="119"/>
      <c r="DT48" s="119"/>
      <c r="DU48" s="119"/>
      <c r="DV48" s="119"/>
      <c r="DW48" s="119"/>
      <c r="DX48" s="119"/>
      <c r="DY48" s="119"/>
      <c r="DZ48" s="119"/>
      <c r="EA48" s="119"/>
      <c r="EB48" s="119"/>
      <c r="EC48" s="119"/>
      <c r="ED48" s="119"/>
      <c r="EE48" s="119"/>
      <c r="EF48" s="119"/>
      <c r="EG48" s="119"/>
      <c r="EH48" s="119"/>
      <c r="EI48" s="119"/>
      <c r="EJ48" s="119"/>
      <c r="EK48" s="119"/>
      <c r="EL48" s="119"/>
      <c r="EM48" s="119"/>
      <c r="EN48" s="119"/>
      <c r="EO48" s="119"/>
      <c r="EP48" s="119"/>
      <c r="EQ48" s="119"/>
      <c r="ER48" s="119"/>
      <c r="ES48" s="119"/>
      <c r="ET48" s="119"/>
      <c r="EU48" s="119"/>
      <c r="EV48" s="119"/>
      <c r="EW48" s="119"/>
      <c r="EX48" s="119"/>
      <c r="EY48" s="119"/>
      <c r="EZ48" s="119"/>
      <c r="FA48" s="119"/>
      <c r="FB48" s="119"/>
      <c r="FC48" s="119"/>
      <c r="FD48" s="119"/>
      <c r="FE48" s="119"/>
      <c r="FF48" s="119"/>
      <c r="FG48" s="119"/>
      <c r="FH48" s="119"/>
      <c r="FI48" s="119"/>
      <c r="FJ48" s="119"/>
      <c r="FK48" s="119"/>
      <c r="FL48" s="119"/>
      <c r="FM48" s="119"/>
      <c r="FN48" s="119"/>
      <c r="FO48" s="119"/>
      <c r="FP48" s="119"/>
      <c r="FQ48" s="119"/>
      <c r="FR48" s="119"/>
      <c r="FS48" s="119"/>
      <c r="FT48" s="119"/>
      <c r="FU48" s="119"/>
      <c r="FV48" s="119"/>
      <c r="FW48" s="119"/>
      <c r="FX48" s="119"/>
      <c r="FY48" s="119"/>
      <c r="FZ48" s="119"/>
      <c r="GA48" s="119"/>
      <c r="GB48" s="119"/>
      <c r="GC48" s="119"/>
      <c r="GD48" s="119"/>
      <c r="GE48" s="119"/>
      <c r="GF48" s="119"/>
      <c r="GG48" s="119"/>
      <c r="GH48" s="119"/>
      <c r="GI48" s="119"/>
      <c r="GJ48" s="119"/>
    </row>
    <row r="49" spans="1:192" ht="270" outlineLevel="1" x14ac:dyDescent="0.25">
      <c r="A49" s="186" t="s">
        <v>5</v>
      </c>
      <c r="B49" s="153"/>
      <c r="C49" s="154" t="s">
        <v>85</v>
      </c>
      <c r="D49" s="155" t="s">
        <v>24</v>
      </c>
      <c r="E49" s="170" t="s">
        <v>685</v>
      </c>
      <c r="F49" s="61"/>
      <c r="G49" s="90" t="str">
        <f>Page1!$H42</f>
        <v>NA</v>
      </c>
      <c r="H49" s="90" t="str">
        <f>Page2!$H42</f>
        <v>NA</v>
      </c>
      <c r="I49" s="90" t="str">
        <f>Page3!$H42</f>
        <v>NA</v>
      </c>
      <c r="J49" s="90" t="str">
        <f>Page4!$H42</f>
        <v>NA</v>
      </c>
      <c r="K49" s="90" t="str">
        <f>Page5!$H42</f>
        <v>NA</v>
      </c>
      <c r="L49" s="90" t="str">
        <f>Page6!$H42</f>
        <v>NA</v>
      </c>
      <c r="M49" s="90" t="str">
        <f>Page7!$H42</f>
        <v>NA</v>
      </c>
      <c r="N49" s="90" t="str">
        <f>Page8!$H42</f>
        <v>NA</v>
      </c>
      <c r="O49" s="90" t="str">
        <f>Page9!$H42</f>
        <v>NA</v>
      </c>
      <c r="P49" s="90" t="str">
        <f>Page10!$H42</f>
        <v>NA</v>
      </c>
      <c r="Q49" s="90" t="str">
        <f>Page11!$H42</f>
        <v>NA</v>
      </c>
      <c r="R49" s="90" t="str">
        <f>Page12!$H42</f>
        <v>NA</v>
      </c>
      <c r="S49" s="90" t="str">
        <f>Page13!$H42</f>
        <v>NA</v>
      </c>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19"/>
      <c r="DJ49" s="119"/>
      <c r="DK49" s="119"/>
      <c r="DL49" s="119"/>
      <c r="DM49" s="119"/>
      <c r="DN49" s="119"/>
      <c r="DO49" s="119"/>
      <c r="DP49" s="119"/>
      <c r="DQ49" s="119"/>
      <c r="DR49" s="119"/>
      <c r="DS49" s="119"/>
      <c r="DT49" s="119"/>
      <c r="DU49" s="119"/>
      <c r="DV49" s="119"/>
      <c r="DW49" s="119"/>
      <c r="DX49" s="119"/>
      <c r="DY49" s="119"/>
      <c r="DZ49" s="119"/>
      <c r="EA49" s="119"/>
      <c r="EB49" s="119"/>
      <c r="EC49" s="119"/>
      <c r="ED49" s="119"/>
      <c r="EE49" s="119"/>
      <c r="EF49" s="119"/>
      <c r="EG49" s="119"/>
      <c r="EH49" s="119"/>
      <c r="EI49" s="119"/>
      <c r="EJ49" s="119"/>
      <c r="EK49" s="119"/>
      <c r="EL49" s="119"/>
      <c r="EM49" s="119"/>
      <c r="EN49" s="119"/>
      <c r="EO49" s="119"/>
      <c r="EP49" s="119"/>
      <c r="EQ49" s="119"/>
      <c r="ER49" s="119"/>
      <c r="ES49" s="119"/>
      <c r="ET49" s="119"/>
      <c r="EU49" s="119"/>
      <c r="EV49" s="119"/>
      <c r="EW49" s="119"/>
      <c r="EX49" s="119"/>
      <c r="EY49" s="119"/>
      <c r="EZ49" s="119"/>
      <c r="FA49" s="119"/>
      <c r="FB49" s="119"/>
      <c r="FC49" s="119"/>
      <c r="FD49" s="119"/>
      <c r="FE49" s="119"/>
      <c r="FF49" s="119"/>
      <c r="FG49" s="119"/>
      <c r="FH49" s="119"/>
      <c r="FI49" s="119"/>
      <c r="FJ49" s="119"/>
      <c r="FK49" s="119"/>
      <c r="FL49" s="119"/>
      <c r="FM49" s="119"/>
      <c r="FN49" s="119"/>
      <c r="FO49" s="119"/>
      <c r="FP49" s="119"/>
      <c r="FQ49" s="119"/>
      <c r="FR49" s="119"/>
      <c r="FS49" s="119"/>
      <c r="FT49" s="119"/>
      <c r="FU49" s="119"/>
      <c r="FV49" s="119"/>
      <c r="FW49" s="119"/>
      <c r="FX49" s="119"/>
      <c r="FY49" s="119"/>
      <c r="FZ49" s="119"/>
      <c r="GA49" s="119"/>
      <c r="GB49" s="119"/>
      <c r="GC49" s="119"/>
      <c r="GD49" s="119"/>
      <c r="GE49" s="119"/>
      <c r="GF49" s="119"/>
      <c r="GG49" s="119"/>
      <c r="GH49" s="119"/>
      <c r="GI49" s="119"/>
      <c r="GJ49" s="119"/>
    </row>
    <row r="50" spans="1:192" ht="78.75" outlineLevel="1" x14ac:dyDescent="0.25">
      <c r="A50" s="186" t="s">
        <v>5</v>
      </c>
      <c r="B50" s="153"/>
      <c r="C50" s="154" t="s">
        <v>86</v>
      </c>
      <c r="D50" s="155" t="s">
        <v>24</v>
      </c>
      <c r="E50" s="170" t="s">
        <v>483</v>
      </c>
      <c r="F50" s="61"/>
      <c r="G50" s="90" t="str">
        <f>Page1!$H43</f>
        <v>NA</v>
      </c>
      <c r="H50" s="90" t="str">
        <f>Page2!$H43</f>
        <v>NA</v>
      </c>
      <c r="I50" s="90" t="str">
        <f>Page3!$H43</f>
        <v>NA</v>
      </c>
      <c r="J50" s="90" t="str">
        <f>Page4!$H43</f>
        <v>NA</v>
      </c>
      <c r="K50" s="90" t="str">
        <f>Page5!$H43</f>
        <v>NA</v>
      </c>
      <c r="L50" s="90" t="str">
        <f>Page6!$H43</f>
        <v>NA</v>
      </c>
      <c r="M50" s="90" t="str">
        <f>Page7!$H43</f>
        <v>NA</v>
      </c>
      <c r="N50" s="90" t="str">
        <f>Page8!$H43</f>
        <v>NA</v>
      </c>
      <c r="O50" s="90" t="str">
        <f>Page9!$H43</f>
        <v>NA</v>
      </c>
      <c r="P50" s="90" t="str">
        <f>Page10!$H43</f>
        <v>NA</v>
      </c>
      <c r="Q50" s="90" t="str">
        <f>Page11!$H43</f>
        <v>NA</v>
      </c>
      <c r="R50" s="90" t="str">
        <f>Page12!$H43</f>
        <v>NA</v>
      </c>
      <c r="S50" s="90" t="str">
        <f>Page13!$H43</f>
        <v>NA</v>
      </c>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119"/>
      <c r="AZ50" s="119"/>
      <c r="BA50" s="119"/>
      <c r="BB50" s="119"/>
      <c r="BC50" s="119"/>
      <c r="BD50" s="119"/>
      <c r="BE50" s="119"/>
      <c r="BF50" s="119"/>
      <c r="BG50" s="119"/>
      <c r="BH50" s="119"/>
      <c r="BI50" s="119"/>
      <c r="BJ50" s="119"/>
      <c r="BK50" s="119"/>
      <c r="BL50" s="119"/>
      <c r="BM50" s="119"/>
      <c r="BN50" s="119"/>
      <c r="BO50" s="119"/>
      <c r="BP50" s="119"/>
      <c r="BQ50" s="119"/>
      <c r="BR50" s="119"/>
      <c r="BS50" s="119"/>
      <c r="BT50" s="119"/>
      <c r="BU50" s="119"/>
      <c r="BV50" s="119"/>
      <c r="BW50" s="119"/>
      <c r="BX50" s="119"/>
      <c r="BY50" s="119"/>
      <c r="BZ50" s="119"/>
      <c r="CA50" s="119"/>
      <c r="CB50" s="119"/>
      <c r="CC50" s="119"/>
      <c r="CD50" s="119"/>
      <c r="CE50" s="119"/>
      <c r="CF50" s="119"/>
      <c r="CG50" s="119"/>
      <c r="CH50" s="119"/>
      <c r="CI50" s="119"/>
      <c r="CJ50" s="119"/>
      <c r="CK50" s="119"/>
      <c r="CL50" s="119"/>
      <c r="CM50" s="119"/>
      <c r="CN50" s="119"/>
      <c r="CO50" s="119"/>
      <c r="CP50" s="119"/>
      <c r="CQ50" s="119"/>
      <c r="CR50" s="119"/>
      <c r="CS50" s="119"/>
      <c r="CT50" s="119"/>
      <c r="CU50" s="119"/>
      <c r="CV50" s="119"/>
      <c r="CW50" s="119"/>
      <c r="CX50" s="119"/>
      <c r="CY50" s="119"/>
      <c r="CZ50" s="119"/>
      <c r="DA50" s="119"/>
      <c r="DB50" s="119"/>
      <c r="DC50" s="119"/>
      <c r="DD50" s="119"/>
      <c r="DE50" s="119"/>
      <c r="DF50" s="119"/>
      <c r="DG50" s="119"/>
      <c r="DH50" s="119"/>
      <c r="DI50" s="119"/>
      <c r="DJ50" s="119"/>
      <c r="DK50" s="119"/>
      <c r="DL50" s="119"/>
      <c r="DM50" s="119"/>
      <c r="DN50" s="119"/>
      <c r="DO50" s="119"/>
      <c r="DP50" s="119"/>
      <c r="DQ50" s="119"/>
      <c r="DR50" s="119"/>
      <c r="DS50" s="119"/>
      <c r="DT50" s="119"/>
      <c r="DU50" s="119"/>
      <c r="DV50" s="119"/>
      <c r="DW50" s="119"/>
      <c r="DX50" s="119"/>
      <c r="DY50" s="119"/>
      <c r="DZ50" s="119"/>
      <c r="EA50" s="119"/>
      <c r="EB50" s="119"/>
      <c r="EC50" s="119"/>
      <c r="ED50" s="119"/>
      <c r="EE50" s="119"/>
      <c r="EF50" s="119"/>
      <c r="EG50" s="119"/>
      <c r="EH50" s="119"/>
      <c r="EI50" s="119"/>
      <c r="EJ50" s="119"/>
      <c r="EK50" s="119"/>
      <c r="EL50" s="119"/>
      <c r="EM50" s="119"/>
      <c r="EN50" s="119"/>
      <c r="EO50" s="119"/>
      <c r="EP50" s="119"/>
      <c r="EQ50" s="119"/>
      <c r="ER50" s="119"/>
      <c r="ES50" s="119"/>
      <c r="ET50" s="119"/>
      <c r="EU50" s="119"/>
      <c r="EV50" s="119"/>
      <c r="EW50" s="119"/>
      <c r="EX50" s="119"/>
      <c r="EY50" s="119"/>
      <c r="EZ50" s="119"/>
      <c r="FA50" s="119"/>
      <c r="FB50" s="119"/>
      <c r="FC50" s="119"/>
      <c r="FD50" s="119"/>
      <c r="FE50" s="119"/>
      <c r="FF50" s="119"/>
      <c r="FG50" s="119"/>
      <c r="FH50" s="119"/>
      <c r="FI50" s="119"/>
      <c r="FJ50" s="119"/>
      <c r="FK50" s="119"/>
      <c r="FL50" s="119"/>
      <c r="FM50" s="119"/>
      <c r="FN50" s="119"/>
      <c r="FO50" s="119"/>
      <c r="FP50" s="119"/>
      <c r="FQ50" s="119"/>
      <c r="FR50" s="119"/>
      <c r="FS50" s="119"/>
      <c r="FT50" s="119"/>
      <c r="FU50" s="119"/>
      <c r="FV50" s="119"/>
      <c r="FW50" s="119"/>
      <c r="FX50" s="119"/>
      <c r="FY50" s="119"/>
      <c r="FZ50" s="119"/>
      <c r="GA50" s="119"/>
      <c r="GB50" s="119"/>
      <c r="GC50" s="119"/>
      <c r="GD50" s="119"/>
      <c r="GE50" s="119"/>
      <c r="GF50" s="119"/>
      <c r="GG50" s="119"/>
      <c r="GH50" s="119"/>
      <c r="GI50" s="119"/>
      <c r="GJ50" s="119"/>
    </row>
    <row r="51" spans="1:192" ht="123.75" outlineLevel="1" x14ac:dyDescent="0.25">
      <c r="A51" s="186" t="s">
        <v>5</v>
      </c>
      <c r="B51" s="153"/>
      <c r="C51" s="154" t="s">
        <v>299</v>
      </c>
      <c r="D51" s="155" t="s">
        <v>24</v>
      </c>
      <c r="E51" s="170" t="s">
        <v>686</v>
      </c>
      <c r="F51" s="61"/>
      <c r="G51" s="90" t="str">
        <f>Page1!$H44</f>
        <v>NA</v>
      </c>
      <c r="H51" s="90" t="str">
        <f>Page2!$H44</f>
        <v>NA</v>
      </c>
      <c r="I51" s="90" t="str">
        <f>Page3!$H44</f>
        <v>NA</v>
      </c>
      <c r="J51" s="90" t="str">
        <f>Page4!$H44</f>
        <v>NA</v>
      </c>
      <c r="K51" s="90" t="str">
        <f>Page5!$H44</f>
        <v>NA</v>
      </c>
      <c r="L51" s="90" t="str">
        <f>Page6!$H44</f>
        <v>NA</v>
      </c>
      <c r="M51" s="90" t="str">
        <f>Page7!$H44</f>
        <v>NA</v>
      </c>
      <c r="N51" s="90" t="str">
        <f>Page8!$H44</f>
        <v>NA</v>
      </c>
      <c r="O51" s="90" t="str">
        <f>Page9!$H44</f>
        <v>NA</v>
      </c>
      <c r="P51" s="90" t="str">
        <f>Page10!$H44</f>
        <v>NA</v>
      </c>
      <c r="Q51" s="90" t="str">
        <f>Page11!$H44</f>
        <v>NA</v>
      </c>
      <c r="R51" s="90" t="str">
        <f>Page12!$H44</f>
        <v>NA</v>
      </c>
      <c r="S51" s="90" t="str">
        <f>Page13!$H44</f>
        <v>NA</v>
      </c>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119"/>
      <c r="AZ51" s="119"/>
      <c r="BA51" s="119"/>
      <c r="BB51" s="119"/>
      <c r="BC51" s="119"/>
      <c r="BD51" s="119"/>
      <c r="BE51" s="119"/>
      <c r="BF51" s="119"/>
      <c r="BG51" s="119"/>
      <c r="BH51" s="119"/>
      <c r="BI51" s="119"/>
      <c r="BJ51" s="119"/>
      <c r="BK51" s="119"/>
      <c r="BL51" s="119"/>
      <c r="BM51" s="119"/>
      <c r="BN51" s="119"/>
      <c r="BO51" s="119"/>
      <c r="BP51" s="119"/>
      <c r="BQ51" s="119"/>
      <c r="BR51" s="119"/>
      <c r="BS51" s="119"/>
      <c r="BT51" s="119"/>
      <c r="BU51" s="119"/>
      <c r="BV51" s="119"/>
      <c r="BW51" s="119"/>
      <c r="BX51" s="119"/>
      <c r="BY51" s="119"/>
      <c r="BZ51" s="119"/>
      <c r="CA51" s="119"/>
      <c r="CB51" s="119"/>
      <c r="CC51" s="119"/>
      <c r="CD51" s="119"/>
      <c r="CE51" s="119"/>
      <c r="CF51" s="119"/>
      <c r="CG51" s="119"/>
      <c r="CH51" s="119"/>
      <c r="CI51" s="119"/>
      <c r="CJ51" s="119"/>
      <c r="CK51" s="119"/>
      <c r="CL51" s="119"/>
      <c r="CM51" s="119"/>
      <c r="CN51" s="119"/>
      <c r="CO51" s="119"/>
      <c r="CP51" s="119"/>
      <c r="CQ51" s="119"/>
      <c r="CR51" s="119"/>
      <c r="CS51" s="119"/>
      <c r="CT51" s="119"/>
      <c r="CU51" s="119"/>
      <c r="CV51" s="119"/>
      <c r="CW51" s="119"/>
      <c r="CX51" s="119"/>
      <c r="CY51" s="119"/>
      <c r="CZ51" s="119"/>
      <c r="DA51" s="119"/>
      <c r="DB51" s="119"/>
      <c r="DC51" s="119"/>
      <c r="DD51" s="119"/>
      <c r="DE51" s="119"/>
      <c r="DF51" s="119"/>
      <c r="DG51" s="119"/>
      <c r="DH51" s="119"/>
      <c r="DI51" s="119"/>
      <c r="DJ51" s="119"/>
      <c r="DK51" s="119"/>
      <c r="DL51" s="119"/>
      <c r="DM51" s="119"/>
      <c r="DN51" s="119"/>
      <c r="DO51" s="119"/>
      <c r="DP51" s="119"/>
      <c r="DQ51" s="119"/>
      <c r="DR51" s="119"/>
      <c r="DS51" s="119"/>
      <c r="DT51" s="119"/>
      <c r="DU51" s="119"/>
      <c r="DV51" s="119"/>
      <c r="DW51" s="119"/>
      <c r="DX51" s="119"/>
      <c r="DY51" s="119"/>
      <c r="DZ51" s="119"/>
      <c r="EA51" s="119"/>
      <c r="EB51" s="119"/>
      <c r="EC51" s="119"/>
      <c r="ED51" s="119"/>
      <c r="EE51" s="119"/>
      <c r="EF51" s="119"/>
      <c r="EG51" s="119"/>
      <c r="EH51" s="119"/>
      <c r="EI51" s="119"/>
      <c r="EJ51" s="119"/>
      <c r="EK51" s="119"/>
      <c r="EL51" s="119"/>
      <c r="EM51" s="119"/>
      <c r="EN51" s="119"/>
      <c r="EO51" s="119"/>
      <c r="EP51" s="119"/>
      <c r="EQ51" s="119"/>
      <c r="ER51" s="119"/>
      <c r="ES51" s="119"/>
      <c r="ET51" s="119"/>
      <c r="EU51" s="119"/>
      <c r="EV51" s="119"/>
      <c r="EW51" s="119"/>
      <c r="EX51" s="119"/>
      <c r="EY51" s="119"/>
      <c r="EZ51" s="119"/>
      <c r="FA51" s="119"/>
      <c r="FB51" s="119"/>
      <c r="FC51" s="119"/>
      <c r="FD51" s="119"/>
      <c r="FE51" s="119"/>
      <c r="FF51" s="119"/>
      <c r="FG51" s="119"/>
      <c r="FH51" s="119"/>
      <c r="FI51" s="119"/>
      <c r="FJ51" s="119"/>
      <c r="FK51" s="119"/>
      <c r="FL51" s="119"/>
      <c r="FM51" s="119"/>
      <c r="FN51" s="119"/>
      <c r="FO51" s="119"/>
      <c r="FP51" s="119"/>
      <c r="FQ51" s="119"/>
      <c r="FR51" s="119"/>
      <c r="FS51" s="119"/>
      <c r="FT51" s="119"/>
      <c r="FU51" s="119"/>
      <c r="FV51" s="119"/>
      <c r="FW51" s="119"/>
      <c r="FX51" s="119"/>
      <c r="FY51" s="119"/>
      <c r="FZ51" s="119"/>
      <c r="GA51" s="119"/>
      <c r="GB51" s="119"/>
      <c r="GC51" s="119"/>
      <c r="GD51" s="119"/>
      <c r="GE51" s="119"/>
      <c r="GF51" s="119"/>
      <c r="GG51" s="119"/>
      <c r="GH51" s="119"/>
      <c r="GI51" s="119"/>
      <c r="GJ51" s="119"/>
    </row>
    <row r="52" spans="1:192" ht="236.25" outlineLevel="1" x14ac:dyDescent="0.25">
      <c r="A52" s="186" t="s">
        <v>5</v>
      </c>
      <c r="B52" s="153"/>
      <c r="C52" s="154" t="s">
        <v>300</v>
      </c>
      <c r="D52" s="155" t="s">
        <v>24</v>
      </c>
      <c r="E52" s="170" t="s">
        <v>687</v>
      </c>
      <c r="F52" s="61"/>
      <c r="G52" s="90" t="str">
        <f>Page1!$H45</f>
        <v>NA</v>
      </c>
      <c r="H52" s="90" t="str">
        <f>Page2!$H45</f>
        <v>NA</v>
      </c>
      <c r="I52" s="90" t="str">
        <f>Page3!$H45</f>
        <v>NA</v>
      </c>
      <c r="J52" s="90" t="str">
        <f>Page4!$H45</f>
        <v>NA</v>
      </c>
      <c r="K52" s="90" t="str">
        <f>Page5!$H45</f>
        <v>NA</v>
      </c>
      <c r="L52" s="90" t="str">
        <f>Page6!$H45</f>
        <v>NA</v>
      </c>
      <c r="M52" s="90" t="str">
        <f>Page7!$H45</f>
        <v>NA</v>
      </c>
      <c r="N52" s="90" t="str">
        <f>Page8!$H45</f>
        <v>NA</v>
      </c>
      <c r="O52" s="90" t="str">
        <f>Page9!$H45</f>
        <v>NA</v>
      </c>
      <c r="P52" s="90" t="str">
        <f>Page10!$H45</f>
        <v>NA</v>
      </c>
      <c r="Q52" s="90" t="str">
        <f>Page11!$H45</f>
        <v>NA</v>
      </c>
      <c r="R52" s="90" t="str">
        <f>Page12!$H45</f>
        <v>NA</v>
      </c>
      <c r="S52" s="90" t="str">
        <f>Page13!$H45</f>
        <v>NA</v>
      </c>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119"/>
      <c r="AZ52" s="119"/>
      <c r="BA52" s="119"/>
      <c r="BB52" s="119"/>
      <c r="BC52" s="119"/>
      <c r="BD52" s="119"/>
      <c r="BE52" s="119"/>
      <c r="BF52" s="119"/>
      <c r="BG52" s="119"/>
      <c r="BH52" s="119"/>
      <c r="BI52" s="119"/>
      <c r="BJ52" s="119"/>
      <c r="BK52" s="119"/>
      <c r="BL52" s="119"/>
      <c r="BM52" s="119"/>
      <c r="BN52" s="119"/>
      <c r="BO52" s="119"/>
      <c r="BP52" s="119"/>
      <c r="BQ52" s="119"/>
      <c r="BR52" s="119"/>
      <c r="BS52" s="119"/>
      <c r="BT52" s="119"/>
      <c r="BU52" s="119"/>
      <c r="BV52" s="119"/>
      <c r="BW52" s="119"/>
      <c r="BX52" s="119"/>
      <c r="BY52" s="119"/>
      <c r="BZ52" s="119"/>
      <c r="CA52" s="119"/>
      <c r="CB52" s="119"/>
      <c r="CC52" s="119"/>
      <c r="CD52" s="119"/>
      <c r="CE52" s="119"/>
      <c r="CF52" s="119"/>
      <c r="CG52" s="119"/>
      <c r="CH52" s="119"/>
      <c r="CI52" s="119"/>
      <c r="CJ52" s="119"/>
      <c r="CK52" s="119"/>
      <c r="CL52" s="119"/>
      <c r="CM52" s="119"/>
      <c r="CN52" s="119"/>
      <c r="CO52" s="119"/>
      <c r="CP52" s="119"/>
      <c r="CQ52" s="119"/>
      <c r="CR52" s="119"/>
      <c r="CS52" s="119"/>
      <c r="CT52" s="119"/>
      <c r="CU52" s="119"/>
      <c r="CV52" s="119"/>
      <c r="CW52" s="119"/>
      <c r="CX52" s="119"/>
      <c r="CY52" s="119"/>
      <c r="CZ52" s="119"/>
      <c r="DA52" s="119"/>
      <c r="DB52" s="119"/>
      <c r="DC52" s="119"/>
      <c r="DD52" s="119"/>
      <c r="DE52" s="119"/>
      <c r="DF52" s="119"/>
      <c r="DG52" s="119"/>
      <c r="DH52" s="119"/>
      <c r="DI52" s="119"/>
      <c r="DJ52" s="119"/>
      <c r="DK52" s="119"/>
      <c r="DL52" s="119"/>
      <c r="DM52" s="119"/>
      <c r="DN52" s="119"/>
      <c r="DO52" s="119"/>
      <c r="DP52" s="119"/>
      <c r="DQ52" s="119"/>
      <c r="DR52" s="119"/>
      <c r="DS52" s="119"/>
      <c r="DT52" s="119"/>
      <c r="DU52" s="119"/>
      <c r="DV52" s="119"/>
      <c r="DW52" s="119"/>
      <c r="DX52" s="119"/>
      <c r="DY52" s="119"/>
      <c r="DZ52" s="119"/>
      <c r="EA52" s="119"/>
      <c r="EB52" s="119"/>
      <c r="EC52" s="119"/>
      <c r="ED52" s="119"/>
      <c r="EE52" s="119"/>
      <c r="EF52" s="119"/>
      <c r="EG52" s="119"/>
      <c r="EH52" s="119"/>
      <c r="EI52" s="119"/>
      <c r="EJ52" s="119"/>
      <c r="EK52" s="119"/>
      <c r="EL52" s="119"/>
      <c r="EM52" s="119"/>
      <c r="EN52" s="119"/>
      <c r="EO52" s="119"/>
      <c r="EP52" s="119"/>
      <c r="EQ52" s="119"/>
      <c r="ER52" s="119"/>
      <c r="ES52" s="119"/>
      <c r="ET52" s="119"/>
      <c r="EU52" s="119"/>
      <c r="EV52" s="119"/>
      <c r="EW52" s="119"/>
      <c r="EX52" s="119"/>
      <c r="EY52" s="119"/>
      <c r="EZ52" s="119"/>
      <c r="FA52" s="119"/>
      <c r="FB52" s="119"/>
      <c r="FC52" s="119"/>
      <c r="FD52" s="119"/>
      <c r="FE52" s="119"/>
      <c r="FF52" s="119"/>
      <c r="FG52" s="119"/>
      <c r="FH52" s="119"/>
      <c r="FI52" s="119"/>
      <c r="FJ52" s="119"/>
      <c r="FK52" s="119"/>
      <c r="FL52" s="119"/>
      <c r="FM52" s="119"/>
      <c r="FN52" s="119"/>
      <c r="FO52" s="119"/>
      <c r="FP52" s="119"/>
      <c r="FQ52" s="119"/>
      <c r="FR52" s="119"/>
      <c r="FS52" s="119"/>
      <c r="FT52" s="119"/>
      <c r="FU52" s="119"/>
      <c r="FV52" s="119"/>
      <c r="FW52" s="119"/>
      <c r="FX52" s="119"/>
      <c r="FY52" s="119"/>
      <c r="FZ52" s="119"/>
      <c r="GA52" s="119"/>
      <c r="GB52" s="119"/>
      <c r="GC52" s="119"/>
      <c r="GD52" s="119"/>
      <c r="GE52" s="119"/>
      <c r="GF52" s="119"/>
      <c r="GG52" s="119"/>
      <c r="GH52" s="119"/>
      <c r="GI52" s="119"/>
      <c r="GJ52" s="119"/>
    </row>
    <row r="53" spans="1:192" ht="157.5" outlineLevel="1" x14ac:dyDescent="0.25">
      <c r="A53" s="186" t="s">
        <v>5</v>
      </c>
      <c r="B53" s="150" t="s">
        <v>688</v>
      </c>
      <c r="C53" s="151" t="s">
        <v>87</v>
      </c>
      <c r="D53" s="152" t="s">
        <v>24</v>
      </c>
      <c r="E53" s="165" t="s">
        <v>689</v>
      </c>
      <c r="F53" s="59"/>
      <c r="G53" s="90" t="str">
        <f>Page1!$H46</f>
        <v>NA</v>
      </c>
      <c r="H53" s="90" t="str">
        <f>Page2!$H46</f>
        <v>NA</v>
      </c>
      <c r="I53" s="90" t="str">
        <f>Page3!$H46</f>
        <v>NA</v>
      </c>
      <c r="J53" s="90" t="str">
        <f>Page4!$H46</f>
        <v>NA</v>
      </c>
      <c r="K53" s="90" t="str">
        <f>Page5!$H46</f>
        <v>NA</v>
      </c>
      <c r="L53" s="90" t="str">
        <f>Page6!$H46</f>
        <v>NA</v>
      </c>
      <c r="M53" s="90" t="str">
        <f>Page7!$H46</f>
        <v>NA</v>
      </c>
      <c r="N53" s="90" t="str">
        <f>Page8!$H46</f>
        <v>NA</v>
      </c>
      <c r="O53" s="90" t="str">
        <f>Page9!$H46</f>
        <v>NA</v>
      </c>
      <c r="P53" s="90" t="str">
        <f>Page10!$H46</f>
        <v>NA</v>
      </c>
      <c r="Q53" s="90" t="str">
        <f>Page11!$H46</f>
        <v>NA</v>
      </c>
      <c r="R53" s="90" t="str">
        <f>Page12!$H46</f>
        <v>NA</v>
      </c>
      <c r="S53" s="90" t="str">
        <f>Page13!$H46</f>
        <v>NA</v>
      </c>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119"/>
      <c r="AZ53" s="119"/>
      <c r="BA53" s="119"/>
      <c r="BB53" s="119"/>
      <c r="BC53" s="119"/>
      <c r="BD53" s="119"/>
      <c r="BE53" s="119"/>
      <c r="BF53" s="119"/>
      <c r="BG53" s="119"/>
      <c r="BH53" s="119"/>
      <c r="BI53" s="119"/>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19"/>
      <c r="CG53" s="119"/>
      <c r="CH53" s="119"/>
      <c r="CI53" s="119"/>
      <c r="CJ53" s="119"/>
      <c r="CK53" s="119"/>
      <c r="CL53" s="119"/>
      <c r="CM53" s="119"/>
      <c r="CN53" s="119"/>
      <c r="CO53" s="119"/>
      <c r="CP53" s="119"/>
      <c r="CQ53" s="119"/>
      <c r="CR53" s="119"/>
      <c r="CS53" s="119"/>
      <c r="CT53" s="119"/>
      <c r="CU53" s="119"/>
      <c r="CV53" s="119"/>
      <c r="CW53" s="119"/>
      <c r="CX53" s="119"/>
      <c r="CY53" s="119"/>
      <c r="CZ53" s="119"/>
      <c r="DA53" s="119"/>
      <c r="DB53" s="119"/>
      <c r="DC53" s="119"/>
      <c r="DD53" s="119"/>
      <c r="DE53" s="119"/>
      <c r="DF53" s="119"/>
      <c r="DG53" s="119"/>
      <c r="DH53" s="119"/>
      <c r="DI53" s="119"/>
      <c r="DJ53" s="119"/>
      <c r="DK53" s="119"/>
      <c r="DL53" s="119"/>
      <c r="DM53" s="119"/>
      <c r="DN53" s="119"/>
      <c r="DO53" s="119"/>
      <c r="DP53" s="119"/>
      <c r="DQ53" s="119"/>
      <c r="DR53" s="119"/>
      <c r="DS53" s="119"/>
      <c r="DT53" s="119"/>
      <c r="DU53" s="119"/>
      <c r="DV53" s="119"/>
      <c r="DW53" s="119"/>
      <c r="DX53" s="119"/>
      <c r="DY53" s="119"/>
      <c r="DZ53" s="119"/>
      <c r="EA53" s="119"/>
      <c r="EB53" s="119"/>
      <c r="EC53" s="119"/>
      <c r="ED53" s="119"/>
      <c r="EE53" s="119"/>
      <c r="EF53" s="119"/>
      <c r="EG53" s="119"/>
      <c r="EH53" s="119"/>
      <c r="EI53" s="119"/>
      <c r="EJ53" s="119"/>
      <c r="EK53" s="119"/>
      <c r="EL53" s="119"/>
      <c r="EM53" s="119"/>
      <c r="EN53" s="119"/>
      <c r="EO53" s="119"/>
      <c r="EP53" s="119"/>
      <c r="EQ53" s="119"/>
      <c r="ER53" s="119"/>
      <c r="ES53" s="119"/>
      <c r="ET53" s="119"/>
      <c r="EU53" s="119"/>
      <c r="EV53" s="119"/>
      <c r="EW53" s="119"/>
      <c r="EX53" s="119"/>
      <c r="EY53" s="119"/>
      <c r="EZ53" s="119"/>
      <c r="FA53" s="119"/>
      <c r="FB53" s="119"/>
      <c r="FC53" s="119"/>
      <c r="FD53" s="119"/>
      <c r="FE53" s="119"/>
      <c r="FF53" s="119"/>
      <c r="FG53" s="119"/>
      <c r="FH53" s="119"/>
      <c r="FI53" s="119"/>
      <c r="FJ53" s="119"/>
      <c r="FK53" s="119"/>
      <c r="FL53" s="119"/>
      <c r="FM53" s="119"/>
      <c r="FN53" s="119"/>
      <c r="FO53" s="119"/>
      <c r="FP53" s="119"/>
      <c r="FQ53" s="119"/>
      <c r="FR53" s="119"/>
      <c r="FS53" s="119"/>
      <c r="FT53" s="119"/>
      <c r="FU53" s="119"/>
      <c r="FV53" s="119"/>
      <c r="FW53" s="119"/>
      <c r="FX53" s="119"/>
      <c r="FY53" s="119"/>
      <c r="FZ53" s="119"/>
      <c r="GA53" s="119"/>
      <c r="GB53" s="119"/>
      <c r="GC53" s="119"/>
      <c r="GD53" s="119"/>
      <c r="GE53" s="119"/>
      <c r="GF53" s="119"/>
      <c r="GG53" s="119"/>
      <c r="GH53" s="119"/>
      <c r="GI53" s="119"/>
      <c r="GJ53" s="119"/>
    </row>
    <row r="54" spans="1:192" ht="135" outlineLevel="1" x14ac:dyDescent="0.25">
      <c r="A54" s="186" t="s">
        <v>5</v>
      </c>
      <c r="B54" s="150"/>
      <c r="C54" s="151" t="s">
        <v>88</v>
      </c>
      <c r="D54" s="152" t="s">
        <v>24</v>
      </c>
      <c r="E54" s="171" t="s">
        <v>690</v>
      </c>
      <c r="F54" s="59"/>
      <c r="G54" s="90" t="str">
        <f>Page1!$H47</f>
        <v>NA</v>
      </c>
      <c r="H54" s="90" t="str">
        <f>Page2!$H47</f>
        <v>NA</v>
      </c>
      <c r="I54" s="90" t="str">
        <f>Page3!$H47</f>
        <v>NA</v>
      </c>
      <c r="J54" s="90" t="str">
        <f>Page4!$H47</f>
        <v>NA</v>
      </c>
      <c r="K54" s="90" t="str">
        <f>Page5!$H47</f>
        <v>NA</v>
      </c>
      <c r="L54" s="90" t="str">
        <f>Page6!$H47</f>
        <v>NA</v>
      </c>
      <c r="M54" s="90" t="str">
        <f>Page7!$H47</f>
        <v>NA</v>
      </c>
      <c r="N54" s="90" t="str">
        <f>Page8!$H47</f>
        <v>NA</v>
      </c>
      <c r="O54" s="90" t="str">
        <f>Page9!$H47</f>
        <v>NA</v>
      </c>
      <c r="P54" s="90" t="str">
        <f>Page10!$H47</f>
        <v>NA</v>
      </c>
      <c r="Q54" s="90" t="str">
        <f>Page11!$H47</f>
        <v>NA</v>
      </c>
      <c r="R54" s="90" t="str">
        <f>Page12!$H47</f>
        <v>NA</v>
      </c>
      <c r="S54" s="90" t="str">
        <f>Page13!$H47</f>
        <v>NA</v>
      </c>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119"/>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119"/>
      <c r="CX54" s="119"/>
      <c r="CY54" s="119"/>
      <c r="CZ54" s="119"/>
      <c r="DA54" s="119"/>
      <c r="DB54" s="119"/>
      <c r="DC54" s="119"/>
      <c r="DD54" s="119"/>
      <c r="DE54" s="119"/>
      <c r="DF54" s="119"/>
      <c r="DG54" s="119"/>
      <c r="DH54" s="119"/>
      <c r="DI54" s="119"/>
      <c r="DJ54" s="119"/>
      <c r="DK54" s="119"/>
      <c r="DL54" s="119"/>
      <c r="DM54" s="119"/>
      <c r="DN54" s="119"/>
      <c r="DO54" s="119"/>
      <c r="DP54" s="119"/>
      <c r="DQ54" s="119"/>
      <c r="DR54" s="119"/>
      <c r="DS54" s="119"/>
      <c r="DT54" s="119"/>
      <c r="DU54" s="119"/>
      <c r="DV54" s="119"/>
      <c r="DW54" s="119"/>
      <c r="DX54" s="119"/>
      <c r="DY54" s="119"/>
      <c r="DZ54" s="119"/>
      <c r="EA54" s="119"/>
      <c r="EB54" s="119"/>
      <c r="EC54" s="119"/>
      <c r="ED54" s="119"/>
      <c r="EE54" s="119"/>
      <c r="EF54" s="119"/>
      <c r="EG54" s="119"/>
      <c r="EH54" s="119"/>
      <c r="EI54" s="119"/>
      <c r="EJ54" s="119"/>
      <c r="EK54" s="119"/>
      <c r="EL54" s="119"/>
      <c r="EM54" s="119"/>
      <c r="EN54" s="119"/>
      <c r="EO54" s="119"/>
      <c r="EP54" s="119"/>
      <c r="EQ54" s="119"/>
      <c r="ER54" s="119"/>
      <c r="ES54" s="119"/>
      <c r="ET54" s="119"/>
      <c r="EU54" s="119"/>
      <c r="EV54" s="119"/>
      <c r="EW54" s="119"/>
      <c r="EX54" s="119"/>
      <c r="EY54" s="119"/>
      <c r="EZ54" s="119"/>
      <c r="FA54" s="119"/>
      <c r="FB54" s="119"/>
      <c r="FC54" s="119"/>
      <c r="FD54" s="119"/>
      <c r="FE54" s="119"/>
      <c r="FF54" s="119"/>
      <c r="FG54" s="119"/>
      <c r="FH54" s="119"/>
      <c r="FI54" s="119"/>
      <c r="FJ54" s="119"/>
      <c r="FK54" s="119"/>
      <c r="FL54" s="119"/>
      <c r="FM54" s="119"/>
      <c r="FN54" s="119"/>
      <c r="FO54" s="119"/>
      <c r="FP54" s="119"/>
      <c r="FQ54" s="119"/>
      <c r="FR54" s="119"/>
      <c r="FS54" s="119"/>
      <c r="FT54" s="119"/>
      <c r="FU54" s="119"/>
      <c r="FV54" s="119"/>
      <c r="FW54" s="119"/>
      <c r="FX54" s="119"/>
      <c r="FY54" s="119"/>
      <c r="FZ54" s="119"/>
      <c r="GA54" s="119"/>
      <c r="GB54" s="119"/>
      <c r="GC54" s="119"/>
      <c r="GD54" s="119"/>
      <c r="GE54" s="119"/>
      <c r="GF54" s="119"/>
      <c r="GG54" s="119"/>
      <c r="GH54" s="119"/>
      <c r="GI54" s="119"/>
      <c r="GJ54" s="119"/>
    </row>
    <row r="55" spans="1:192" ht="157.5" outlineLevel="1" x14ac:dyDescent="0.25">
      <c r="A55" s="186" t="s">
        <v>5</v>
      </c>
      <c r="B55" s="150"/>
      <c r="C55" s="151" t="s">
        <v>89</v>
      </c>
      <c r="D55" s="152" t="s">
        <v>24</v>
      </c>
      <c r="E55" s="165" t="s">
        <v>691</v>
      </c>
      <c r="F55" s="59"/>
      <c r="G55" s="90" t="str">
        <f>Page1!$H48</f>
        <v>NA</v>
      </c>
      <c r="H55" s="90" t="str">
        <f>Page2!$H48</f>
        <v>NA</v>
      </c>
      <c r="I55" s="90" t="str">
        <f>Page3!$H48</f>
        <v>NA</v>
      </c>
      <c r="J55" s="90" t="str">
        <f>Page4!$H48</f>
        <v>NA</v>
      </c>
      <c r="K55" s="90" t="str">
        <f>Page5!$H48</f>
        <v>NA</v>
      </c>
      <c r="L55" s="90" t="str">
        <f>Page6!$H48</f>
        <v>NA</v>
      </c>
      <c r="M55" s="90" t="str">
        <f>Page7!$H48</f>
        <v>NA</v>
      </c>
      <c r="N55" s="90" t="str">
        <f>Page8!$H48</f>
        <v>NA</v>
      </c>
      <c r="O55" s="90" t="str">
        <f>Page9!$H48</f>
        <v>NA</v>
      </c>
      <c r="P55" s="90" t="str">
        <f>Page10!$H48</f>
        <v>NA</v>
      </c>
      <c r="Q55" s="90" t="str">
        <f>Page11!$H48</f>
        <v>NA</v>
      </c>
      <c r="R55" s="90" t="str">
        <f>Page12!$H48</f>
        <v>NA</v>
      </c>
      <c r="S55" s="90" t="str">
        <f>Page13!$H48</f>
        <v>NA</v>
      </c>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119"/>
      <c r="AZ55" s="119"/>
      <c r="BA55" s="119"/>
      <c r="BB55" s="119"/>
      <c r="BC55" s="119"/>
      <c r="BD55" s="119"/>
      <c r="BE55" s="119"/>
      <c r="BF55" s="119"/>
      <c r="BG55" s="119"/>
      <c r="BH55" s="119"/>
      <c r="BI55" s="119"/>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19"/>
      <c r="CG55" s="119"/>
      <c r="CH55" s="119"/>
      <c r="CI55" s="119"/>
      <c r="CJ55" s="119"/>
      <c r="CK55" s="119"/>
      <c r="CL55" s="119"/>
      <c r="CM55" s="119"/>
      <c r="CN55" s="119"/>
      <c r="CO55" s="119"/>
      <c r="CP55" s="119"/>
      <c r="CQ55" s="119"/>
      <c r="CR55" s="119"/>
      <c r="CS55" s="119"/>
      <c r="CT55" s="119"/>
      <c r="CU55" s="119"/>
      <c r="CV55" s="119"/>
      <c r="CW55" s="119"/>
      <c r="CX55" s="119"/>
      <c r="CY55" s="119"/>
      <c r="CZ55" s="119"/>
      <c r="DA55" s="119"/>
      <c r="DB55" s="119"/>
      <c r="DC55" s="119"/>
      <c r="DD55" s="119"/>
      <c r="DE55" s="119"/>
      <c r="DF55" s="119"/>
      <c r="DG55" s="119"/>
      <c r="DH55" s="119"/>
      <c r="DI55" s="119"/>
      <c r="DJ55" s="119"/>
      <c r="DK55" s="119"/>
      <c r="DL55" s="119"/>
      <c r="DM55" s="119"/>
      <c r="DN55" s="119"/>
      <c r="DO55" s="119"/>
      <c r="DP55" s="119"/>
      <c r="DQ55" s="119"/>
      <c r="DR55" s="119"/>
      <c r="DS55" s="119"/>
      <c r="DT55" s="119"/>
      <c r="DU55" s="119"/>
      <c r="DV55" s="119"/>
      <c r="DW55" s="119"/>
      <c r="DX55" s="119"/>
      <c r="DY55" s="119"/>
      <c r="DZ55" s="119"/>
      <c r="EA55" s="119"/>
      <c r="EB55" s="119"/>
      <c r="EC55" s="119"/>
      <c r="ED55" s="119"/>
      <c r="EE55" s="119"/>
      <c r="EF55" s="119"/>
      <c r="EG55" s="119"/>
      <c r="EH55" s="119"/>
      <c r="EI55" s="119"/>
      <c r="EJ55" s="119"/>
      <c r="EK55" s="119"/>
      <c r="EL55" s="119"/>
      <c r="EM55" s="119"/>
      <c r="EN55" s="119"/>
      <c r="EO55" s="119"/>
      <c r="EP55" s="119"/>
      <c r="EQ55" s="119"/>
      <c r="ER55" s="119"/>
      <c r="ES55" s="119"/>
      <c r="ET55" s="119"/>
      <c r="EU55" s="119"/>
      <c r="EV55" s="119"/>
      <c r="EW55" s="119"/>
      <c r="EX55" s="119"/>
      <c r="EY55" s="119"/>
      <c r="EZ55" s="119"/>
      <c r="FA55" s="119"/>
      <c r="FB55" s="119"/>
      <c r="FC55" s="119"/>
      <c r="FD55" s="119"/>
      <c r="FE55" s="119"/>
      <c r="FF55" s="119"/>
      <c r="FG55" s="119"/>
      <c r="FH55" s="119"/>
      <c r="FI55" s="119"/>
      <c r="FJ55" s="119"/>
      <c r="FK55" s="119"/>
      <c r="FL55" s="119"/>
      <c r="FM55" s="119"/>
      <c r="FN55" s="119"/>
      <c r="FO55" s="119"/>
      <c r="FP55" s="119"/>
      <c r="FQ55" s="119"/>
      <c r="FR55" s="119"/>
      <c r="FS55" s="119"/>
      <c r="FT55" s="119"/>
      <c r="FU55" s="119"/>
      <c r="FV55" s="119"/>
      <c r="FW55" s="119"/>
      <c r="FX55" s="119"/>
      <c r="FY55" s="119"/>
      <c r="FZ55" s="119"/>
      <c r="GA55" s="119"/>
      <c r="GB55" s="119"/>
      <c r="GC55" s="119"/>
      <c r="GD55" s="119"/>
      <c r="GE55" s="119"/>
      <c r="GF55" s="119"/>
      <c r="GG55" s="119"/>
      <c r="GH55" s="119"/>
      <c r="GI55" s="119"/>
      <c r="GJ55" s="119"/>
    </row>
    <row r="56" spans="1:192" ht="168.75" x14ac:dyDescent="0.25">
      <c r="A56" s="186" t="s">
        <v>5</v>
      </c>
      <c r="B56" s="150"/>
      <c r="C56" s="151" t="s">
        <v>90</v>
      </c>
      <c r="D56" s="152" t="s">
        <v>24</v>
      </c>
      <c r="E56" s="171" t="s">
        <v>692</v>
      </c>
      <c r="F56" s="59"/>
      <c r="G56" s="90" t="str">
        <f>Page1!$H49</f>
        <v>NA</v>
      </c>
      <c r="H56" s="90" t="str">
        <f>Page2!$H49</f>
        <v>NA</v>
      </c>
      <c r="I56" s="90" t="str">
        <f>Page3!$H49</f>
        <v>NA</v>
      </c>
      <c r="J56" s="90" t="str">
        <f>Page4!$H49</f>
        <v>NA</v>
      </c>
      <c r="K56" s="90" t="str">
        <f>Page5!$H49</f>
        <v>NA</v>
      </c>
      <c r="L56" s="90" t="str">
        <f>Page6!$H49</f>
        <v>NA</v>
      </c>
      <c r="M56" s="90" t="str">
        <f>Page7!$H49</f>
        <v>NA</v>
      </c>
      <c r="N56" s="90" t="str">
        <f>Page8!$H49</f>
        <v>NA</v>
      </c>
      <c r="O56" s="90" t="str">
        <f>Page9!$H49</f>
        <v>NA</v>
      </c>
      <c r="P56" s="90" t="str">
        <f>Page10!$H49</f>
        <v>NA</v>
      </c>
      <c r="Q56" s="90" t="str">
        <f>Page11!$H49</f>
        <v>NA</v>
      </c>
      <c r="R56" s="90" t="str">
        <f>Page12!$H49</f>
        <v>NA</v>
      </c>
      <c r="S56" s="90" t="str">
        <f>Page13!$H49</f>
        <v>NA</v>
      </c>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119"/>
      <c r="AZ56" s="119"/>
      <c r="BA56" s="119"/>
      <c r="BB56" s="119"/>
      <c r="BC56" s="119"/>
      <c r="BD56" s="119"/>
      <c r="BE56" s="119"/>
      <c r="BF56" s="119"/>
      <c r="BG56" s="119"/>
      <c r="BH56" s="119"/>
      <c r="BI56" s="119"/>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19"/>
      <c r="CG56" s="119"/>
      <c r="CH56" s="119"/>
      <c r="CI56" s="119"/>
      <c r="CJ56" s="119"/>
      <c r="CK56" s="119"/>
      <c r="CL56" s="119"/>
      <c r="CM56" s="119"/>
      <c r="CN56" s="119"/>
      <c r="CO56" s="119"/>
      <c r="CP56" s="119"/>
      <c r="CQ56" s="119"/>
      <c r="CR56" s="119"/>
      <c r="CS56" s="119"/>
      <c r="CT56" s="119"/>
      <c r="CU56" s="119"/>
      <c r="CV56" s="119"/>
      <c r="CW56" s="119"/>
      <c r="CX56" s="119"/>
      <c r="CY56" s="119"/>
      <c r="CZ56" s="119"/>
      <c r="DA56" s="119"/>
      <c r="DB56" s="119"/>
      <c r="DC56" s="119"/>
      <c r="DD56" s="119"/>
      <c r="DE56" s="119"/>
      <c r="DF56" s="119"/>
      <c r="DG56" s="119"/>
      <c r="DH56" s="119"/>
      <c r="DI56" s="119"/>
      <c r="DJ56" s="119"/>
      <c r="DK56" s="119"/>
      <c r="DL56" s="119"/>
      <c r="DM56" s="119"/>
      <c r="DN56" s="119"/>
      <c r="DO56" s="119"/>
      <c r="DP56" s="119"/>
      <c r="DQ56" s="119"/>
      <c r="DR56" s="119"/>
      <c r="DS56" s="119"/>
      <c r="DT56" s="119"/>
      <c r="DU56" s="119"/>
      <c r="DV56" s="119"/>
      <c r="DW56" s="119"/>
      <c r="DX56" s="119"/>
      <c r="DY56" s="119"/>
      <c r="DZ56" s="119"/>
      <c r="EA56" s="119"/>
      <c r="EB56" s="119"/>
      <c r="EC56" s="119"/>
      <c r="ED56" s="119"/>
      <c r="EE56" s="119"/>
      <c r="EF56" s="119"/>
      <c r="EG56" s="119"/>
      <c r="EH56" s="119"/>
      <c r="EI56" s="119"/>
      <c r="EJ56" s="119"/>
      <c r="EK56" s="119"/>
      <c r="EL56" s="119"/>
      <c r="EM56" s="119"/>
      <c r="EN56" s="119"/>
      <c r="EO56" s="119"/>
      <c r="EP56" s="119"/>
      <c r="EQ56" s="119"/>
      <c r="ER56" s="119"/>
      <c r="ES56" s="119"/>
      <c r="ET56" s="119"/>
      <c r="EU56" s="119"/>
      <c r="EV56" s="119"/>
      <c r="EW56" s="119"/>
      <c r="EX56" s="119"/>
      <c r="EY56" s="119"/>
      <c r="EZ56" s="119"/>
      <c r="FA56" s="119"/>
      <c r="FB56" s="119"/>
      <c r="FC56" s="119"/>
      <c r="FD56" s="119"/>
      <c r="FE56" s="119"/>
      <c r="FF56" s="119"/>
      <c r="FG56" s="119"/>
      <c r="FH56" s="119"/>
      <c r="FI56" s="119"/>
      <c r="FJ56" s="119"/>
      <c r="FK56" s="119"/>
      <c r="FL56" s="119"/>
      <c r="FM56" s="119"/>
      <c r="FN56" s="119"/>
      <c r="FO56" s="119"/>
      <c r="FP56" s="119"/>
      <c r="FQ56" s="119"/>
      <c r="FR56" s="119"/>
      <c r="FS56" s="119"/>
      <c r="FT56" s="119"/>
      <c r="FU56" s="119"/>
      <c r="FV56" s="119"/>
      <c r="FW56" s="119"/>
      <c r="FX56" s="119"/>
      <c r="FY56" s="119"/>
      <c r="FZ56" s="119"/>
      <c r="GA56" s="119"/>
      <c r="GB56" s="119"/>
      <c r="GC56" s="119"/>
      <c r="GD56" s="119"/>
      <c r="GE56" s="119"/>
      <c r="GF56" s="119"/>
      <c r="GG56" s="119"/>
      <c r="GH56" s="119"/>
      <c r="GI56" s="119"/>
      <c r="GJ56" s="119"/>
    </row>
    <row r="57" spans="1:192" ht="180" outlineLevel="1" x14ac:dyDescent="0.25">
      <c r="A57" s="186" t="s">
        <v>5</v>
      </c>
      <c r="B57" s="150"/>
      <c r="C57" s="151" t="s">
        <v>91</v>
      </c>
      <c r="D57" s="152" t="s">
        <v>24</v>
      </c>
      <c r="E57" s="165" t="s">
        <v>693</v>
      </c>
      <c r="F57" s="59"/>
      <c r="G57" s="90" t="str">
        <f>Page1!$H50</f>
        <v>NA</v>
      </c>
      <c r="H57" s="90" t="str">
        <f>Page2!$H50</f>
        <v>NA</v>
      </c>
      <c r="I57" s="90" t="str">
        <f>Page3!$H50</f>
        <v>NA</v>
      </c>
      <c r="J57" s="90" t="str">
        <f>Page4!$H50</f>
        <v>NA</v>
      </c>
      <c r="K57" s="90" t="str">
        <f>Page5!$H50</f>
        <v>NA</v>
      </c>
      <c r="L57" s="90" t="str">
        <f>Page6!$H50</f>
        <v>NA</v>
      </c>
      <c r="M57" s="90" t="str">
        <f>Page7!$H50</f>
        <v>NA</v>
      </c>
      <c r="N57" s="90" t="str">
        <f>Page8!$H50</f>
        <v>NA</v>
      </c>
      <c r="O57" s="90" t="str">
        <f>Page9!$H50</f>
        <v>NA</v>
      </c>
      <c r="P57" s="90" t="str">
        <f>Page10!$H50</f>
        <v>NA</v>
      </c>
      <c r="Q57" s="90" t="str">
        <f>Page11!$H50</f>
        <v>NA</v>
      </c>
      <c r="R57" s="90" t="str">
        <f>Page12!$H50</f>
        <v>NA</v>
      </c>
      <c r="S57" s="90" t="str">
        <f>Page13!$H50</f>
        <v>NA</v>
      </c>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19"/>
      <c r="BU57" s="119"/>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119"/>
      <c r="DH57" s="119"/>
      <c r="DI57" s="119"/>
      <c r="DJ57" s="119"/>
      <c r="DK57" s="119"/>
      <c r="DL57" s="119"/>
      <c r="DM57" s="119"/>
      <c r="DN57" s="119"/>
      <c r="DO57" s="119"/>
      <c r="DP57" s="119"/>
      <c r="DQ57" s="119"/>
      <c r="DR57" s="119"/>
      <c r="DS57" s="119"/>
      <c r="DT57" s="119"/>
      <c r="DU57" s="119"/>
      <c r="DV57" s="119"/>
      <c r="DW57" s="119"/>
      <c r="DX57" s="119"/>
      <c r="DY57" s="119"/>
      <c r="DZ57" s="119"/>
      <c r="EA57" s="119"/>
      <c r="EB57" s="119"/>
      <c r="EC57" s="119"/>
      <c r="ED57" s="119"/>
      <c r="EE57" s="119"/>
      <c r="EF57" s="119"/>
      <c r="EG57" s="119"/>
      <c r="EH57" s="119"/>
      <c r="EI57" s="119"/>
      <c r="EJ57" s="119"/>
      <c r="EK57" s="119"/>
      <c r="EL57" s="119"/>
      <c r="EM57" s="119"/>
      <c r="EN57" s="119"/>
      <c r="EO57" s="119"/>
      <c r="EP57" s="119"/>
      <c r="EQ57" s="119"/>
      <c r="ER57" s="119"/>
      <c r="ES57" s="119"/>
      <c r="ET57" s="119"/>
      <c r="EU57" s="119"/>
      <c r="EV57" s="119"/>
      <c r="EW57" s="119"/>
      <c r="EX57" s="119"/>
      <c r="EY57" s="119"/>
      <c r="EZ57" s="119"/>
      <c r="FA57" s="119"/>
      <c r="FB57" s="119"/>
      <c r="FC57" s="119"/>
      <c r="FD57" s="119"/>
      <c r="FE57" s="119"/>
      <c r="FF57" s="119"/>
      <c r="FG57" s="119"/>
      <c r="FH57" s="119"/>
      <c r="FI57" s="119"/>
      <c r="FJ57" s="119"/>
      <c r="FK57" s="119"/>
      <c r="FL57" s="119"/>
      <c r="FM57" s="119"/>
      <c r="FN57" s="119"/>
      <c r="FO57" s="119"/>
      <c r="FP57" s="119"/>
      <c r="FQ57" s="119"/>
      <c r="FR57" s="119"/>
      <c r="FS57" s="119"/>
      <c r="FT57" s="119"/>
      <c r="FU57" s="119"/>
      <c r="FV57" s="119"/>
      <c r="FW57" s="119"/>
      <c r="FX57" s="119"/>
      <c r="FY57" s="119"/>
      <c r="FZ57" s="119"/>
      <c r="GA57" s="119"/>
      <c r="GB57" s="119"/>
      <c r="GC57" s="119"/>
      <c r="GD57" s="119"/>
      <c r="GE57" s="119"/>
      <c r="GF57" s="119"/>
      <c r="GG57" s="119"/>
      <c r="GH57" s="119"/>
      <c r="GI57" s="119"/>
      <c r="GJ57" s="119"/>
    </row>
    <row r="58" spans="1:192" ht="202.5" outlineLevel="1" x14ac:dyDescent="0.25">
      <c r="A58" s="186" t="s">
        <v>5</v>
      </c>
      <c r="B58" s="150"/>
      <c r="C58" s="151" t="s">
        <v>92</v>
      </c>
      <c r="D58" s="152" t="s">
        <v>24</v>
      </c>
      <c r="E58" s="171" t="s">
        <v>694</v>
      </c>
      <c r="F58" s="59"/>
      <c r="G58" s="90" t="str">
        <f>Page1!$H51</f>
        <v>NA</v>
      </c>
      <c r="H58" s="90" t="str">
        <f>Page2!$H51</f>
        <v>NA</v>
      </c>
      <c r="I58" s="90" t="str">
        <f>Page3!$H51</f>
        <v>NA</v>
      </c>
      <c r="J58" s="90" t="str">
        <f>Page4!$H51</f>
        <v>NA</v>
      </c>
      <c r="K58" s="90" t="str">
        <f>Page5!$H51</f>
        <v>NA</v>
      </c>
      <c r="L58" s="90" t="str">
        <f>Page6!$H51</f>
        <v>NA</v>
      </c>
      <c r="M58" s="90" t="str">
        <f>Page7!$H51</f>
        <v>NA</v>
      </c>
      <c r="N58" s="90" t="str">
        <f>Page8!$H51</f>
        <v>NA</v>
      </c>
      <c r="O58" s="90" t="str">
        <f>Page9!$H51</f>
        <v>NA</v>
      </c>
      <c r="P58" s="90" t="str">
        <f>Page10!$H51</f>
        <v>NA</v>
      </c>
      <c r="Q58" s="90" t="str">
        <f>Page11!$H51</f>
        <v>NA</v>
      </c>
      <c r="R58" s="90" t="str">
        <f>Page12!$H51</f>
        <v>NA</v>
      </c>
      <c r="S58" s="90" t="str">
        <f>Page13!$H51</f>
        <v>NA</v>
      </c>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119"/>
      <c r="AZ58" s="119"/>
      <c r="BA58" s="119"/>
      <c r="BB58" s="119"/>
      <c r="BC58" s="119"/>
      <c r="BD58" s="119"/>
      <c r="BE58" s="119"/>
      <c r="BF58" s="119"/>
      <c r="BG58" s="119"/>
      <c r="BH58" s="119"/>
      <c r="BI58" s="119"/>
      <c r="BJ58" s="119"/>
      <c r="BK58" s="119"/>
      <c r="BL58" s="119"/>
      <c r="BM58" s="119"/>
      <c r="BN58" s="119"/>
      <c r="BO58" s="119"/>
      <c r="BP58" s="119"/>
      <c r="BQ58" s="119"/>
      <c r="BR58" s="119"/>
      <c r="BS58" s="119"/>
      <c r="BT58" s="119"/>
      <c r="BU58" s="119"/>
      <c r="BV58" s="119"/>
      <c r="BW58" s="119"/>
      <c r="BX58" s="119"/>
      <c r="BY58" s="119"/>
      <c r="BZ58" s="119"/>
      <c r="CA58" s="119"/>
      <c r="CB58" s="119"/>
      <c r="CC58" s="119"/>
      <c r="CD58" s="119"/>
      <c r="CE58" s="119"/>
      <c r="CF58" s="119"/>
      <c r="CG58" s="119"/>
      <c r="CH58" s="119"/>
      <c r="CI58" s="119"/>
      <c r="CJ58" s="119"/>
      <c r="CK58" s="119"/>
      <c r="CL58" s="119"/>
      <c r="CM58" s="119"/>
      <c r="CN58" s="119"/>
      <c r="CO58" s="119"/>
      <c r="CP58" s="119"/>
      <c r="CQ58" s="119"/>
      <c r="CR58" s="119"/>
      <c r="CS58" s="119"/>
      <c r="CT58" s="119"/>
      <c r="CU58" s="119"/>
      <c r="CV58" s="119"/>
      <c r="CW58" s="119"/>
      <c r="CX58" s="119"/>
      <c r="CY58" s="119"/>
      <c r="CZ58" s="119"/>
      <c r="DA58" s="119"/>
      <c r="DB58" s="119"/>
      <c r="DC58" s="119"/>
      <c r="DD58" s="119"/>
      <c r="DE58" s="119"/>
      <c r="DF58" s="119"/>
      <c r="DG58" s="119"/>
      <c r="DH58" s="119"/>
      <c r="DI58" s="119"/>
      <c r="DJ58" s="119"/>
      <c r="DK58" s="119"/>
      <c r="DL58" s="119"/>
      <c r="DM58" s="119"/>
      <c r="DN58" s="119"/>
      <c r="DO58" s="119"/>
      <c r="DP58" s="119"/>
      <c r="DQ58" s="119"/>
      <c r="DR58" s="119"/>
      <c r="DS58" s="119"/>
      <c r="DT58" s="119"/>
      <c r="DU58" s="119"/>
      <c r="DV58" s="119"/>
      <c r="DW58" s="119"/>
      <c r="DX58" s="119"/>
      <c r="DY58" s="119"/>
      <c r="DZ58" s="119"/>
      <c r="EA58" s="119"/>
      <c r="EB58" s="119"/>
      <c r="EC58" s="119"/>
      <c r="ED58" s="119"/>
      <c r="EE58" s="119"/>
      <c r="EF58" s="119"/>
      <c r="EG58" s="119"/>
      <c r="EH58" s="119"/>
      <c r="EI58" s="119"/>
      <c r="EJ58" s="119"/>
      <c r="EK58" s="119"/>
      <c r="EL58" s="119"/>
      <c r="EM58" s="119"/>
      <c r="EN58" s="119"/>
      <c r="EO58" s="119"/>
      <c r="EP58" s="119"/>
      <c r="EQ58" s="119"/>
      <c r="ER58" s="119"/>
      <c r="ES58" s="119"/>
      <c r="ET58" s="119"/>
      <c r="EU58" s="119"/>
      <c r="EV58" s="119"/>
      <c r="EW58" s="119"/>
      <c r="EX58" s="119"/>
      <c r="EY58" s="119"/>
      <c r="EZ58" s="119"/>
      <c r="FA58" s="119"/>
      <c r="FB58" s="119"/>
      <c r="FC58" s="119"/>
      <c r="FD58" s="119"/>
      <c r="FE58" s="119"/>
      <c r="FF58" s="119"/>
      <c r="FG58" s="119"/>
      <c r="FH58" s="119"/>
      <c r="FI58" s="119"/>
      <c r="FJ58" s="119"/>
      <c r="FK58" s="119"/>
      <c r="FL58" s="119"/>
      <c r="FM58" s="119"/>
      <c r="FN58" s="119"/>
      <c r="FO58" s="119"/>
      <c r="FP58" s="119"/>
      <c r="FQ58" s="119"/>
      <c r="FR58" s="119"/>
      <c r="FS58" s="119"/>
      <c r="FT58" s="119"/>
      <c r="FU58" s="119"/>
      <c r="FV58" s="119"/>
      <c r="FW58" s="119"/>
      <c r="FX58" s="119"/>
      <c r="FY58" s="119"/>
      <c r="FZ58" s="119"/>
      <c r="GA58" s="119"/>
      <c r="GB58" s="119"/>
      <c r="GC58" s="119"/>
      <c r="GD58" s="119"/>
      <c r="GE58" s="119"/>
      <c r="GF58" s="119"/>
      <c r="GG58" s="119"/>
      <c r="GH58" s="119"/>
      <c r="GI58" s="119"/>
      <c r="GJ58" s="119"/>
    </row>
    <row r="59" spans="1:192" ht="90" outlineLevel="1" x14ac:dyDescent="0.25">
      <c r="A59" s="186" t="s">
        <v>5</v>
      </c>
      <c r="B59" s="153" t="s">
        <v>695</v>
      </c>
      <c r="C59" s="154" t="s">
        <v>93</v>
      </c>
      <c r="D59" s="155" t="s">
        <v>25</v>
      </c>
      <c r="E59" s="170" t="s">
        <v>484</v>
      </c>
      <c r="F59" s="61"/>
      <c r="G59" s="90" t="str">
        <f>Page1!$H52</f>
        <v>NA</v>
      </c>
      <c r="H59" s="90" t="str">
        <f>Page2!$H52</f>
        <v>NA</v>
      </c>
      <c r="I59" s="90" t="str">
        <f>Page3!$H52</f>
        <v>NA</v>
      </c>
      <c r="J59" s="90" t="str">
        <f>Page4!$H52</f>
        <v>NA</v>
      </c>
      <c r="K59" s="90" t="str">
        <f>Page5!$H52</f>
        <v>NA</v>
      </c>
      <c r="L59" s="90" t="str">
        <f>Page6!$H52</f>
        <v>NA</v>
      </c>
      <c r="M59" s="90" t="str">
        <f>Page7!$H52</f>
        <v>NA</v>
      </c>
      <c r="N59" s="90" t="str">
        <f>Page8!$H52</f>
        <v>NA</v>
      </c>
      <c r="O59" s="90" t="str">
        <f>Page9!$H52</f>
        <v>NA</v>
      </c>
      <c r="P59" s="90" t="str">
        <f>Page10!$H52</f>
        <v>NA</v>
      </c>
      <c r="Q59" s="90" t="str">
        <f>Page11!$H52</f>
        <v>NA</v>
      </c>
      <c r="R59" s="90" t="str">
        <f>Page12!$H52</f>
        <v>NA</v>
      </c>
      <c r="S59" s="90" t="str">
        <f>Page13!$H52</f>
        <v>NA</v>
      </c>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119"/>
      <c r="AZ59" s="119"/>
      <c r="BA59" s="119"/>
      <c r="BB59" s="119"/>
      <c r="BC59" s="119"/>
      <c r="BD59" s="119"/>
      <c r="BE59" s="119"/>
      <c r="BF59" s="119"/>
      <c r="BG59" s="119"/>
      <c r="BH59" s="119"/>
      <c r="BI59" s="119"/>
      <c r="BJ59" s="119"/>
      <c r="BK59" s="119"/>
      <c r="BL59" s="119"/>
      <c r="BM59" s="119"/>
      <c r="BN59" s="119"/>
      <c r="BO59" s="119"/>
      <c r="BP59" s="119"/>
      <c r="BQ59" s="119"/>
      <c r="BR59" s="119"/>
      <c r="BS59" s="119"/>
      <c r="BT59" s="119"/>
      <c r="BU59" s="119"/>
      <c r="BV59" s="119"/>
      <c r="BW59" s="119"/>
      <c r="BX59" s="119"/>
      <c r="BY59" s="119"/>
      <c r="BZ59" s="119"/>
      <c r="CA59" s="119"/>
      <c r="CB59" s="119"/>
      <c r="CC59" s="119"/>
      <c r="CD59" s="119"/>
      <c r="CE59" s="119"/>
      <c r="CF59" s="119"/>
      <c r="CG59" s="119"/>
      <c r="CH59" s="119"/>
      <c r="CI59" s="119"/>
      <c r="CJ59" s="119"/>
      <c r="CK59" s="119"/>
      <c r="CL59" s="119"/>
      <c r="CM59" s="119"/>
      <c r="CN59" s="119"/>
      <c r="CO59" s="119"/>
      <c r="CP59" s="119"/>
      <c r="CQ59" s="119"/>
      <c r="CR59" s="119"/>
      <c r="CS59" s="119"/>
      <c r="CT59" s="119"/>
      <c r="CU59" s="119"/>
      <c r="CV59" s="119"/>
      <c r="CW59" s="119"/>
      <c r="CX59" s="119"/>
      <c r="CY59" s="119"/>
      <c r="CZ59" s="119"/>
      <c r="DA59" s="119"/>
      <c r="DB59" s="119"/>
      <c r="DC59" s="119"/>
      <c r="DD59" s="119"/>
      <c r="DE59" s="119"/>
      <c r="DF59" s="119"/>
      <c r="DG59" s="119"/>
      <c r="DH59" s="119"/>
      <c r="DI59" s="119"/>
      <c r="DJ59" s="119"/>
      <c r="DK59" s="119"/>
      <c r="DL59" s="119"/>
      <c r="DM59" s="119"/>
      <c r="DN59" s="119"/>
      <c r="DO59" s="119"/>
      <c r="DP59" s="119"/>
      <c r="DQ59" s="119"/>
      <c r="DR59" s="119"/>
      <c r="DS59" s="119"/>
      <c r="DT59" s="119"/>
      <c r="DU59" s="119"/>
      <c r="DV59" s="119"/>
      <c r="DW59" s="119"/>
      <c r="DX59" s="119"/>
      <c r="DY59" s="119"/>
      <c r="DZ59" s="119"/>
      <c r="EA59" s="119"/>
      <c r="EB59" s="119"/>
      <c r="EC59" s="119"/>
      <c r="ED59" s="119"/>
      <c r="EE59" s="119"/>
      <c r="EF59" s="119"/>
      <c r="EG59" s="119"/>
      <c r="EH59" s="119"/>
      <c r="EI59" s="119"/>
      <c r="EJ59" s="119"/>
      <c r="EK59" s="119"/>
      <c r="EL59" s="119"/>
      <c r="EM59" s="119"/>
      <c r="EN59" s="119"/>
      <c r="EO59" s="119"/>
      <c r="EP59" s="119"/>
      <c r="EQ59" s="119"/>
      <c r="ER59" s="119"/>
      <c r="ES59" s="119"/>
      <c r="ET59" s="119"/>
      <c r="EU59" s="119"/>
      <c r="EV59" s="119"/>
      <c r="EW59" s="119"/>
      <c r="EX59" s="119"/>
      <c r="EY59" s="119"/>
      <c r="EZ59" s="119"/>
      <c r="FA59" s="119"/>
      <c r="FB59" s="119"/>
      <c r="FC59" s="119"/>
      <c r="FD59" s="119"/>
      <c r="FE59" s="119"/>
      <c r="FF59" s="119"/>
      <c r="FG59" s="119"/>
      <c r="FH59" s="119"/>
      <c r="FI59" s="119"/>
      <c r="FJ59" s="119"/>
      <c r="FK59" s="119"/>
      <c r="FL59" s="119"/>
      <c r="FM59" s="119"/>
      <c r="FN59" s="119"/>
      <c r="FO59" s="119"/>
      <c r="FP59" s="119"/>
      <c r="FQ59" s="119"/>
      <c r="FR59" s="119"/>
      <c r="FS59" s="119"/>
      <c r="FT59" s="119"/>
      <c r="FU59" s="119"/>
      <c r="FV59" s="119"/>
      <c r="FW59" s="119"/>
      <c r="FX59" s="119"/>
      <c r="FY59" s="119"/>
      <c r="FZ59" s="119"/>
      <c r="GA59" s="119"/>
      <c r="GB59" s="119"/>
      <c r="GC59" s="119"/>
      <c r="GD59" s="119"/>
      <c r="GE59" s="119"/>
      <c r="GF59" s="119"/>
      <c r="GG59" s="119"/>
      <c r="GH59" s="119"/>
      <c r="GI59" s="119"/>
      <c r="GJ59" s="119"/>
    </row>
    <row r="60" spans="1:192" ht="90" outlineLevel="1" x14ac:dyDescent="0.25">
      <c r="A60" s="186" t="s">
        <v>5</v>
      </c>
      <c r="B60" s="153"/>
      <c r="C60" s="154" t="s">
        <v>94</v>
      </c>
      <c r="D60" s="155" t="s">
        <v>25</v>
      </c>
      <c r="E60" s="170" t="s">
        <v>696</v>
      </c>
      <c r="F60" s="61"/>
      <c r="G60" s="90" t="str">
        <f>Page1!$H53</f>
        <v>NA</v>
      </c>
      <c r="H60" s="90" t="str">
        <f>Page2!$H53</f>
        <v>NA</v>
      </c>
      <c r="I60" s="90" t="str">
        <f>Page3!$H53</f>
        <v>NA</v>
      </c>
      <c r="J60" s="90" t="str">
        <f>Page4!$H53</f>
        <v>NA</v>
      </c>
      <c r="K60" s="90" t="str">
        <f>Page5!$H53</f>
        <v>NA</v>
      </c>
      <c r="L60" s="90" t="str">
        <f>Page6!$H53</f>
        <v>NA</v>
      </c>
      <c r="M60" s="90" t="str">
        <f>Page7!$H53</f>
        <v>NA</v>
      </c>
      <c r="N60" s="90" t="str">
        <f>Page8!$H53</f>
        <v>NA</v>
      </c>
      <c r="O60" s="90" t="str">
        <f>Page9!$H53</f>
        <v>NA</v>
      </c>
      <c r="P60" s="90" t="str">
        <f>Page10!$H53</f>
        <v>NA</v>
      </c>
      <c r="Q60" s="90" t="str">
        <f>Page11!$H53</f>
        <v>NA</v>
      </c>
      <c r="R60" s="90" t="str">
        <f>Page12!$H53</f>
        <v>NA</v>
      </c>
      <c r="S60" s="90" t="str">
        <f>Page13!$H53</f>
        <v>NA</v>
      </c>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119"/>
      <c r="AZ60" s="119"/>
      <c r="BA60" s="119"/>
      <c r="BB60" s="119"/>
      <c r="BC60" s="119"/>
      <c r="BD60" s="119"/>
      <c r="BE60" s="119"/>
      <c r="BF60" s="119"/>
      <c r="BG60" s="119"/>
      <c r="BH60" s="119"/>
      <c r="BI60" s="119"/>
      <c r="BJ60" s="119"/>
      <c r="BK60" s="119"/>
      <c r="BL60" s="119"/>
      <c r="BM60" s="119"/>
      <c r="BN60" s="119"/>
      <c r="BO60" s="119"/>
      <c r="BP60" s="119"/>
      <c r="BQ60" s="119"/>
      <c r="BR60" s="119"/>
      <c r="BS60" s="119"/>
      <c r="BT60" s="119"/>
      <c r="BU60" s="119"/>
      <c r="BV60" s="119"/>
      <c r="BW60" s="119"/>
      <c r="BX60" s="119"/>
      <c r="BY60" s="119"/>
      <c r="BZ60" s="119"/>
      <c r="CA60" s="119"/>
      <c r="CB60" s="119"/>
      <c r="CC60" s="119"/>
      <c r="CD60" s="119"/>
      <c r="CE60" s="119"/>
      <c r="CF60" s="119"/>
      <c r="CG60" s="119"/>
      <c r="CH60" s="119"/>
      <c r="CI60" s="119"/>
      <c r="CJ60" s="119"/>
      <c r="CK60" s="119"/>
      <c r="CL60" s="119"/>
      <c r="CM60" s="119"/>
      <c r="CN60" s="119"/>
      <c r="CO60" s="119"/>
      <c r="CP60" s="119"/>
      <c r="CQ60" s="119"/>
      <c r="CR60" s="119"/>
      <c r="CS60" s="119"/>
      <c r="CT60" s="119"/>
      <c r="CU60" s="119"/>
      <c r="CV60" s="119"/>
      <c r="CW60" s="119"/>
      <c r="CX60" s="119"/>
      <c r="CY60" s="119"/>
      <c r="CZ60" s="119"/>
      <c r="DA60" s="119"/>
      <c r="DB60" s="119"/>
      <c r="DC60" s="119"/>
      <c r="DD60" s="119"/>
      <c r="DE60" s="119"/>
      <c r="DF60" s="119"/>
      <c r="DG60" s="119"/>
      <c r="DH60" s="119"/>
      <c r="DI60" s="119"/>
      <c r="DJ60" s="119"/>
      <c r="DK60" s="119"/>
      <c r="DL60" s="119"/>
      <c r="DM60" s="119"/>
      <c r="DN60" s="119"/>
      <c r="DO60" s="119"/>
      <c r="DP60" s="119"/>
      <c r="DQ60" s="119"/>
      <c r="DR60" s="119"/>
      <c r="DS60" s="119"/>
      <c r="DT60" s="119"/>
      <c r="DU60" s="119"/>
      <c r="DV60" s="119"/>
      <c r="DW60" s="119"/>
      <c r="DX60" s="119"/>
      <c r="DY60" s="119"/>
      <c r="DZ60" s="119"/>
      <c r="EA60" s="119"/>
      <c r="EB60" s="119"/>
      <c r="EC60" s="119"/>
      <c r="ED60" s="119"/>
      <c r="EE60" s="119"/>
      <c r="EF60" s="119"/>
      <c r="EG60" s="119"/>
      <c r="EH60" s="119"/>
      <c r="EI60" s="119"/>
      <c r="EJ60" s="119"/>
      <c r="EK60" s="119"/>
      <c r="EL60" s="119"/>
      <c r="EM60" s="119"/>
      <c r="EN60" s="119"/>
      <c r="EO60" s="119"/>
      <c r="EP60" s="119"/>
      <c r="EQ60" s="119"/>
      <c r="ER60" s="119"/>
      <c r="ES60" s="119"/>
      <c r="ET60" s="119"/>
      <c r="EU60" s="119"/>
      <c r="EV60" s="119"/>
      <c r="EW60" s="119"/>
      <c r="EX60" s="119"/>
      <c r="EY60" s="119"/>
      <c r="EZ60" s="119"/>
      <c r="FA60" s="119"/>
      <c r="FB60" s="119"/>
      <c r="FC60" s="119"/>
      <c r="FD60" s="119"/>
      <c r="FE60" s="119"/>
      <c r="FF60" s="119"/>
      <c r="FG60" s="119"/>
      <c r="FH60" s="119"/>
      <c r="FI60" s="119"/>
      <c r="FJ60" s="119"/>
      <c r="FK60" s="119"/>
      <c r="FL60" s="119"/>
      <c r="FM60" s="119"/>
      <c r="FN60" s="119"/>
      <c r="FO60" s="119"/>
      <c r="FP60" s="119"/>
      <c r="FQ60" s="119"/>
      <c r="FR60" s="119"/>
      <c r="FS60" s="119"/>
      <c r="FT60" s="119"/>
      <c r="FU60" s="119"/>
      <c r="FV60" s="119"/>
      <c r="FW60" s="119"/>
      <c r="FX60" s="119"/>
      <c r="FY60" s="119"/>
      <c r="FZ60" s="119"/>
      <c r="GA60" s="119"/>
      <c r="GB60" s="119"/>
      <c r="GC60" s="119"/>
      <c r="GD60" s="119"/>
      <c r="GE60" s="119"/>
      <c r="GF60" s="119"/>
      <c r="GG60" s="119"/>
      <c r="GH60" s="119"/>
      <c r="GI60" s="119"/>
      <c r="GJ60" s="119"/>
    </row>
    <row r="61" spans="1:192" ht="90" outlineLevel="1" x14ac:dyDescent="0.25">
      <c r="A61" s="186" t="s">
        <v>5</v>
      </c>
      <c r="B61" s="153"/>
      <c r="C61" s="154" t="s">
        <v>95</v>
      </c>
      <c r="D61" s="155" t="s">
        <v>25</v>
      </c>
      <c r="E61" s="170" t="s">
        <v>485</v>
      </c>
      <c r="F61" s="61"/>
      <c r="G61" s="90" t="str">
        <f>Page1!$H54</f>
        <v>NA</v>
      </c>
      <c r="H61" s="90" t="str">
        <f>Page2!$H54</f>
        <v>NA</v>
      </c>
      <c r="I61" s="90" t="str">
        <f>Page3!$H54</f>
        <v>NA</v>
      </c>
      <c r="J61" s="90" t="str">
        <f>Page4!$H54</f>
        <v>NA</v>
      </c>
      <c r="K61" s="90" t="str">
        <f>Page5!$H54</f>
        <v>NA</v>
      </c>
      <c r="L61" s="90" t="str">
        <f>Page6!$H54</f>
        <v>NA</v>
      </c>
      <c r="M61" s="90" t="str">
        <f>Page7!$H54</f>
        <v>NA</v>
      </c>
      <c r="N61" s="90" t="str">
        <f>Page8!$H54</f>
        <v>NA</v>
      </c>
      <c r="O61" s="90" t="str">
        <f>Page9!$H54</f>
        <v>NA</v>
      </c>
      <c r="P61" s="90" t="str">
        <f>Page10!$H54</f>
        <v>NA</v>
      </c>
      <c r="Q61" s="90" t="str">
        <f>Page11!$H54</f>
        <v>NA</v>
      </c>
      <c r="R61" s="90" t="str">
        <f>Page12!$H54</f>
        <v>NA</v>
      </c>
      <c r="S61" s="90" t="str">
        <f>Page13!$H54</f>
        <v>NA</v>
      </c>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119"/>
      <c r="AZ61" s="119"/>
      <c r="BA61" s="119"/>
      <c r="BB61" s="119"/>
      <c r="BC61" s="119"/>
      <c r="BD61" s="119"/>
      <c r="BE61" s="119"/>
      <c r="BF61" s="119"/>
      <c r="BG61" s="119"/>
      <c r="BH61" s="119"/>
      <c r="BI61" s="119"/>
      <c r="BJ61" s="119"/>
      <c r="BK61" s="119"/>
      <c r="BL61" s="119"/>
      <c r="BM61" s="119"/>
      <c r="BN61" s="119"/>
      <c r="BO61" s="119"/>
      <c r="BP61" s="119"/>
      <c r="BQ61" s="119"/>
      <c r="BR61" s="119"/>
      <c r="BS61" s="119"/>
      <c r="BT61" s="119"/>
      <c r="BU61" s="119"/>
      <c r="BV61" s="119"/>
      <c r="BW61" s="119"/>
      <c r="BX61" s="119"/>
      <c r="BY61" s="119"/>
      <c r="BZ61" s="119"/>
      <c r="CA61" s="119"/>
      <c r="CB61" s="119"/>
      <c r="CC61" s="119"/>
      <c r="CD61" s="119"/>
      <c r="CE61" s="119"/>
      <c r="CF61" s="119"/>
      <c r="CG61" s="119"/>
      <c r="CH61" s="119"/>
      <c r="CI61" s="119"/>
      <c r="CJ61" s="119"/>
      <c r="CK61" s="119"/>
      <c r="CL61" s="119"/>
      <c r="CM61" s="119"/>
      <c r="CN61" s="119"/>
      <c r="CO61" s="119"/>
      <c r="CP61" s="119"/>
      <c r="CQ61" s="119"/>
      <c r="CR61" s="119"/>
      <c r="CS61" s="119"/>
      <c r="CT61" s="119"/>
      <c r="CU61" s="119"/>
      <c r="CV61" s="119"/>
      <c r="CW61" s="119"/>
      <c r="CX61" s="119"/>
      <c r="CY61" s="119"/>
      <c r="CZ61" s="119"/>
      <c r="DA61" s="119"/>
      <c r="DB61" s="119"/>
      <c r="DC61" s="119"/>
      <c r="DD61" s="119"/>
      <c r="DE61" s="119"/>
      <c r="DF61" s="119"/>
      <c r="DG61" s="119"/>
      <c r="DH61" s="119"/>
      <c r="DI61" s="119"/>
      <c r="DJ61" s="119"/>
      <c r="DK61" s="119"/>
      <c r="DL61" s="119"/>
      <c r="DM61" s="119"/>
      <c r="DN61" s="119"/>
      <c r="DO61" s="119"/>
      <c r="DP61" s="119"/>
      <c r="DQ61" s="119"/>
      <c r="DR61" s="119"/>
      <c r="DS61" s="119"/>
      <c r="DT61" s="119"/>
      <c r="DU61" s="119"/>
      <c r="DV61" s="119"/>
      <c r="DW61" s="119"/>
      <c r="DX61" s="119"/>
      <c r="DY61" s="119"/>
      <c r="DZ61" s="119"/>
      <c r="EA61" s="119"/>
      <c r="EB61" s="119"/>
      <c r="EC61" s="119"/>
      <c r="ED61" s="119"/>
      <c r="EE61" s="119"/>
      <c r="EF61" s="119"/>
      <c r="EG61" s="119"/>
      <c r="EH61" s="119"/>
      <c r="EI61" s="119"/>
      <c r="EJ61" s="119"/>
      <c r="EK61" s="119"/>
      <c r="EL61" s="119"/>
      <c r="EM61" s="119"/>
      <c r="EN61" s="119"/>
      <c r="EO61" s="119"/>
      <c r="EP61" s="119"/>
      <c r="EQ61" s="119"/>
      <c r="ER61" s="119"/>
      <c r="ES61" s="119"/>
      <c r="ET61" s="119"/>
      <c r="EU61" s="119"/>
      <c r="EV61" s="119"/>
      <c r="EW61" s="119"/>
      <c r="EX61" s="119"/>
      <c r="EY61" s="119"/>
      <c r="EZ61" s="119"/>
      <c r="FA61" s="119"/>
      <c r="FB61" s="119"/>
      <c r="FC61" s="119"/>
      <c r="FD61" s="119"/>
      <c r="FE61" s="119"/>
      <c r="FF61" s="119"/>
      <c r="FG61" s="119"/>
      <c r="FH61" s="119"/>
      <c r="FI61" s="119"/>
      <c r="FJ61" s="119"/>
      <c r="FK61" s="119"/>
      <c r="FL61" s="119"/>
      <c r="FM61" s="119"/>
      <c r="FN61" s="119"/>
      <c r="FO61" s="119"/>
      <c r="FP61" s="119"/>
      <c r="FQ61" s="119"/>
      <c r="FR61" s="119"/>
      <c r="FS61" s="119"/>
      <c r="FT61" s="119"/>
      <c r="FU61" s="119"/>
      <c r="FV61" s="119"/>
      <c r="FW61" s="119"/>
      <c r="FX61" s="119"/>
      <c r="FY61" s="119"/>
      <c r="FZ61" s="119"/>
      <c r="GA61" s="119"/>
      <c r="GB61" s="119"/>
      <c r="GC61" s="119"/>
      <c r="GD61" s="119"/>
      <c r="GE61" s="119"/>
      <c r="GF61" s="119"/>
      <c r="GG61" s="119"/>
      <c r="GH61" s="119"/>
      <c r="GI61" s="119"/>
      <c r="GJ61" s="119"/>
    </row>
    <row r="62" spans="1:192" ht="90" outlineLevel="1" x14ac:dyDescent="0.25">
      <c r="A62" s="186" t="s">
        <v>5</v>
      </c>
      <c r="B62" s="153"/>
      <c r="C62" s="154" t="s">
        <v>96</v>
      </c>
      <c r="D62" s="155" t="s">
        <v>25</v>
      </c>
      <c r="E62" s="170" t="s">
        <v>486</v>
      </c>
      <c r="F62" s="61"/>
      <c r="G62" s="90" t="str">
        <f>Page1!$H55</f>
        <v>NA</v>
      </c>
      <c r="H62" s="90" t="str">
        <f>Page2!$H55</f>
        <v>NA</v>
      </c>
      <c r="I62" s="90" t="str">
        <f>Page3!$H55</f>
        <v>NA</v>
      </c>
      <c r="J62" s="90" t="str">
        <f>Page4!$H55</f>
        <v>NA</v>
      </c>
      <c r="K62" s="90" t="str">
        <f>Page5!$H55</f>
        <v>NA</v>
      </c>
      <c r="L62" s="90" t="str">
        <f>Page6!$H55</f>
        <v>NA</v>
      </c>
      <c r="M62" s="90" t="str">
        <f>Page7!$H55</f>
        <v>NA</v>
      </c>
      <c r="N62" s="90" t="str">
        <f>Page8!$H55</f>
        <v>NA</v>
      </c>
      <c r="O62" s="90" t="str">
        <f>Page9!$H55</f>
        <v>NA</v>
      </c>
      <c r="P62" s="90" t="str">
        <f>Page10!$H55</f>
        <v>NA</v>
      </c>
      <c r="Q62" s="90" t="str">
        <f>Page11!$H55</f>
        <v>NA</v>
      </c>
      <c r="R62" s="90" t="str">
        <f>Page12!$H55</f>
        <v>NA</v>
      </c>
      <c r="S62" s="90" t="str">
        <f>Page13!$H55</f>
        <v>NA</v>
      </c>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19"/>
      <c r="CG62" s="119"/>
      <c r="CH62" s="119"/>
      <c r="CI62" s="119"/>
      <c r="CJ62" s="119"/>
      <c r="CK62" s="119"/>
      <c r="CL62" s="119"/>
      <c r="CM62" s="119"/>
      <c r="CN62" s="119"/>
      <c r="CO62" s="119"/>
      <c r="CP62" s="119"/>
      <c r="CQ62" s="119"/>
      <c r="CR62" s="119"/>
      <c r="CS62" s="119"/>
      <c r="CT62" s="119"/>
      <c r="CU62" s="119"/>
      <c r="CV62" s="119"/>
      <c r="CW62" s="119"/>
      <c r="CX62" s="119"/>
      <c r="CY62" s="119"/>
      <c r="CZ62" s="119"/>
      <c r="DA62" s="119"/>
      <c r="DB62" s="119"/>
      <c r="DC62" s="119"/>
      <c r="DD62" s="119"/>
      <c r="DE62" s="119"/>
      <c r="DF62" s="119"/>
      <c r="DG62" s="119"/>
      <c r="DH62" s="119"/>
      <c r="DI62" s="119"/>
      <c r="DJ62" s="119"/>
      <c r="DK62" s="119"/>
      <c r="DL62" s="119"/>
      <c r="DM62" s="119"/>
      <c r="DN62" s="119"/>
      <c r="DO62" s="119"/>
      <c r="DP62" s="119"/>
      <c r="DQ62" s="119"/>
      <c r="DR62" s="119"/>
      <c r="DS62" s="119"/>
      <c r="DT62" s="119"/>
      <c r="DU62" s="119"/>
      <c r="DV62" s="119"/>
      <c r="DW62" s="119"/>
      <c r="DX62" s="119"/>
      <c r="DY62" s="119"/>
      <c r="DZ62" s="119"/>
      <c r="EA62" s="119"/>
      <c r="EB62" s="119"/>
      <c r="EC62" s="119"/>
      <c r="ED62" s="119"/>
      <c r="EE62" s="119"/>
      <c r="EF62" s="119"/>
      <c r="EG62" s="119"/>
      <c r="EH62" s="119"/>
      <c r="EI62" s="119"/>
      <c r="EJ62" s="119"/>
      <c r="EK62" s="119"/>
      <c r="EL62" s="119"/>
      <c r="EM62" s="119"/>
      <c r="EN62" s="119"/>
      <c r="EO62" s="119"/>
      <c r="EP62" s="119"/>
      <c r="EQ62" s="119"/>
      <c r="ER62" s="119"/>
      <c r="ES62" s="119"/>
      <c r="ET62" s="119"/>
      <c r="EU62" s="119"/>
      <c r="EV62" s="119"/>
      <c r="EW62" s="119"/>
      <c r="EX62" s="119"/>
      <c r="EY62" s="119"/>
      <c r="EZ62" s="119"/>
      <c r="FA62" s="119"/>
      <c r="FB62" s="119"/>
      <c r="FC62" s="119"/>
      <c r="FD62" s="119"/>
      <c r="FE62" s="119"/>
      <c r="FF62" s="119"/>
      <c r="FG62" s="119"/>
      <c r="FH62" s="119"/>
      <c r="FI62" s="119"/>
      <c r="FJ62" s="119"/>
      <c r="FK62" s="119"/>
      <c r="FL62" s="119"/>
      <c r="FM62" s="119"/>
      <c r="FN62" s="119"/>
      <c r="FO62" s="119"/>
      <c r="FP62" s="119"/>
      <c r="FQ62" s="119"/>
      <c r="FR62" s="119"/>
      <c r="FS62" s="119"/>
      <c r="FT62" s="119"/>
      <c r="FU62" s="119"/>
      <c r="FV62" s="119"/>
      <c r="FW62" s="119"/>
      <c r="FX62" s="119"/>
      <c r="FY62" s="119"/>
      <c r="FZ62" s="119"/>
      <c r="GA62" s="119"/>
      <c r="GB62" s="119"/>
      <c r="GC62" s="119"/>
      <c r="GD62" s="119"/>
      <c r="GE62" s="119"/>
      <c r="GF62" s="119"/>
      <c r="GG62" s="119"/>
      <c r="GH62" s="119"/>
      <c r="GI62" s="119"/>
      <c r="GJ62" s="119"/>
    </row>
    <row r="63" spans="1:192" ht="78.75" outlineLevel="1" x14ac:dyDescent="0.25">
      <c r="A63" s="186" t="s">
        <v>5</v>
      </c>
      <c r="B63" s="153"/>
      <c r="C63" s="154" t="s">
        <v>97</v>
      </c>
      <c r="D63" s="155" t="s">
        <v>25</v>
      </c>
      <c r="E63" s="170" t="s">
        <v>487</v>
      </c>
      <c r="F63" s="61"/>
      <c r="G63" s="90" t="str">
        <f>Page1!$H56</f>
        <v>NA</v>
      </c>
      <c r="H63" s="90" t="str">
        <f>Page2!$H56</f>
        <v>NA</v>
      </c>
      <c r="I63" s="90" t="str">
        <f>Page3!$H56</f>
        <v>NA</v>
      </c>
      <c r="J63" s="90" t="str">
        <f>Page4!$H56</f>
        <v>NA</v>
      </c>
      <c r="K63" s="90" t="str">
        <f>Page5!$H56</f>
        <v>NA</v>
      </c>
      <c r="L63" s="90" t="str">
        <f>Page6!$H56</f>
        <v>NA</v>
      </c>
      <c r="M63" s="90" t="str">
        <f>Page7!$H56</f>
        <v>NA</v>
      </c>
      <c r="N63" s="90" t="str">
        <f>Page8!$H56</f>
        <v>NA</v>
      </c>
      <c r="O63" s="90" t="str">
        <f>Page9!$H56</f>
        <v>NA</v>
      </c>
      <c r="P63" s="90" t="str">
        <f>Page10!$H56</f>
        <v>NA</v>
      </c>
      <c r="Q63" s="90" t="str">
        <f>Page11!$H56</f>
        <v>NA</v>
      </c>
      <c r="R63" s="90" t="str">
        <f>Page12!$H56</f>
        <v>NA</v>
      </c>
      <c r="S63" s="90" t="str">
        <f>Page13!$H56</f>
        <v>NA</v>
      </c>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119"/>
      <c r="AZ63" s="119"/>
      <c r="BA63" s="119"/>
      <c r="BB63" s="119"/>
      <c r="BC63" s="119"/>
      <c r="BD63" s="119"/>
      <c r="BE63" s="119"/>
      <c r="BF63" s="119"/>
      <c r="BG63" s="119"/>
      <c r="BH63" s="119"/>
      <c r="BI63" s="119"/>
      <c r="BJ63" s="119"/>
      <c r="BK63" s="119"/>
      <c r="BL63" s="119"/>
      <c r="BM63" s="119"/>
      <c r="BN63" s="119"/>
      <c r="BO63" s="119"/>
      <c r="BP63" s="119"/>
      <c r="BQ63" s="119"/>
      <c r="BR63" s="119"/>
      <c r="BS63" s="119"/>
      <c r="BT63" s="119"/>
      <c r="BU63" s="119"/>
      <c r="BV63" s="119"/>
      <c r="BW63" s="119"/>
      <c r="BX63" s="119"/>
      <c r="BY63" s="119"/>
      <c r="BZ63" s="119"/>
      <c r="CA63" s="119"/>
      <c r="CB63" s="119"/>
      <c r="CC63" s="119"/>
      <c r="CD63" s="119"/>
      <c r="CE63" s="119"/>
      <c r="CF63" s="119"/>
      <c r="CG63" s="119"/>
      <c r="CH63" s="119"/>
      <c r="CI63" s="119"/>
      <c r="CJ63" s="119"/>
      <c r="CK63" s="119"/>
      <c r="CL63" s="119"/>
      <c r="CM63" s="119"/>
      <c r="CN63" s="119"/>
      <c r="CO63" s="119"/>
      <c r="CP63" s="119"/>
      <c r="CQ63" s="119"/>
      <c r="CR63" s="119"/>
      <c r="CS63" s="119"/>
      <c r="CT63" s="119"/>
      <c r="CU63" s="119"/>
      <c r="CV63" s="119"/>
      <c r="CW63" s="119"/>
      <c r="CX63" s="119"/>
      <c r="CY63" s="119"/>
      <c r="CZ63" s="119"/>
      <c r="DA63" s="119"/>
      <c r="DB63" s="119"/>
      <c r="DC63" s="119"/>
      <c r="DD63" s="119"/>
      <c r="DE63" s="119"/>
      <c r="DF63" s="119"/>
      <c r="DG63" s="119"/>
      <c r="DH63" s="119"/>
      <c r="DI63" s="119"/>
      <c r="DJ63" s="119"/>
      <c r="DK63" s="119"/>
      <c r="DL63" s="119"/>
      <c r="DM63" s="119"/>
      <c r="DN63" s="119"/>
      <c r="DO63" s="119"/>
      <c r="DP63" s="119"/>
      <c r="DQ63" s="119"/>
      <c r="DR63" s="119"/>
      <c r="DS63" s="119"/>
      <c r="DT63" s="119"/>
      <c r="DU63" s="119"/>
      <c r="DV63" s="119"/>
      <c r="DW63" s="119"/>
      <c r="DX63" s="119"/>
      <c r="DY63" s="119"/>
      <c r="DZ63" s="119"/>
      <c r="EA63" s="119"/>
      <c r="EB63" s="119"/>
      <c r="EC63" s="119"/>
      <c r="ED63" s="119"/>
      <c r="EE63" s="119"/>
      <c r="EF63" s="119"/>
      <c r="EG63" s="119"/>
      <c r="EH63" s="119"/>
      <c r="EI63" s="119"/>
      <c r="EJ63" s="119"/>
      <c r="EK63" s="119"/>
      <c r="EL63" s="119"/>
      <c r="EM63" s="119"/>
      <c r="EN63" s="119"/>
      <c r="EO63" s="119"/>
      <c r="EP63" s="119"/>
      <c r="EQ63" s="119"/>
      <c r="ER63" s="119"/>
      <c r="ES63" s="119"/>
      <c r="ET63" s="119"/>
      <c r="EU63" s="119"/>
      <c r="EV63" s="119"/>
      <c r="EW63" s="119"/>
      <c r="EX63" s="119"/>
      <c r="EY63" s="119"/>
      <c r="EZ63" s="119"/>
      <c r="FA63" s="119"/>
      <c r="FB63" s="119"/>
      <c r="FC63" s="119"/>
      <c r="FD63" s="119"/>
      <c r="FE63" s="119"/>
      <c r="FF63" s="119"/>
      <c r="FG63" s="119"/>
      <c r="FH63" s="119"/>
      <c r="FI63" s="119"/>
      <c r="FJ63" s="119"/>
      <c r="FK63" s="119"/>
      <c r="FL63" s="119"/>
      <c r="FM63" s="119"/>
      <c r="FN63" s="119"/>
      <c r="FO63" s="119"/>
      <c r="FP63" s="119"/>
      <c r="FQ63" s="119"/>
      <c r="FR63" s="119"/>
      <c r="FS63" s="119"/>
      <c r="FT63" s="119"/>
      <c r="FU63" s="119"/>
      <c r="FV63" s="119"/>
      <c r="FW63" s="119"/>
      <c r="FX63" s="119"/>
      <c r="FY63" s="119"/>
      <c r="FZ63" s="119"/>
      <c r="GA63" s="119"/>
      <c r="GB63" s="119"/>
      <c r="GC63" s="119"/>
      <c r="GD63" s="119"/>
      <c r="GE63" s="119"/>
      <c r="GF63" s="119"/>
      <c r="GG63" s="119"/>
      <c r="GH63" s="119"/>
      <c r="GI63" s="119"/>
      <c r="GJ63" s="119"/>
    </row>
    <row r="64" spans="1:192" ht="213.75" outlineLevel="1" x14ac:dyDescent="0.25">
      <c r="A64" s="186" t="s">
        <v>5</v>
      </c>
      <c r="B64" s="150" t="s">
        <v>697</v>
      </c>
      <c r="C64" s="151" t="s">
        <v>98</v>
      </c>
      <c r="D64" s="152" t="s">
        <v>24</v>
      </c>
      <c r="E64" s="171" t="s">
        <v>698</v>
      </c>
      <c r="F64" s="59"/>
      <c r="G64" s="90" t="str">
        <f>Page1!$H57</f>
        <v>NA</v>
      </c>
      <c r="H64" s="90" t="str">
        <f>Page2!$H57</f>
        <v>NA</v>
      </c>
      <c r="I64" s="90" t="str">
        <f>Page3!$H57</f>
        <v>NA</v>
      </c>
      <c r="J64" s="90" t="str">
        <f>Page4!$H57</f>
        <v>NA</v>
      </c>
      <c r="K64" s="90" t="str">
        <f>Page5!$H57</f>
        <v>NA</v>
      </c>
      <c r="L64" s="90" t="str">
        <f>Page6!$H57</f>
        <v>NA</v>
      </c>
      <c r="M64" s="90" t="str">
        <f>Page7!$H57</f>
        <v>NA</v>
      </c>
      <c r="N64" s="90" t="str">
        <f>Page8!$H57</f>
        <v>NA</v>
      </c>
      <c r="O64" s="90" t="str">
        <f>Page9!$H57</f>
        <v>NA</v>
      </c>
      <c r="P64" s="90" t="str">
        <f>Page10!$H57</f>
        <v>NA</v>
      </c>
      <c r="Q64" s="90" t="str">
        <f>Page11!$H57</f>
        <v>NA</v>
      </c>
      <c r="R64" s="90" t="str">
        <f>Page12!$H57</f>
        <v>NA</v>
      </c>
      <c r="S64" s="90" t="str">
        <f>Page13!$H57</f>
        <v>NA</v>
      </c>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119"/>
      <c r="AZ64" s="119"/>
      <c r="BA64" s="119"/>
      <c r="BB64" s="119"/>
      <c r="BC64" s="119"/>
      <c r="BD64" s="119"/>
      <c r="BE64" s="119"/>
      <c r="BF64" s="119"/>
      <c r="BG64" s="119"/>
      <c r="BH64" s="119"/>
      <c r="BI64" s="119"/>
      <c r="BJ64" s="119"/>
      <c r="BK64" s="119"/>
      <c r="BL64" s="119"/>
      <c r="BM64" s="119"/>
      <c r="BN64" s="119"/>
      <c r="BO64" s="119"/>
      <c r="BP64" s="119"/>
      <c r="BQ64" s="119"/>
      <c r="BR64" s="119"/>
      <c r="BS64" s="119"/>
      <c r="BT64" s="119"/>
      <c r="BU64" s="119"/>
      <c r="BV64" s="119"/>
      <c r="BW64" s="119"/>
      <c r="BX64" s="119"/>
      <c r="BY64" s="119"/>
      <c r="BZ64" s="119"/>
      <c r="CA64" s="119"/>
      <c r="CB64" s="119"/>
      <c r="CC64" s="119"/>
      <c r="CD64" s="119"/>
      <c r="CE64" s="119"/>
      <c r="CF64" s="119"/>
      <c r="CG64" s="119"/>
      <c r="CH64" s="119"/>
      <c r="CI64" s="119"/>
      <c r="CJ64" s="119"/>
      <c r="CK64" s="119"/>
      <c r="CL64" s="119"/>
      <c r="CM64" s="119"/>
      <c r="CN64" s="119"/>
      <c r="CO64" s="119"/>
      <c r="CP64" s="119"/>
      <c r="CQ64" s="119"/>
      <c r="CR64" s="119"/>
      <c r="CS64" s="119"/>
      <c r="CT64" s="119"/>
      <c r="CU64" s="119"/>
      <c r="CV64" s="119"/>
      <c r="CW64" s="119"/>
      <c r="CX64" s="119"/>
      <c r="CY64" s="119"/>
      <c r="CZ64" s="119"/>
      <c r="DA64" s="119"/>
      <c r="DB64" s="119"/>
      <c r="DC64" s="119"/>
      <c r="DD64" s="119"/>
      <c r="DE64" s="119"/>
      <c r="DF64" s="119"/>
      <c r="DG64" s="119"/>
      <c r="DH64" s="119"/>
      <c r="DI64" s="119"/>
      <c r="DJ64" s="119"/>
      <c r="DK64" s="119"/>
      <c r="DL64" s="119"/>
      <c r="DM64" s="119"/>
      <c r="DN64" s="119"/>
      <c r="DO64" s="119"/>
      <c r="DP64" s="119"/>
      <c r="DQ64" s="119"/>
      <c r="DR64" s="119"/>
      <c r="DS64" s="119"/>
      <c r="DT64" s="119"/>
      <c r="DU64" s="119"/>
      <c r="DV64" s="119"/>
      <c r="DW64" s="119"/>
      <c r="DX64" s="119"/>
      <c r="DY64" s="119"/>
      <c r="DZ64" s="119"/>
      <c r="EA64" s="119"/>
      <c r="EB64" s="119"/>
      <c r="EC64" s="119"/>
      <c r="ED64" s="119"/>
      <c r="EE64" s="119"/>
      <c r="EF64" s="119"/>
      <c r="EG64" s="119"/>
      <c r="EH64" s="119"/>
      <c r="EI64" s="119"/>
      <c r="EJ64" s="119"/>
      <c r="EK64" s="119"/>
      <c r="EL64" s="119"/>
      <c r="EM64" s="119"/>
      <c r="EN64" s="119"/>
      <c r="EO64" s="119"/>
      <c r="EP64" s="119"/>
      <c r="EQ64" s="119"/>
      <c r="ER64" s="119"/>
      <c r="ES64" s="119"/>
      <c r="ET64" s="119"/>
      <c r="EU64" s="119"/>
      <c r="EV64" s="119"/>
      <c r="EW64" s="119"/>
      <c r="EX64" s="119"/>
      <c r="EY64" s="119"/>
      <c r="EZ64" s="119"/>
      <c r="FA64" s="119"/>
      <c r="FB64" s="119"/>
      <c r="FC64" s="119"/>
      <c r="FD64" s="119"/>
      <c r="FE64" s="119"/>
      <c r="FF64" s="119"/>
      <c r="FG64" s="119"/>
      <c r="FH64" s="119"/>
      <c r="FI64" s="119"/>
      <c r="FJ64" s="119"/>
      <c r="FK64" s="119"/>
      <c r="FL64" s="119"/>
      <c r="FM64" s="119"/>
      <c r="FN64" s="119"/>
      <c r="FO64" s="119"/>
      <c r="FP64" s="119"/>
      <c r="FQ64" s="119"/>
      <c r="FR64" s="119"/>
      <c r="FS64" s="119"/>
      <c r="FT64" s="119"/>
      <c r="FU64" s="119"/>
      <c r="FV64" s="119"/>
      <c r="FW64" s="119"/>
      <c r="FX64" s="119"/>
      <c r="FY64" s="119"/>
      <c r="FZ64" s="119"/>
      <c r="GA64" s="119"/>
      <c r="GB64" s="119"/>
      <c r="GC64" s="119"/>
      <c r="GD64" s="119"/>
      <c r="GE64" s="119"/>
      <c r="GF64" s="119"/>
      <c r="GG64" s="119"/>
      <c r="GH64" s="119"/>
      <c r="GI64" s="119"/>
      <c r="GJ64" s="119"/>
    </row>
    <row r="65" spans="1:192" ht="168.75" outlineLevel="1" x14ac:dyDescent="0.25">
      <c r="A65" s="186" t="s">
        <v>5</v>
      </c>
      <c r="B65" s="150"/>
      <c r="C65" s="151" t="s">
        <v>99</v>
      </c>
      <c r="D65" s="152" t="s">
        <v>24</v>
      </c>
      <c r="E65" s="171" t="s">
        <v>699</v>
      </c>
      <c r="F65" s="59"/>
      <c r="G65" s="90" t="str">
        <f>Page1!$H58</f>
        <v>NA</v>
      </c>
      <c r="H65" s="90" t="str">
        <f>Page2!$H58</f>
        <v>NA</v>
      </c>
      <c r="I65" s="90" t="str">
        <f>Page3!$H58</f>
        <v>NA</v>
      </c>
      <c r="J65" s="90" t="str">
        <f>Page4!$H58</f>
        <v>NA</v>
      </c>
      <c r="K65" s="90" t="str">
        <f>Page5!$H58</f>
        <v>NA</v>
      </c>
      <c r="L65" s="90" t="str">
        <f>Page6!$H58</f>
        <v>NA</v>
      </c>
      <c r="M65" s="90" t="str">
        <f>Page7!$H58</f>
        <v>NA</v>
      </c>
      <c r="N65" s="90" t="str">
        <f>Page8!$H58</f>
        <v>NA</v>
      </c>
      <c r="O65" s="90" t="str">
        <f>Page9!$H58</f>
        <v>NA</v>
      </c>
      <c r="P65" s="90" t="str">
        <f>Page10!$H58</f>
        <v>NA</v>
      </c>
      <c r="Q65" s="90" t="str">
        <f>Page11!$H58</f>
        <v>NA</v>
      </c>
      <c r="R65" s="90" t="str">
        <f>Page12!$H58</f>
        <v>NA</v>
      </c>
      <c r="S65" s="90" t="str">
        <f>Page13!$H58</f>
        <v>NA</v>
      </c>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19"/>
      <c r="BU65" s="119"/>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c r="DG65" s="119"/>
      <c r="DH65" s="119"/>
      <c r="DI65" s="119"/>
      <c r="DJ65" s="119"/>
      <c r="DK65" s="119"/>
      <c r="DL65" s="119"/>
      <c r="DM65" s="119"/>
      <c r="DN65" s="119"/>
      <c r="DO65" s="119"/>
      <c r="DP65" s="119"/>
      <c r="DQ65" s="119"/>
      <c r="DR65" s="119"/>
      <c r="DS65" s="119"/>
      <c r="DT65" s="119"/>
      <c r="DU65" s="119"/>
      <c r="DV65" s="119"/>
      <c r="DW65" s="119"/>
      <c r="DX65" s="119"/>
      <c r="DY65" s="119"/>
      <c r="DZ65" s="119"/>
      <c r="EA65" s="119"/>
      <c r="EB65" s="119"/>
      <c r="EC65" s="119"/>
      <c r="ED65" s="119"/>
      <c r="EE65" s="119"/>
      <c r="EF65" s="119"/>
      <c r="EG65" s="119"/>
      <c r="EH65" s="119"/>
      <c r="EI65" s="119"/>
      <c r="EJ65" s="119"/>
      <c r="EK65" s="119"/>
      <c r="EL65" s="119"/>
      <c r="EM65" s="119"/>
      <c r="EN65" s="119"/>
      <c r="EO65" s="119"/>
      <c r="EP65" s="119"/>
      <c r="EQ65" s="119"/>
      <c r="ER65" s="119"/>
      <c r="ES65" s="119"/>
      <c r="ET65" s="119"/>
      <c r="EU65" s="119"/>
      <c r="EV65" s="119"/>
      <c r="EW65" s="119"/>
      <c r="EX65" s="119"/>
      <c r="EY65" s="119"/>
      <c r="EZ65" s="119"/>
      <c r="FA65" s="119"/>
      <c r="FB65" s="119"/>
      <c r="FC65" s="119"/>
      <c r="FD65" s="119"/>
      <c r="FE65" s="119"/>
      <c r="FF65" s="119"/>
      <c r="FG65" s="119"/>
      <c r="FH65" s="119"/>
      <c r="FI65" s="119"/>
      <c r="FJ65" s="119"/>
      <c r="FK65" s="119"/>
      <c r="FL65" s="119"/>
      <c r="FM65" s="119"/>
      <c r="FN65" s="119"/>
      <c r="FO65" s="119"/>
      <c r="FP65" s="119"/>
      <c r="FQ65" s="119"/>
      <c r="FR65" s="119"/>
      <c r="FS65" s="119"/>
      <c r="FT65" s="119"/>
      <c r="FU65" s="119"/>
      <c r="FV65" s="119"/>
      <c r="FW65" s="119"/>
      <c r="FX65" s="119"/>
      <c r="FY65" s="119"/>
      <c r="FZ65" s="119"/>
      <c r="GA65" s="119"/>
      <c r="GB65" s="119"/>
      <c r="GC65" s="119"/>
      <c r="GD65" s="119"/>
      <c r="GE65" s="119"/>
      <c r="GF65" s="119"/>
      <c r="GG65" s="119"/>
      <c r="GH65" s="119"/>
      <c r="GI65" s="119"/>
      <c r="GJ65" s="119"/>
    </row>
    <row r="66" spans="1:192" ht="168.75" outlineLevel="1" x14ac:dyDescent="0.25">
      <c r="A66" s="186" t="s">
        <v>5</v>
      </c>
      <c r="B66" s="150"/>
      <c r="C66" s="151" t="s">
        <v>100</v>
      </c>
      <c r="D66" s="152" t="s">
        <v>24</v>
      </c>
      <c r="E66" s="173" t="s">
        <v>700</v>
      </c>
      <c r="F66" s="59"/>
      <c r="G66" s="90" t="str">
        <f>Page1!$H59</f>
        <v>NA</v>
      </c>
      <c r="H66" s="90" t="str">
        <f>Page2!$H59</f>
        <v>NA</v>
      </c>
      <c r="I66" s="90" t="str">
        <f>Page3!$H59</f>
        <v>NA</v>
      </c>
      <c r="J66" s="90" t="str">
        <f>Page4!$H59</f>
        <v>NA</v>
      </c>
      <c r="K66" s="90" t="str">
        <f>Page5!$H59</f>
        <v>NA</v>
      </c>
      <c r="L66" s="90" t="str">
        <f>Page6!$H59</f>
        <v>NA</v>
      </c>
      <c r="M66" s="90" t="str">
        <f>Page7!$H59</f>
        <v>NA</v>
      </c>
      <c r="N66" s="90" t="str">
        <f>Page8!$H59</f>
        <v>NA</v>
      </c>
      <c r="O66" s="90" t="str">
        <f>Page9!$H59</f>
        <v>NA</v>
      </c>
      <c r="P66" s="90" t="str">
        <f>Page10!$H59</f>
        <v>NA</v>
      </c>
      <c r="Q66" s="90" t="str">
        <f>Page11!$H59</f>
        <v>NA</v>
      </c>
      <c r="R66" s="90" t="str">
        <f>Page12!$H59</f>
        <v>NA</v>
      </c>
      <c r="S66" s="90" t="str">
        <f>Page13!$H59</f>
        <v>NA</v>
      </c>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119"/>
      <c r="AZ66" s="119"/>
      <c r="BA66" s="119"/>
      <c r="BB66" s="119"/>
      <c r="BC66" s="119"/>
      <c r="BD66" s="119"/>
      <c r="BE66" s="119"/>
      <c r="BF66" s="119"/>
      <c r="BG66" s="119"/>
      <c r="BH66" s="119"/>
      <c r="BI66" s="119"/>
      <c r="BJ66" s="119"/>
      <c r="BK66" s="119"/>
      <c r="BL66" s="119"/>
      <c r="BM66" s="119"/>
      <c r="BN66" s="119"/>
      <c r="BO66" s="119"/>
      <c r="BP66" s="119"/>
      <c r="BQ66" s="119"/>
      <c r="BR66" s="119"/>
      <c r="BS66" s="119"/>
      <c r="BT66" s="119"/>
      <c r="BU66" s="119"/>
      <c r="BV66" s="119"/>
      <c r="BW66" s="119"/>
      <c r="BX66" s="119"/>
      <c r="BY66" s="119"/>
      <c r="BZ66" s="119"/>
      <c r="CA66" s="119"/>
      <c r="CB66" s="119"/>
      <c r="CC66" s="119"/>
      <c r="CD66" s="119"/>
      <c r="CE66" s="119"/>
      <c r="CF66" s="119"/>
      <c r="CG66" s="119"/>
      <c r="CH66" s="119"/>
      <c r="CI66" s="119"/>
      <c r="CJ66" s="119"/>
      <c r="CK66" s="119"/>
      <c r="CL66" s="119"/>
      <c r="CM66" s="119"/>
      <c r="CN66" s="119"/>
      <c r="CO66" s="119"/>
      <c r="CP66" s="119"/>
      <c r="CQ66" s="119"/>
      <c r="CR66" s="119"/>
      <c r="CS66" s="119"/>
      <c r="CT66" s="119"/>
      <c r="CU66" s="119"/>
      <c r="CV66" s="119"/>
      <c r="CW66" s="119"/>
      <c r="CX66" s="119"/>
      <c r="CY66" s="119"/>
      <c r="CZ66" s="119"/>
      <c r="DA66" s="119"/>
      <c r="DB66" s="119"/>
      <c r="DC66" s="119"/>
      <c r="DD66" s="119"/>
      <c r="DE66" s="119"/>
      <c r="DF66" s="119"/>
      <c r="DG66" s="119"/>
      <c r="DH66" s="119"/>
      <c r="DI66" s="119"/>
      <c r="DJ66" s="119"/>
      <c r="DK66" s="119"/>
      <c r="DL66" s="119"/>
      <c r="DM66" s="119"/>
      <c r="DN66" s="119"/>
      <c r="DO66" s="119"/>
      <c r="DP66" s="119"/>
      <c r="DQ66" s="119"/>
      <c r="DR66" s="119"/>
      <c r="DS66" s="119"/>
      <c r="DT66" s="119"/>
      <c r="DU66" s="119"/>
      <c r="DV66" s="119"/>
      <c r="DW66" s="119"/>
      <c r="DX66" s="119"/>
      <c r="DY66" s="119"/>
      <c r="DZ66" s="119"/>
      <c r="EA66" s="119"/>
      <c r="EB66" s="119"/>
      <c r="EC66" s="119"/>
      <c r="ED66" s="119"/>
      <c r="EE66" s="119"/>
      <c r="EF66" s="119"/>
      <c r="EG66" s="119"/>
      <c r="EH66" s="119"/>
      <c r="EI66" s="119"/>
      <c r="EJ66" s="119"/>
      <c r="EK66" s="119"/>
      <c r="EL66" s="119"/>
      <c r="EM66" s="119"/>
      <c r="EN66" s="119"/>
      <c r="EO66" s="119"/>
      <c r="EP66" s="119"/>
      <c r="EQ66" s="119"/>
      <c r="ER66" s="119"/>
      <c r="ES66" s="119"/>
      <c r="ET66" s="119"/>
      <c r="EU66" s="119"/>
      <c r="EV66" s="119"/>
      <c r="EW66" s="119"/>
      <c r="EX66" s="119"/>
      <c r="EY66" s="119"/>
      <c r="EZ66" s="119"/>
      <c r="FA66" s="119"/>
      <c r="FB66" s="119"/>
      <c r="FC66" s="119"/>
      <c r="FD66" s="119"/>
      <c r="FE66" s="119"/>
      <c r="FF66" s="119"/>
      <c r="FG66" s="119"/>
      <c r="FH66" s="119"/>
      <c r="FI66" s="119"/>
      <c r="FJ66" s="119"/>
      <c r="FK66" s="119"/>
      <c r="FL66" s="119"/>
      <c r="FM66" s="119"/>
      <c r="FN66" s="119"/>
      <c r="FO66" s="119"/>
      <c r="FP66" s="119"/>
      <c r="FQ66" s="119"/>
      <c r="FR66" s="119"/>
      <c r="FS66" s="119"/>
      <c r="FT66" s="119"/>
      <c r="FU66" s="119"/>
      <c r="FV66" s="119"/>
      <c r="FW66" s="119"/>
      <c r="FX66" s="119"/>
      <c r="FY66" s="119"/>
      <c r="FZ66" s="119"/>
      <c r="GA66" s="119"/>
      <c r="GB66" s="119"/>
      <c r="GC66" s="119"/>
      <c r="GD66" s="119"/>
      <c r="GE66" s="119"/>
      <c r="GF66" s="119"/>
      <c r="GG66" s="119"/>
      <c r="GH66" s="119"/>
      <c r="GI66" s="119"/>
      <c r="GJ66" s="119"/>
    </row>
    <row r="67" spans="1:192" ht="168.75" outlineLevel="1" x14ac:dyDescent="0.25">
      <c r="A67" s="186" t="s">
        <v>5</v>
      </c>
      <c r="B67" s="150"/>
      <c r="C67" s="151" t="s">
        <v>101</v>
      </c>
      <c r="D67" s="152" t="s">
        <v>24</v>
      </c>
      <c r="E67" s="165" t="s">
        <v>701</v>
      </c>
      <c r="F67" s="59"/>
      <c r="G67" s="90" t="str">
        <f>Page1!$H60</f>
        <v>NA</v>
      </c>
      <c r="H67" s="90" t="str">
        <f>Page2!$H60</f>
        <v>NA</v>
      </c>
      <c r="I67" s="90" t="str">
        <f>Page3!$H60</f>
        <v>NA</v>
      </c>
      <c r="J67" s="90" t="str">
        <f>Page4!$H60</f>
        <v>NA</v>
      </c>
      <c r="K67" s="90" t="str">
        <f>Page5!$H60</f>
        <v>NA</v>
      </c>
      <c r="L67" s="90" t="str">
        <f>Page6!$H60</f>
        <v>NA</v>
      </c>
      <c r="M67" s="90" t="str">
        <f>Page7!$H60</f>
        <v>NA</v>
      </c>
      <c r="N67" s="90" t="str">
        <f>Page8!$H60</f>
        <v>NA</v>
      </c>
      <c r="O67" s="90" t="str">
        <f>Page9!$H60</f>
        <v>NA</v>
      </c>
      <c r="P67" s="90" t="str">
        <f>Page10!$H60</f>
        <v>NA</v>
      </c>
      <c r="Q67" s="90" t="str">
        <f>Page11!$H60</f>
        <v>NA</v>
      </c>
      <c r="R67" s="90" t="str">
        <f>Page12!$H60</f>
        <v>NA</v>
      </c>
      <c r="S67" s="90" t="str">
        <f>Page13!$H60</f>
        <v>NA</v>
      </c>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119"/>
      <c r="AZ67" s="119"/>
      <c r="BA67" s="119"/>
      <c r="BB67" s="119"/>
      <c r="BC67" s="119"/>
      <c r="BD67" s="119"/>
      <c r="BE67" s="119"/>
      <c r="BF67" s="119"/>
      <c r="BG67" s="119"/>
      <c r="BH67" s="119"/>
      <c r="BI67" s="119"/>
      <c r="BJ67" s="119"/>
      <c r="BK67" s="119"/>
      <c r="BL67" s="119"/>
      <c r="BM67" s="119"/>
      <c r="BN67" s="119"/>
      <c r="BO67" s="119"/>
      <c r="BP67" s="119"/>
      <c r="BQ67" s="119"/>
      <c r="BR67" s="119"/>
      <c r="BS67" s="119"/>
      <c r="BT67" s="119"/>
      <c r="BU67" s="119"/>
      <c r="BV67" s="119"/>
      <c r="BW67" s="119"/>
      <c r="BX67" s="119"/>
      <c r="BY67" s="119"/>
      <c r="BZ67" s="119"/>
      <c r="CA67" s="119"/>
      <c r="CB67" s="119"/>
      <c r="CC67" s="119"/>
      <c r="CD67" s="119"/>
      <c r="CE67" s="119"/>
      <c r="CF67" s="119"/>
      <c r="CG67" s="119"/>
      <c r="CH67" s="119"/>
      <c r="CI67" s="119"/>
      <c r="CJ67" s="119"/>
      <c r="CK67" s="119"/>
      <c r="CL67" s="119"/>
      <c r="CM67" s="119"/>
      <c r="CN67" s="119"/>
      <c r="CO67" s="119"/>
      <c r="CP67" s="119"/>
      <c r="CQ67" s="119"/>
      <c r="CR67" s="119"/>
      <c r="CS67" s="119"/>
      <c r="CT67" s="119"/>
      <c r="CU67" s="119"/>
      <c r="CV67" s="119"/>
      <c r="CW67" s="119"/>
      <c r="CX67" s="119"/>
      <c r="CY67" s="119"/>
      <c r="CZ67" s="119"/>
      <c r="DA67" s="119"/>
      <c r="DB67" s="119"/>
      <c r="DC67" s="119"/>
      <c r="DD67" s="119"/>
      <c r="DE67" s="119"/>
      <c r="DF67" s="119"/>
      <c r="DG67" s="119"/>
      <c r="DH67" s="119"/>
      <c r="DI67" s="119"/>
      <c r="DJ67" s="119"/>
      <c r="DK67" s="119"/>
      <c r="DL67" s="119"/>
      <c r="DM67" s="119"/>
      <c r="DN67" s="119"/>
      <c r="DO67" s="119"/>
      <c r="DP67" s="119"/>
      <c r="DQ67" s="119"/>
      <c r="DR67" s="119"/>
      <c r="DS67" s="119"/>
      <c r="DT67" s="119"/>
      <c r="DU67" s="119"/>
      <c r="DV67" s="119"/>
      <c r="DW67" s="119"/>
      <c r="DX67" s="119"/>
      <c r="DY67" s="119"/>
      <c r="DZ67" s="119"/>
      <c r="EA67" s="119"/>
      <c r="EB67" s="119"/>
      <c r="EC67" s="119"/>
      <c r="ED67" s="119"/>
      <c r="EE67" s="119"/>
      <c r="EF67" s="119"/>
      <c r="EG67" s="119"/>
      <c r="EH67" s="119"/>
      <c r="EI67" s="119"/>
      <c r="EJ67" s="119"/>
      <c r="EK67" s="119"/>
      <c r="EL67" s="119"/>
      <c r="EM67" s="119"/>
      <c r="EN67" s="119"/>
      <c r="EO67" s="119"/>
      <c r="EP67" s="119"/>
      <c r="EQ67" s="119"/>
      <c r="ER67" s="119"/>
      <c r="ES67" s="119"/>
      <c r="ET67" s="119"/>
      <c r="EU67" s="119"/>
      <c r="EV67" s="119"/>
      <c r="EW67" s="119"/>
      <c r="EX67" s="119"/>
      <c r="EY67" s="119"/>
      <c r="EZ67" s="119"/>
      <c r="FA67" s="119"/>
      <c r="FB67" s="119"/>
      <c r="FC67" s="119"/>
      <c r="FD67" s="119"/>
      <c r="FE67" s="119"/>
      <c r="FF67" s="119"/>
      <c r="FG67" s="119"/>
      <c r="FH67" s="119"/>
      <c r="FI67" s="119"/>
      <c r="FJ67" s="119"/>
      <c r="FK67" s="119"/>
      <c r="FL67" s="119"/>
      <c r="FM67" s="119"/>
      <c r="FN67" s="119"/>
      <c r="FO67" s="119"/>
      <c r="FP67" s="119"/>
      <c r="FQ67" s="119"/>
      <c r="FR67" s="119"/>
      <c r="FS67" s="119"/>
      <c r="FT67" s="119"/>
      <c r="FU67" s="119"/>
      <c r="FV67" s="119"/>
      <c r="FW67" s="119"/>
      <c r="FX67" s="119"/>
      <c r="FY67" s="119"/>
      <c r="FZ67" s="119"/>
      <c r="GA67" s="119"/>
      <c r="GB67" s="119"/>
      <c r="GC67" s="119"/>
      <c r="GD67" s="119"/>
      <c r="GE67" s="119"/>
      <c r="GF67" s="119"/>
      <c r="GG67" s="119"/>
      <c r="GH67" s="119"/>
      <c r="GI67" s="119"/>
      <c r="GJ67" s="119"/>
    </row>
    <row r="68" spans="1:192" ht="157.5" outlineLevel="1" x14ac:dyDescent="0.25">
      <c r="A68" s="186" t="s">
        <v>5</v>
      </c>
      <c r="B68" s="150"/>
      <c r="C68" s="151" t="s">
        <v>102</v>
      </c>
      <c r="D68" s="152" t="s">
        <v>24</v>
      </c>
      <c r="E68" s="165" t="s">
        <v>702</v>
      </c>
      <c r="F68" s="59"/>
      <c r="G68" s="90" t="str">
        <f>Page1!$H61</f>
        <v>NA</v>
      </c>
      <c r="H68" s="90" t="str">
        <f>Page2!$H61</f>
        <v>NA</v>
      </c>
      <c r="I68" s="90" t="str">
        <f>Page3!$H61</f>
        <v>NA</v>
      </c>
      <c r="J68" s="90" t="str">
        <f>Page4!$H61</f>
        <v>NA</v>
      </c>
      <c r="K68" s="90" t="str">
        <f>Page5!$H61</f>
        <v>NA</v>
      </c>
      <c r="L68" s="90" t="str">
        <f>Page6!$H61</f>
        <v>NA</v>
      </c>
      <c r="M68" s="90" t="str">
        <f>Page7!$H61</f>
        <v>NA</v>
      </c>
      <c r="N68" s="90" t="str">
        <f>Page8!$H61</f>
        <v>NA</v>
      </c>
      <c r="O68" s="90" t="str">
        <f>Page9!$H61</f>
        <v>NA</v>
      </c>
      <c r="P68" s="90" t="str">
        <f>Page10!$H61</f>
        <v>NA</v>
      </c>
      <c r="Q68" s="90" t="str">
        <f>Page11!$H61</f>
        <v>NA</v>
      </c>
      <c r="R68" s="90" t="str">
        <f>Page12!$H61</f>
        <v>NA</v>
      </c>
      <c r="S68" s="90" t="str">
        <f>Page13!$H61</f>
        <v>NA</v>
      </c>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119"/>
      <c r="AZ68" s="119"/>
      <c r="BA68" s="119"/>
      <c r="BB68" s="119"/>
      <c r="BC68" s="119"/>
      <c r="BD68" s="119"/>
      <c r="BE68" s="119"/>
      <c r="BF68" s="119"/>
      <c r="BG68" s="119"/>
      <c r="BH68" s="119"/>
      <c r="BI68" s="119"/>
      <c r="BJ68" s="119"/>
      <c r="BK68" s="119"/>
      <c r="BL68" s="119"/>
      <c r="BM68" s="119"/>
      <c r="BN68" s="119"/>
      <c r="BO68" s="119"/>
      <c r="BP68" s="119"/>
      <c r="BQ68" s="119"/>
      <c r="BR68" s="119"/>
      <c r="BS68" s="119"/>
      <c r="BT68" s="119"/>
      <c r="BU68" s="119"/>
      <c r="BV68" s="119"/>
      <c r="BW68" s="119"/>
      <c r="BX68" s="119"/>
      <c r="BY68" s="119"/>
      <c r="BZ68" s="119"/>
      <c r="CA68" s="119"/>
      <c r="CB68" s="119"/>
      <c r="CC68" s="119"/>
      <c r="CD68" s="119"/>
      <c r="CE68" s="119"/>
      <c r="CF68" s="119"/>
      <c r="CG68" s="119"/>
      <c r="CH68" s="119"/>
      <c r="CI68" s="119"/>
      <c r="CJ68" s="119"/>
      <c r="CK68" s="119"/>
      <c r="CL68" s="119"/>
      <c r="CM68" s="119"/>
      <c r="CN68" s="119"/>
      <c r="CO68" s="119"/>
      <c r="CP68" s="119"/>
      <c r="CQ68" s="119"/>
      <c r="CR68" s="119"/>
      <c r="CS68" s="119"/>
      <c r="CT68" s="119"/>
      <c r="CU68" s="119"/>
      <c r="CV68" s="119"/>
      <c r="CW68" s="119"/>
      <c r="CX68" s="119"/>
      <c r="CY68" s="119"/>
      <c r="CZ68" s="119"/>
      <c r="DA68" s="119"/>
      <c r="DB68" s="119"/>
      <c r="DC68" s="119"/>
      <c r="DD68" s="119"/>
      <c r="DE68" s="119"/>
      <c r="DF68" s="119"/>
      <c r="DG68" s="119"/>
      <c r="DH68" s="119"/>
      <c r="DI68" s="119"/>
      <c r="DJ68" s="119"/>
      <c r="DK68" s="119"/>
      <c r="DL68" s="119"/>
      <c r="DM68" s="119"/>
      <c r="DN68" s="119"/>
      <c r="DO68" s="119"/>
      <c r="DP68" s="119"/>
      <c r="DQ68" s="119"/>
      <c r="DR68" s="119"/>
      <c r="DS68" s="119"/>
      <c r="DT68" s="119"/>
      <c r="DU68" s="119"/>
      <c r="DV68" s="119"/>
      <c r="DW68" s="119"/>
      <c r="DX68" s="119"/>
      <c r="DY68" s="119"/>
      <c r="DZ68" s="119"/>
      <c r="EA68" s="119"/>
      <c r="EB68" s="119"/>
      <c r="EC68" s="119"/>
      <c r="ED68" s="119"/>
      <c r="EE68" s="119"/>
      <c r="EF68" s="119"/>
      <c r="EG68" s="119"/>
      <c r="EH68" s="119"/>
      <c r="EI68" s="119"/>
      <c r="EJ68" s="119"/>
      <c r="EK68" s="119"/>
      <c r="EL68" s="119"/>
      <c r="EM68" s="119"/>
      <c r="EN68" s="119"/>
      <c r="EO68" s="119"/>
      <c r="EP68" s="119"/>
      <c r="EQ68" s="119"/>
      <c r="ER68" s="119"/>
      <c r="ES68" s="119"/>
      <c r="ET68" s="119"/>
      <c r="EU68" s="119"/>
      <c r="EV68" s="119"/>
      <c r="EW68" s="119"/>
      <c r="EX68" s="119"/>
      <c r="EY68" s="119"/>
      <c r="EZ68" s="119"/>
      <c r="FA68" s="119"/>
      <c r="FB68" s="119"/>
      <c r="FC68" s="119"/>
      <c r="FD68" s="119"/>
      <c r="FE68" s="119"/>
      <c r="FF68" s="119"/>
      <c r="FG68" s="119"/>
      <c r="FH68" s="119"/>
      <c r="FI68" s="119"/>
      <c r="FJ68" s="119"/>
      <c r="FK68" s="119"/>
      <c r="FL68" s="119"/>
      <c r="FM68" s="119"/>
      <c r="FN68" s="119"/>
      <c r="FO68" s="119"/>
      <c r="FP68" s="119"/>
      <c r="FQ68" s="119"/>
      <c r="FR68" s="119"/>
      <c r="FS68" s="119"/>
      <c r="FT68" s="119"/>
      <c r="FU68" s="119"/>
      <c r="FV68" s="119"/>
      <c r="FW68" s="119"/>
      <c r="FX68" s="119"/>
      <c r="FY68" s="119"/>
      <c r="FZ68" s="119"/>
      <c r="GA68" s="119"/>
      <c r="GB68" s="119"/>
      <c r="GC68" s="119"/>
      <c r="GD68" s="119"/>
      <c r="GE68" s="119"/>
      <c r="GF68" s="119"/>
      <c r="GG68" s="119"/>
      <c r="GH68" s="119"/>
      <c r="GI68" s="119"/>
      <c r="GJ68" s="119"/>
    </row>
    <row r="69" spans="1:192" ht="22.5" outlineLevel="1" x14ac:dyDescent="0.25">
      <c r="A69" s="187" t="s">
        <v>38</v>
      </c>
      <c r="B69" s="153" t="s">
        <v>488</v>
      </c>
      <c r="C69" s="154" t="s">
        <v>103</v>
      </c>
      <c r="D69" s="155" t="s">
        <v>24</v>
      </c>
      <c r="E69" s="174" t="s">
        <v>489</v>
      </c>
      <c r="F69" s="61"/>
      <c r="G69" s="90" t="str">
        <f>Page1!$H62</f>
        <v>NA</v>
      </c>
      <c r="H69" s="90" t="str">
        <f>Page2!$H62</f>
        <v>NA</v>
      </c>
      <c r="I69" s="90" t="str">
        <f>Page3!$H62</f>
        <v>NA</v>
      </c>
      <c r="J69" s="90" t="str">
        <f>Page4!$H62</f>
        <v>NA</v>
      </c>
      <c r="K69" s="90" t="str">
        <f>Page5!$H62</f>
        <v>NA</v>
      </c>
      <c r="L69" s="90" t="str">
        <f>Page6!$H62</f>
        <v>NA</v>
      </c>
      <c r="M69" s="90" t="str">
        <f>Page7!$H62</f>
        <v>NA</v>
      </c>
      <c r="N69" s="90" t="str">
        <f>Page8!$H62</f>
        <v>Invalidé</v>
      </c>
      <c r="O69" s="90" t="str">
        <f>Page9!$H62</f>
        <v>NA</v>
      </c>
      <c r="P69" s="90" t="str">
        <f>Page10!$H62</f>
        <v>NA</v>
      </c>
      <c r="Q69" s="90" t="str">
        <f>Page11!$H62</f>
        <v>NA</v>
      </c>
      <c r="R69" s="90" t="str">
        <f>Page12!$H62</f>
        <v>NA</v>
      </c>
      <c r="S69" s="90" t="str">
        <f>Page13!$H62</f>
        <v>Validé</v>
      </c>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119"/>
      <c r="AZ69" s="119"/>
      <c r="BA69" s="119"/>
      <c r="BB69" s="119"/>
      <c r="BC69" s="119"/>
      <c r="BD69" s="119"/>
      <c r="BE69" s="119"/>
      <c r="BF69" s="119"/>
      <c r="BG69" s="119"/>
      <c r="BH69" s="119"/>
      <c r="BI69" s="119"/>
      <c r="BJ69" s="119"/>
      <c r="BK69" s="119"/>
      <c r="BL69" s="119"/>
      <c r="BM69" s="119"/>
      <c r="BN69" s="119"/>
      <c r="BO69" s="119"/>
      <c r="BP69" s="119"/>
      <c r="BQ69" s="119"/>
      <c r="BR69" s="119"/>
      <c r="BS69" s="119"/>
      <c r="BT69" s="119"/>
      <c r="BU69" s="119"/>
      <c r="BV69" s="119"/>
      <c r="BW69" s="119"/>
      <c r="BX69" s="119"/>
      <c r="BY69" s="119"/>
      <c r="BZ69" s="119"/>
      <c r="CA69" s="119"/>
      <c r="CB69" s="119"/>
      <c r="CC69" s="119"/>
      <c r="CD69" s="119"/>
      <c r="CE69" s="119"/>
      <c r="CF69" s="119"/>
      <c r="CG69" s="119"/>
      <c r="CH69" s="119"/>
      <c r="CI69" s="119"/>
      <c r="CJ69" s="119"/>
      <c r="CK69" s="119"/>
      <c r="CL69" s="119"/>
      <c r="CM69" s="119"/>
      <c r="CN69" s="119"/>
      <c r="CO69" s="119"/>
      <c r="CP69" s="119"/>
      <c r="CQ69" s="119"/>
      <c r="CR69" s="119"/>
      <c r="CS69" s="119"/>
      <c r="CT69" s="119"/>
      <c r="CU69" s="119"/>
      <c r="CV69" s="119"/>
      <c r="CW69" s="119"/>
      <c r="CX69" s="119"/>
      <c r="CY69" s="119"/>
      <c r="CZ69" s="119"/>
      <c r="DA69" s="119"/>
      <c r="DB69" s="119"/>
      <c r="DC69" s="119"/>
      <c r="DD69" s="119"/>
      <c r="DE69" s="119"/>
      <c r="DF69" s="119"/>
      <c r="DG69" s="119"/>
      <c r="DH69" s="119"/>
      <c r="DI69" s="119"/>
      <c r="DJ69" s="119"/>
      <c r="DK69" s="119"/>
      <c r="DL69" s="119"/>
      <c r="DM69" s="119"/>
      <c r="DN69" s="119"/>
      <c r="DO69" s="119"/>
      <c r="DP69" s="119"/>
      <c r="DQ69" s="119"/>
      <c r="DR69" s="119"/>
      <c r="DS69" s="119"/>
      <c r="DT69" s="119"/>
      <c r="DU69" s="119"/>
      <c r="DV69" s="119"/>
      <c r="DW69" s="119"/>
      <c r="DX69" s="119"/>
      <c r="DY69" s="119"/>
      <c r="DZ69" s="119"/>
      <c r="EA69" s="119"/>
      <c r="EB69" s="119"/>
      <c r="EC69" s="119"/>
      <c r="ED69" s="119"/>
      <c r="EE69" s="119"/>
      <c r="EF69" s="119"/>
      <c r="EG69" s="119"/>
      <c r="EH69" s="119"/>
      <c r="EI69" s="119"/>
      <c r="EJ69" s="119"/>
      <c r="EK69" s="119"/>
      <c r="EL69" s="119"/>
      <c r="EM69" s="119"/>
      <c r="EN69" s="119"/>
      <c r="EO69" s="119"/>
      <c r="EP69" s="119"/>
      <c r="EQ69" s="119"/>
      <c r="ER69" s="119"/>
      <c r="ES69" s="119"/>
      <c r="ET69" s="119"/>
      <c r="EU69" s="119"/>
      <c r="EV69" s="119"/>
      <c r="EW69" s="119"/>
      <c r="EX69" s="119"/>
      <c r="EY69" s="119"/>
      <c r="EZ69" s="119"/>
      <c r="FA69" s="119"/>
      <c r="FB69" s="119"/>
      <c r="FC69" s="119"/>
      <c r="FD69" s="119"/>
      <c r="FE69" s="119"/>
      <c r="FF69" s="119"/>
      <c r="FG69" s="119"/>
      <c r="FH69" s="119"/>
      <c r="FI69" s="119"/>
      <c r="FJ69" s="119"/>
      <c r="FK69" s="119"/>
      <c r="FL69" s="119"/>
      <c r="FM69" s="119"/>
      <c r="FN69" s="119"/>
      <c r="FO69" s="119"/>
      <c r="FP69" s="119"/>
      <c r="FQ69" s="119"/>
      <c r="FR69" s="119"/>
      <c r="FS69" s="119"/>
      <c r="FT69" s="119"/>
      <c r="FU69" s="119"/>
      <c r="FV69" s="119"/>
      <c r="FW69" s="119"/>
      <c r="FX69" s="119"/>
      <c r="FY69" s="119"/>
      <c r="FZ69" s="119"/>
      <c r="GA69" s="119"/>
      <c r="GB69" s="119"/>
      <c r="GC69" s="119"/>
      <c r="GD69" s="119"/>
      <c r="GE69" s="119"/>
      <c r="GF69" s="119"/>
      <c r="GG69" s="119"/>
      <c r="GH69" s="119"/>
      <c r="GI69" s="119"/>
      <c r="GJ69" s="119"/>
    </row>
    <row r="70" spans="1:192" ht="45.75" outlineLevel="1" thickBot="1" x14ac:dyDescent="0.3">
      <c r="A70" s="187" t="s">
        <v>38</v>
      </c>
      <c r="B70" s="150" t="s">
        <v>490</v>
      </c>
      <c r="C70" s="151" t="s">
        <v>104</v>
      </c>
      <c r="D70" s="152" t="s">
        <v>24</v>
      </c>
      <c r="E70" s="175" t="s">
        <v>491</v>
      </c>
      <c r="F70" s="59"/>
      <c r="G70" s="90" t="str">
        <f>Page1!$H63</f>
        <v>NA</v>
      </c>
      <c r="H70" s="90" t="str">
        <f>Page2!$H63</f>
        <v>NA</v>
      </c>
      <c r="I70" s="90" t="str">
        <f>Page3!$H63</f>
        <v>NA</v>
      </c>
      <c r="J70" s="90" t="str">
        <f>Page4!$H63</f>
        <v>NA</v>
      </c>
      <c r="K70" s="90" t="str">
        <f>Page5!$H63</f>
        <v>NA</v>
      </c>
      <c r="L70" s="90" t="str">
        <f>Page6!$H63</f>
        <v>NA</v>
      </c>
      <c r="M70" s="90" t="str">
        <f>Page7!$H63</f>
        <v>NA</v>
      </c>
      <c r="N70" s="90" t="str">
        <f>Page8!$H63</f>
        <v>NA</v>
      </c>
      <c r="O70" s="90" t="str">
        <f>Page9!$H63</f>
        <v>NA</v>
      </c>
      <c r="P70" s="90" t="str">
        <f>Page10!$H63</f>
        <v>NA</v>
      </c>
      <c r="Q70" s="90" t="str">
        <f>Page11!$H63</f>
        <v>NA</v>
      </c>
      <c r="R70" s="90" t="str">
        <f>Page12!$H63</f>
        <v>NA</v>
      </c>
      <c r="S70" s="90" t="str">
        <f>Page13!$H63</f>
        <v>Invalidé</v>
      </c>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119"/>
      <c r="AZ70" s="119"/>
      <c r="BA70" s="119"/>
      <c r="BB70" s="119"/>
      <c r="BC70" s="119"/>
      <c r="BD70" s="119"/>
      <c r="BE70" s="119"/>
      <c r="BF70" s="119"/>
      <c r="BG70" s="119"/>
      <c r="BH70" s="119"/>
      <c r="BI70" s="119"/>
      <c r="BJ70" s="119"/>
      <c r="BK70" s="119"/>
      <c r="BL70" s="119"/>
      <c r="BM70" s="119"/>
      <c r="BN70" s="119"/>
      <c r="BO70" s="119"/>
      <c r="BP70" s="119"/>
      <c r="BQ70" s="119"/>
      <c r="BR70" s="119"/>
      <c r="BS70" s="119"/>
      <c r="BT70" s="119"/>
      <c r="BU70" s="119"/>
      <c r="BV70" s="119"/>
      <c r="BW70" s="119"/>
      <c r="BX70" s="119"/>
      <c r="BY70" s="119"/>
      <c r="BZ70" s="119"/>
      <c r="CA70" s="119"/>
      <c r="CB70" s="119"/>
      <c r="CC70" s="119"/>
      <c r="CD70" s="119"/>
      <c r="CE70" s="119"/>
      <c r="CF70" s="119"/>
      <c r="CG70" s="119"/>
      <c r="CH70" s="119"/>
      <c r="CI70" s="119"/>
      <c r="CJ70" s="119"/>
      <c r="CK70" s="119"/>
      <c r="CL70" s="119"/>
      <c r="CM70" s="119"/>
      <c r="CN70" s="119"/>
      <c r="CO70" s="119"/>
      <c r="CP70" s="119"/>
      <c r="CQ70" s="119"/>
      <c r="CR70" s="119"/>
      <c r="CS70" s="119"/>
      <c r="CT70" s="119"/>
      <c r="CU70" s="119"/>
      <c r="CV70" s="119"/>
      <c r="CW70" s="119"/>
      <c r="CX70" s="119"/>
      <c r="CY70" s="119"/>
      <c r="CZ70" s="119"/>
      <c r="DA70" s="119"/>
      <c r="DB70" s="119"/>
      <c r="DC70" s="119"/>
      <c r="DD70" s="119"/>
      <c r="DE70" s="119"/>
      <c r="DF70" s="119"/>
      <c r="DG70" s="119"/>
      <c r="DH70" s="119"/>
      <c r="DI70" s="119"/>
      <c r="DJ70" s="119"/>
      <c r="DK70" s="119"/>
      <c r="DL70" s="119"/>
      <c r="DM70" s="119"/>
      <c r="DN70" s="119"/>
      <c r="DO70" s="119"/>
      <c r="DP70" s="119"/>
      <c r="DQ70" s="119"/>
      <c r="DR70" s="119"/>
      <c r="DS70" s="119"/>
      <c r="DT70" s="119"/>
      <c r="DU70" s="119"/>
      <c r="DV70" s="119"/>
      <c r="DW70" s="119"/>
      <c r="DX70" s="119"/>
      <c r="DY70" s="119"/>
      <c r="DZ70" s="119"/>
      <c r="EA70" s="119"/>
      <c r="EB70" s="119"/>
      <c r="EC70" s="119"/>
      <c r="ED70" s="119"/>
      <c r="EE70" s="119"/>
      <c r="EF70" s="119"/>
      <c r="EG70" s="119"/>
      <c r="EH70" s="119"/>
      <c r="EI70" s="119"/>
      <c r="EJ70" s="119"/>
      <c r="EK70" s="119"/>
      <c r="EL70" s="119"/>
      <c r="EM70" s="119"/>
      <c r="EN70" s="119"/>
      <c r="EO70" s="119"/>
      <c r="EP70" s="119"/>
      <c r="EQ70" s="119"/>
      <c r="ER70" s="119"/>
      <c r="ES70" s="119"/>
      <c r="ET70" s="119"/>
      <c r="EU70" s="119"/>
      <c r="EV70" s="119"/>
      <c r="EW70" s="119"/>
      <c r="EX70" s="119"/>
      <c r="EY70" s="119"/>
      <c r="EZ70" s="119"/>
      <c r="FA70" s="119"/>
      <c r="FB70" s="119"/>
      <c r="FC70" s="119"/>
      <c r="FD70" s="119"/>
      <c r="FE70" s="119"/>
      <c r="FF70" s="119"/>
      <c r="FG70" s="119"/>
      <c r="FH70" s="119"/>
      <c r="FI70" s="119"/>
      <c r="FJ70" s="119"/>
      <c r="FK70" s="119"/>
      <c r="FL70" s="119"/>
      <c r="FM70" s="119"/>
      <c r="FN70" s="119"/>
      <c r="FO70" s="119"/>
      <c r="FP70" s="119"/>
      <c r="FQ70" s="119"/>
      <c r="FR70" s="119"/>
      <c r="FS70" s="119"/>
      <c r="FT70" s="119"/>
      <c r="FU70" s="119"/>
      <c r="FV70" s="119"/>
      <c r="FW70" s="119"/>
      <c r="FX70" s="119"/>
      <c r="FY70" s="119"/>
      <c r="FZ70" s="119"/>
      <c r="GA70" s="119"/>
      <c r="GB70" s="119"/>
      <c r="GC70" s="119"/>
      <c r="GD70" s="119"/>
      <c r="GE70" s="119"/>
      <c r="GF70" s="119"/>
      <c r="GG70" s="119"/>
      <c r="GH70" s="119"/>
      <c r="GI70" s="119"/>
      <c r="GJ70" s="119"/>
    </row>
    <row r="71" spans="1:192" ht="68.25" outlineLevel="1" thickTop="1" x14ac:dyDescent="0.25">
      <c r="A71" s="186" t="s">
        <v>3</v>
      </c>
      <c r="B71" s="153" t="s">
        <v>703</v>
      </c>
      <c r="C71" s="154" t="s">
        <v>105</v>
      </c>
      <c r="D71" s="155" t="s">
        <v>24</v>
      </c>
      <c r="E71" s="174" t="s">
        <v>106</v>
      </c>
      <c r="F71" s="61"/>
      <c r="G71" s="90" t="str">
        <f>Page1!$H64</f>
        <v>Validé</v>
      </c>
      <c r="H71" s="90" t="str">
        <f>Page2!$H64</f>
        <v>Validé</v>
      </c>
      <c r="I71" s="90" t="str">
        <f>Page3!$H64</f>
        <v>Validé</v>
      </c>
      <c r="J71" s="90" t="str">
        <f>Page4!$H64</f>
        <v>Validé</v>
      </c>
      <c r="K71" s="90" t="str">
        <f>Page5!$H64</f>
        <v>Validé</v>
      </c>
      <c r="L71" s="90" t="str">
        <f>Page6!$H64</f>
        <v>Validé</v>
      </c>
      <c r="M71" s="90" t="str">
        <f>Page7!$H64</f>
        <v>Validé</v>
      </c>
      <c r="N71" s="90" t="str">
        <f>Page8!$H64</f>
        <v>Validé</v>
      </c>
      <c r="O71" s="90" t="str">
        <f>Page9!$H64</f>
        <v>Validé</v>
      </c>
      <c r="P71" s="90" t="str">
        <f>Page10!$H64</f>
        <v>Validé</v>
      </c>
      <c r="Q71" s="90" t="str">
        <f>Page11!$H64</f>
        <v>Validé</v>
      </c>
      <c r="R71" s="90" t="str">
        <f>Page12!$H64</f>
        <v>Validé</v>
      </c>
      <c r="S71" s="90" t="str">
        <f>Page13!$H64</f>
        <v>Validé</v>
      </c>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119"/>
      <c r="AZ71" s="119"/>
      <c r="BA71" s="119"/>
      <c r="BB71" s="119"/>
      <c r="BC71" s="119"/>
      <c r="BD71" s="119"/>
      <c r="BE71" s="119"/>
      <c r="BF71" s="119"/>
      <c r="BG71" s="119"/>
      <c r="BH71" s="119"/>
      <c r="BI71" s="119"/>
      <c r="BJ71" s="119"/>
      <c r="BK71" s="119"/>
      <c r="BL71" s="119"/>
      <c r="BM71" s="119"/>
      <c r="BN71" s="119"/>
      <c r="BO71" s="119"/>
      <c r="BP71" s="119"/>
      <c r="BQ71" s="119"/>
      <c r="BR71" s="119"/>
      <c r="BS71" s="119"/>
      <c r="BT71" s="119"/>
      <c r="BU71" s="119"/>
      <c r="BV71" s="119"/>
      <c r="BW71" s="119"/>
      <c r="BX71" s="119"/>
      <c r="BY71" s="119"/>
      <c r="BZ71" s="119"/>
      <c r="CA71" s="119"/>
      <c r="CB71" s="119"/>
      <c r="CC71" s="119"/>
      <c r="CD71" s="119"/>
      <c r="CE71" s="119"/>
      <c r="CF71" s="119"/>
      <c r="CG71" s="119"/>
      <c r="CH71" s="119"/>
      <c r="CI71" s="119"/>
      <c r="CJ71" s="119"/>
      <c r="CK71" s="119"/>
      <c r="CL71" s="119"/>
      <c r="CM71" s="119"/>
      <c r="CN71" s="119"/>
      <c r="CO71" s="119"/>
      <c r="CP71" s="119"/>
      <c r="CQ71" s="119"/>
      <c r="CR71" s="119"/>
      <c r="CS71" s="119"/>
      <c r="CT71" s="119"/>
      <c r="CU71" s="119"/>
      <c r="CV71" s="119"/>
      <c r="CW71" s="119"/>
      <c r="CX71" s="119"/>
      <c r="CY71" s="119"/>
      <c r="CZ71" s="119"/>
      <c r="DA71" s="119"/>
      <c r="DB71" s="119"/>
      <c r="DC71" s="119"/>
      <c r="DD71" s="119"/>
      <c r="DE71" s="119"/>
      <c r="DF71" s="119"/>
      <c r="DG71" s="119"/>
      <c r="DH71" s="119"/>
      <c r="DI71" s="119"/>
      <c r="DJ71" s="119"/>
      <c r="DK71" s="119"/>
      <c r="DL71" s="119"/>
      <c r="DM71" s="119"/>
      <c r="DN71" s="119"/>
      <c r="DO71" s="119"/>
      <c r="DP71" s="119"/>
      <c r="DQ71" s="119"/>
      <c r="DR71" s="119"/>
      <c r="DS71" s="119"/>
      <c r="DT71" s="119"/>
      <c r="DU71" s="119"/>
      <c r="DV71" s="119"/>
      <c r="DW71" s="119"/>
      <c r="DX71" s="119"/>
      <c r="DY71" s="119"/>
      <c r="DZ71" s="119"/>
      <c r="EA71" s="119"/>
      <c r="EB71" s="119"/>
      <c r="EC71" s="119"/>
      <c r="ED71" s="119"/>
      <c r="EE71" s="119"/>
      <c r="EF71" s="119"/>
      <c r="EG71" s="119"/>
      <c r="EH71" s="119"/>
      <c r="EI71" s="119"/>
      <c r="EJ71" s="119"/>
      <c r="EK71" s="119"/>
      <c r="EL71" s="119"/>
      <c r="EM71" s="119"/>
      <c r="EN71" s="119"/>
      <c r="EO71" s="119"/>
      <c r="EP71" s="119"/>
      <c r="EQ71" s="119"/>
      <c r="ER71" s="119"/>
      <c r="ES71" s="119"/>
      <c r="ET71" s="119"/>
      <c r="EU71" s="119"/>
      <c r="EV71" s="119"/>
      <c r="EW71" s="119"/>
      <c r="EX71" s="119"/>
      <c r="EY71" s="119"/>
      <c r="EZ71" s="119"/>
      <c r="FA71" s="119"/>
      <c r="FB71" s="119"/>
      <c r="FC71" s="119"/>
      <c r="FD71" s="119"/>
      <c r="FE71" s="119"/>
      <c r="FF71" s="119"/>
      <c r="FG71" s="119"/>
      <c r="FH71" s="119"/>
      <c r="FI71" s="119"/>
      <c r="FJ71" s="119"/>
      <c r="FK71" s="119"/>
      <c r="FL71" s="119"/>
      <c r="FM71" s="119"/>
      <c r="FN71" s="119"/>
      <c r="FO71" s="119"/>
      <c r="FP71" s="119"/>
      <c r="FQ71" s="119"/>
      <c r="FR71" s="119"/>
      <c r="FS71" s="119"/>
      <c r="FT71" s="119"/>
      <c r="FU71" s="119"/>
      <c r="FV71" s="119"/>
      <c r="FW71" s="119"/>
      <c r="FX71" s="119"/>
      <c r="FY71" s="119"/>
      <c r="FZ71" s="119"/>
      <c r="GA71" s="119"/>
      <c r="GB71" s="119"/>
      <c r="GC71" s="119"/>
      <c r="GD71" s="119"/>
      <c r="GE71" s="119"/>
      <c r="GF71" s="119"/>
      <c r="GG71" s="119"/>
      <c r="GH71" s="119"/>
      <c r="GI71" s="119"/>
      <c r="GJ71" s="119"/>
    </row>
    <row r="72" spans="1:192" ht="56.25" outlineLevel="1" x14ac:dyDescent="0.25">
      <c r="A72" s="186" t="s">
        <v>3</v>
      </c>
      <c r="B72" s="153"/>
      <c r="C72" s="154" t="s">
        <v>111</v>
      </c>
      <c r="D72" s="155" t="s">
        <v>24</v>
      </c>
      <c r="E72" s="174" t="s">
        <v>107</v>
      </c>
      <c r="F72" s="61"/>
      <c r="G72" s="90" t="str">
        <f>Page1!$H65</f>
        <v>NA</v>
      </c>
      <c r="H72" s="90" t="str">
        <f>Page2!$H65</f>
        <v>NA</v>
      </c>
      <c r="I72" s="90" t="str">
        <f>Page3!$H65</f>
        <v>Validé</v>
      </c>
      <c r="J72" s="90" t="str">
        <f>Page4!$H65</f>
        <v>Validé</v>
      </c>
      <c r="K72" s="90" t="str">
        <f>Page5!$H65</f>
        <v>Validé</v>
      </c>
      <c r="L72" s="90" t="str">
        <f>Page6!$H65</f>
        <v>Validé</v>
      </c>
      <c r="M72" s="90" t="str">
        <f>Page7!$H65</f>
        <v>Validé</v>
      </c>
      <c r="N72" s="90" t="str">
        <f>Page8!$H65</f>
        <v>Validé</v>
      </c>
      <c r="O72" s="90" t="str">
        <f>Page9!$H65</f>
        <v>Validé</v>
      </c>
      <c r="P72" s="90" t="str">
        <f>Page10!$H65</f>
        <v>NA</v>
      </c>
      <c r="Q72" s="90" t="str">
        <f>Page11!$H65</f>
        <v>NA</v>
      </c>
      <c r="R72" s="90" t="str">
        <f>Page12!$H65</f>
        <v>Validé</v>
      </c>
      <c r="S72" s="90" t="str">
        <f>Page13!$H65</f>
        <v>Validé</v>
      </c>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119"/>
      <c r="AZ72" s="119"/>
      <c r="BA72" s="119"/>
      <c r="BB72" s="119"/>
      <c r="BC72" s="119"/>
      <c r="BD72" s="119"/>
      <c r="BE72" s="119"/>
      <c r="BF72" s="119"/>
      <c r="BG72" s="119"/>
      <c r="BH72" s="119"/>
      <c r="BI72" s="119"/>
      <c r="BJ72" s="119"/>
      <c r="BK72" s="119"/>
      <c r="BL72" s="119"/>
      <c r="BM72" s="119"/>
      <c r="BN72" s="119"/>
      <c r="BO72" s="119"/>
      <c r="BP72" s="119"/>
      <c r="BQ72" s="119"/>
      <c r="BR72" s="119"/>
      <c r="BS72" s="119"/>
      <c r="BT72" s="119"/>
      <c r="BU72" s="119"/>
      <c r="BV72" s="119"/>
      <c r="BW72" s="119"/>
      <c r="BX72" s="119"/>
      <c r="BY72" s="119"/>
      <c r="BZ72" s="119"/>
      <c r="CA72" s="119"/>
      <c r="CB72" s="119"/>
      <c r="CC72" s="119"/>
      <c r="CD72" s="119"/>
      <c r="CE72" s="119"/>
      <c r="CF72" s="119"/>
      <c r="CG72" s="119"/>
      <c r="CH72" s="119"/>
      <c r="CI72" s="119"/>
      <c r="CJ72" s="119"/>
      <c r="CK72" s="119"/>
      <c r="CL72" s="119"/>
      <c r="CM72" s="119"/>
      <c r="CN72" s="119"/>
      <c r="CO72" s="119"/>
      <c r="CP72" s="119"/>
      <c r="CQ72" s="119"/>
      <c r="CR72" s="119"/>
      <c r="CS72" s="119"/>
      <c r="CT72" s="119"/>
      <c r="CU72" s="119"/>
      <c r="CV72" s="119"/>
      <c r="CW72" s="119"/>
      <c r="CX72" s="119"/>
      <c r="CY72" s="119"/>
      <c r="CZ72" s="119"/>
      <c r="DA72" s="119"/>
      <c r="DB72" s="119"/>
      <c r="DC72" s="119"/>
      <c r="DD72" s="119"/>
      <c r="DE72" s="119"/>
      <c r="DF72" s="119"/>
      <c r="DG72" s="119"/>
      <c r="DH72" s="119"/>
      <c r="DI72" s="119"/>
      <c r="DJ72" s="119"/>
      <c r="DK72" s="119"/>
      <c r="DL72" s="119"/>
      <c r="DM72" s="119"/>
      <c r="DN72" s="119"/>
      <c r="DO72" s="119"/>
      <c r="DP72" s="119"/>
      <c r="DQ72" s="119"/>
      <c r="DR72" s="119"/>
      <c r="DS72" s="119"/>
      <c r="DT72" s="119"/>
      <c r="DU72" s="119"/>
      <c r="DV72" s="119"/>
      <c r="DW72" s="119"/>
      <c r="DX72" s="119"/>
      <c r="DY72" s="119"/>
      <c r="DZ72" s="119"/>
      <c r="EA72" s="119"/>
      <c r="EB72" s="119"/>
      <c r="EC72" s="119"/>
      <c r="ED72" s="119"/>
      <c r="EE72" s="119"/>
      <c r="EF72" s="119"/>
      <c r="EG72" s="119"/>
      <c r="EH72" s="119"/>
      <c r="EI72" s="119"/>
      <c r="EJ72" s="119"/>
      <c r="EK72" s="119"/>
      <c r="EL72" s="119"/>
      <c r="EM72" s="119"/>
      <c r="EN72" s="119"/>
      <c r="EO72" s="119"/>
      <c r="EP72" s="119"/>
      <c r="EQ72" s="119"/>
      <c r="ER72" s="119"/>
      <c r="ES72" s="119"/>
      <c r="ET72" s="119"/>
      <c r="EU72" s="119"/>
      <c r="EV72" s="119"/>
      <c r="EW72" s="119"/>
      <c r="EX72" s="119"/>
      <c r="EY72" s="119"/>
      <c r="EZ72" s="119"/>
      <c r="FA72" s="119"/>
      <c r="FB72" s="119"/>
      <c r="FC72" s="119"/>
      <c r="FD72" s="119"/>
      <c r="FE72" s="119"/>
      <c r="FF72" s="119"/>
      <c r="FG72" s="119"/>
      <c r="FH72" s="119"/>
      <c r="FI72" s="119"/>
      <c r="FJ72" s="119"/>
      <c r="FK72" s="119"/>
      <c r="FL72" s="119"/>
      <c r="FM72" s="119"/>
      <c r="FN72" s="119"/>
      <c r="FO72" s="119"/>
      <c r="FP72" s="119"/>
      <c r="FQ72" s="119"/>
      <c r="FR72" s="119"/>
      <c r="FS72" s="119"/>
      <c r="FT72" s="119"/>
      <c r="FU72" s="119"/>
      <c r="FV72" s="119"/>
      <c r="FW72" s="119"/>
      <c r="FX72" s="119"/>
      <c r="FY72" s="119"/>
      <c r="FZ72" s="119"/>
      <c r="GA72" s="119"/>
      <c r="GB72" s="119"/>
      <c r="GC72" s="119"/>
      <c r="GD72" s="119"/>
      <c r="GE72" s="119"/>
      <c r="GF72" s="119"/>
      <c r="GG72" s="119"/>
      <c r="GH72" s="119"/>
      <c r="GI72" s="119"/>
      <c r="GJ72" s="119"/>
    </row>
    <row r="73" spans="1:192" ht="56.25" outlineLevel="1" x14ac:dyDescent="0.25">
      <c r="A73" s="186" t="s">
        <v>3</v>
      </c>
      <c r="B73" s="153"/>
      <c r="C73" s="154" t="s">
        <v>112</v>
      </c>
      <c r="D73" s="155" t="s">
        <v>24</v>
      </c>
      <c r="E73" s="174" t="s">
        <v>704</v>
      </c>
      <c r="F73" s="61"/>
      <c r="G73" s="90" t="str">
        <f>Page1!$H66</f>
        <v>NA</v>
      </c>
      <c r="H73" s="90" t="str">
        <f>Page2!$H66</f>
        <v>NA</v>
      </c>
      <c r="I73" s="90" t="str">
        <f>Page3!$H66</f>
        <v>NA</v>
      </c>
      <c r="J73" s="90" t="str">
        <f>Page4!$H66</f>
        <v>Validé</v>
      </c>
      <c r="K73" s="90" t="str">
        <f>Page5!$H66</f>
        <v>NA</v>
      </c>
      <c r="L73" s="90" t="str">
        <f>Page6!$H66</f>
        <v>Validé</v>
      </c>
      <c r="M73" s="90" t="str">
        <f>Page7!$H66</f>
        <v>Validé</v>
      </c>
      <c r="N73" s="90" t="str">
        <f>Page8!$H66</f>
        <v>Validé</v>
      </c>
      <c r="O73" s="90" t="str">
        <f>Page9!$H66</f>
        <v>NA</v>
      </c>
      <c r="P73" s="90" t="str">
        <f>Page10!$H66</f>
        <v>Validé</v>
      </c>
      <c r="Q73" s="90" t="str">
        <f>Page11!$H66</f>
        <v>Validé</v>
      </c>
      <c r="R73" s="90" t="str">
        <f>Page12!$H66</f>
        <v>Validé</v>
      </c>
      <c r="S73" s="90" t="str">
        <f>Page13!$H66</f>
        <v>Validé</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119"/>
      <c r="AZ73" s="119"/>
      <c r="BA73" s="119"/>
      <c r="BB73" s="119"/>
      <c r="BC73" s="119"/>
      <c r="BD73" s="119"/>
      <c r="BE73" s="119"/>
      <c r="BF73" s="119"/>
      <c r="BG73" s="119"/>
      <c r="BH73" s="119"/>
      <c r="BI73" s="119"/>
      <c r="BJ73" s="119"/>
      <c r="BK73" s="119"/>
      <c r="BL73" s="119"/>
      <c r="BM73" s="119"/>
      <c r="BN73" s="119"/>
      <c r="BO73" s="119"/>
      <c r="BP73" s="119"/>
      <c r="BQ73" s="119"/>
      <c r="BR73" s="119"/>
      <c r="BS73" s="119"/>
      <c r="BT73" s="119"/>
      <c r="BU73" s="119"/>
      <c r="BV73" s="119"/>
      <c r="BW73" s="119"/>
      <c r="BX73" s="119"/>
      <c r="BY73" s="119"/>
      <c r="BZ73" s="119"/>
      <c r="CA73" s="119"/>
      <c r="CB73" s="119"/>
      <c r="CC73" s="119"/>
      <c r="CD73" s="119"/>
      <c r="CE73" s="119"/>
      <c r="CF73" s="119"/>
      <c r="CG73" s="119"/>
      <c r="CH73" s="119"/>
      <c r="CI73" s="119"/>
      <c r="CJ73" s="119"/>
      <c r="CK73" s="119"/>
      <c r="CL73" s="119"/>
      <c r="CM73" s="119"/>
      <c r="CN73" s="119"/>
      <c r="CO73" s="119"/>
      <c r="CP73" s="119"/>
      <c r="CQ73" s="119"/>
      <c r="CR73" s="119"/>
      <c r="CS73" s="119"/>
      <c r="CT73" s="119"/>
      <c r="CU73" s="119"/>
      <c r="CV73" s="119"/>
      <c r="CW73" s="119"/>
      <c r="CX73" s="119"/>
      <c r="CY73" s="119"/>
      <c r="CZ73" s="119"/>
      <c r="DA73" s="119"/>
      <c r="DB73" s="119"/>
      <c r="DC73" s="119"/>
      <c r="DD73" s="119"/>
      <c r="DE73" s="119"/>
      <c r="DF73" s="119"/>
      <c r="DG73" s="119"/>
      <c r="DH73" s="119"/>
      <c r="DI73" s="119"/>
      <c r="DJ73" s="119"/>
      <c r="DK73" s="119"/>
      <c r="DL73" s="119"/>
      <c r="DM73" s="119"/>
      <c r="DN73" s="119"/>
      <c r="DO73" s="119"/>
      <c r="DP73" s="119"/>
      <c r="DQ73" s="119"/>
      <c r="DR73" s="119"/>
      <c r="DS73" s="119"/>
      <c r="DT73" s="119"/>
      <c r="DU73" s="119"/>
      <c r="DV73" s="119"/>
      <c r="DW73" s="119"/>
      <c r="DX73" s="119"/>
      <c r="DY73" s="119"/>
      <c r="DZ73" s="119"/>
      <c r="EA73" s="119"/>
      <c r="EB73" s="119"/>
      <c r="EC73" s="119"/>
      <c r="ED73" s="119"/>
      <c r="EE73" s="119"/>
      <c r="EF73" s="119"/>
      <c r="EG73" s="119"/>
      <c r="EH73" s="119"/>
      <c r="EI73" s="119"/>
      <c r="EJ73" s="119"/>
      <c r="EK73" s="119"/>
      <c r="EL73" s="119"/>
      <c r="EM73" s="119"/>
      <c r="EN73" s="119"/>
      <c r="EO73" s="119"/>
      <c r="EP73" s="119"/>
      <c r="EQ73" s="119"/>
      <c r="ER73" s="119"/>
      <c r="ES73" s="119"/>
      <c r="ET73" s="119"/>
      <c r="EU73" s="119"/>
      <c r="EV73" s="119"/>
      <c r="EW73" s="119"/>
      <c r="EX73" s="119"/>
      <c r="EY73" s="119"/>
      <c r="EZ73" s="119"/>
      <c r="FA73" s="119"/>
      <c r="FB73" s="119"/>
      <c r="FC73" s="119"/>
      <c r="FD73" s="119"/>
      <c r="FE73" s="119"/>
      <c r="FF73" s="119"/>
      <c r="FG73" s="119"/>
      <c r="FH73" s="119"/>
      <c r="FI73" s="119"/>
      <c r="FJ73" s="119"/>
      <c r="FK73" s="119"/>
      <c r="FL73" s="119"/>
      <c r="FM73" s="119"/>
      <c r="FN73" s="119"/>
      <c r="FO73" s="119"/>
      <c r="FP73" s="119"/>
      <c r="FQ73" s="119"/>
      <c r="FR73" s="119"/>
      <c r="FS73" s="119"/>
      <c r="FT73" s="119"/>
      <c r="FU73" s="119"/>
      <c r="FV73" s="119"/>
      <c r="FW73" s="119"/>
      <c r="FX73" s="119"/>
      <c r="FY73" s="119"/>
      <c r="FZ73" s="119"/>
      <c r="GA73" s="119"/>
      <c r="GB73" s="119"/>
      <c r="GC73" s="119"/>
      <c r="GD73" s="119"/>
      <c r="GE73" s="119"/>
      <c r="GF73" s="119"/>
      <c r="GG73" s="119"/>
      <c r="GH73" s="119"/>
      <c r="GI73" s="119"/>
      <c r="GJ73" s="119"/>
    </row>
    <row r="74" spans="1:192" ht="67.5" outlineLevel="1" x14ac:dyDescent="0.25">
      <c r="A74" s="186" t="s">
        <v>3</v>
      </c>
      <c r="B74" s="153"/>
      <c r="C74" s="154" t="s">
        <v>113</v>
      </c>
      <c r="D74" s="155" t="s">
        <v>24</v>
      </c>
      <c r="E74" s="174" t="s">
        <v>108</v>
      </c>
      <c r="F74" s="61"/>
      <c r="G74" s="90" t="str">
        <f>Page1!$H67</f>
        <v>NA</v>
      </c>
      <c r="H74" s="90" t="str">
        <f>Page2!$H67</f>
        <v>NA</v>
      </c>
      <c r="I74" s="90" t="str">
        <f>Page3!$H67</f>
        <v>NA</v>
      </c>
      <c r="J74" s="90" t="str">
        <f>Page4!$H67</f>
        <v>NA</v>
      </c>
      <c r="K74" s="90" t="str">
        <f>Page5!$H67</f>
        <v>NA</v>
      </c>
      <c r="L74" s="90" t="str">
        <f>Page6!$H67</f>
        <v>NA</v>
      </c>
      <c r="M74" s="90" t="str">
        <f>Page7!$H67</f>
        <v>NA</v>
      </c>
      <c r="N74" s="90" t="str">
        <f>Page8!$H67</f>
        <v>NA</v>
      </c>
      <c r="O74" s="90" t="str">
        <f>Page9!$H67</f>
        <v>NA</v>
      </c>
      <c r="P74" s="90" t="str">
        <f>Page10!$H67</f>
        <v>NA</v>
      </c>
      <c r="Q74" s="90" t="str">
        <f>Page11!$H67</f>
        <v>NA</v>
      </c>
      <c r="R74" s="90" t="str">
        <f>Page12!$H67</f>
        <v>NA</v>
      </c>
      <c r="S74" s="90" t="str">
        <f>Page13!$H67</f>
        <v>NA</v>
      </c>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119"/>
      <c r="AZ74" s="119"/>
      <c r="BA74" s="119"/>
      <c r="BB74" s="119"/>
      <c r="BC74" s="119"/>
      <c r="BD74" s="119"/>
      <c r="BE74" s="119"/>
      <c r="BF74" s="119"/>
      <c r="BG74" s="119"/>
      <c r="BH74" s="119"/>
      <c r="BI74" s="119"/>
      <c r="BJ74" s="119"/>
      <c r="BK74" s="119"/>
      <c r="BL74" s="119"/>
      <c r="BM74" s="119"/>
      <c r="BN74" s="119"/>
      <c r="BO74" s="119"/>
      <c r="BP74" s="119"/>
      <c r="BQ74" s="119"/>
      <c r="BR74" s="119"/>
      <c r="BS74" s="119"/>
      <c r="BT74" s="119"/>
      <c r="BU74" s="119"/>
      <c r="BV74" s="119"/>
      <c r="BW74" s="119"/>
      <c r="BX74" s="119"/>
      <c r="BY74" s="119"/>
      <c r="BZ74" s="119"/>
      <c r="CA74" s="119"/>
      <c r="CB74" s="119"/>
      <c r="CC74" s="119"/>
      <c r="CD74" s="119"/>
      <c r="CE74" s="119"/>
      <c r="CF74" s="119"/>
      <c r="CG74" s="119"/>
      <c r="CH74" s="119"/>
      <c r="CI74" s="119"/>
      <c r="CJ74" s="119"/>
      <c r="CK74" s="119"/>
      <c r="CL74" s="119"/>
      <c r="CM74" s="119"/>
      <c r="CN74" s="119"/>
      <c r="CO74" s="119"/>
      <c r="CP74" s="119"/>
      <c r="CQ74" s="119"/>
      <c r="CR74" s="119"/>
      <c r="CS74" s="119"/>
      <c r="CT74" s="119"/>
      <c r="CU74" s="119"/>
      <c r="CV74" s="119"/>
      <c r="CW74" s="119"/>
      <c r="CX74" s="119"/>
      <c r="CY74" s="119"/>
      <c r="CZ74" s="119"/>
      <c r="DA74" s="119"/>
      <c r="DB74" s="119"/>
      <c r="DC74" s="119"/>
      <c r="DD74" s="119"/>
      <c r="DE74" s="119"/>
      <c r="DF74" s="119"/>
      <c r="DG74" s="119"/>
      <c r="DH74" s="119"/>
      <c r="DI74" s="119"/>
      <c r="DJ74" s="119"/>
      <c r="DK74" s="119"/>
      <c r="DL74" s="119"/>
      <c r="DM74" s="119"/>
      <c r="DN74" s="119"/>
      <c r="DO74" s="119"/>
      <c r="DP74" s="119"/>
      <c r="DQ74" s="119"/>
      <c r="DR74" s="119"/>
      <c r="DS74" s="119"/>
      <c r="DT74" s="119"/>
      <c r="DU74" s="119"/>
      <c r="DV74" s="119"/>
      <c r="DW74" s="119"/>
      <c r="DX74" s="119"/>
      <c r="DY74" s="119"/>
      <c r="DZ74" s="119"/>
      <c r="EA74" s="119"/>
      <c r="EB74" s="119"/>
      <c r="EC74" s="119"/>
      <c r="ED74" s="119"/>
      <c r="EE74" s="119"/>
      <c r="EF74" s="119"/>
      <c r="EG74" s="119"/>
      <c r="EH74" s="119"/>
      <c r="EI74" s="119"/>
      <c r="EJ74" s="119"/>
      <c r="EK74" s="119"/>
      <c r="EL74" s="119"/>
      <c r="EM74" s="119"/>
      <c r="EN74" s="119"/>
      <c r="EO74" s="119"/>
      <c r="EP74" s="119"/>
      <c r="EQ74" s="119"/>
      <c r="ER74" s="119"/>
      <c r="ES74" s="119"/>
      <c r="ET74" s="119"/>
      <c r="EU74" s="119"/>
      <c r="EV74" s="119"/>
      <c r="EW74" s="119"/>
      <c r="EX74" s="119"/>
      <c r="EY74" s="119"/>
      <c r="EZ74" s="119"/>
      <c r="FA74" s="119"/>
      <c r="FB74" s="119"/>
      <c r="FC74" s="119"/>
      <c r="FD74" s="119"/>
      <c r="FE74" s="119"/>
      <c r="FF74" s="119"/>
      <c r="FG74" s="119"/>
      <c r="FH74" s="119"/>
      <c r="FI74" s="119"/>
      <c r="FJ74" s="119"/>
      <c r="FK74" s="119"/>
      <c r="FL74" s="119"/>
      <c r="FM74" s="119"/>
      <c r="FN74" s="119"/>
      <c r="FO74" s="119"/>
      <c r="FP74" s="119"/>
      <c r="FQ74" s="119"/>
      <c r="FR74" s="119"/>
      <c r="FS74" s="119"/>
      <c r="FT74" s="119"/>
      <c r="FU74" s="119"/>
      <c r="FV74" s="119"/>
      <c r="FW74" s="119"/>
      <c r="FX74" s="119"/>
      <c r="FY74" s="119"/>
      <c r="FZ74" s="119"/>
      <c r="GA74" s="119"/>
      <c r="GB74" s="119"/>
      <c r="GC74" s="119"/>
      <c r="GD74" s="119"/>
      <c r="GE74" s="119"/>
      <c r="GF74" s="119"/>
      <c r="GG74" s="119"/>
      <c r="GH74" s="119"/>
      <c r="GI74" s="119"/>
      <c r="GJ74" s="119"/>
    </row>
    <row r="75" spans="1:192" ht="56.25" outlineLevel="1" x14ac:dyDescent="0.25">
      <c r="A75" s="186" t="s">
        <v>3</v>
      </c>
      <c r="B75" s="153"/>
      <c r="C75" s="154" t="s">
        <v>114</v>
      </c>
      <c r="D75" s="155" t="s">
        <v>24</v>
      </c>
      <c r="E75" s="174" t="s">
        <v>109</v>
      </c>
      <c r="F75" s="61"/>
      <c r="G75" s="90" t="str">
        <f>Page1!$H68</f>
        <v>NA</v>
      </c>
      <c r="H75" s="90" t="str">
        <f>Page2!$H68</f>
        <v>NA</v>
      </c>
      <c r="I75" s="90" t="str">
        <f>Page3!$H68</f>
        <v>NA</v>
      </c>
      <c r="J75" s="90" t="str">
        <f>Page4!$H68</f>
        <v>NA</v>
      </c>
      <c r="K75" s="90" t="str">
        <f>Page5!$H68</f>
        <v>NA</v>
      </c>
      <c r="L75" s="90" t="str">
        <f>Page6!$H68</f>
        <v>NA</v>
      </c>
      <c r="M75" s="90" t="str">
        <f>Page7!$H68</f>
        <v>NA</v>
      </c>
      <c r="N75" s="90" t="str">
        <f>Page8!$H68</f>
        <v>NA</v>
      </c>
      <c r="O75" s="90" t="str">
        <f>Page9!$H68</f>
        <v>NA</v>
      </c>
      <c r="P75" s="90" t="str">
        <f>Page10!$H68</f>
        <v>NA</v>
      </c>
      <c r="Q75" s="90" t="str">
        <f>Page11!$H68</f>
        <v>NA</v>
      </c>
      <c r="R75" s="90" t="str">
        <f>Page12!$H68</f>
        <v>NA</v>
      </c>
      <c r="S75" s="90" t="str">
        <f>Page13!$H68</f>
        <v>NA</v>
      </c>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119"/>
      <c r="AZ75" s="119"/>
      <c r="BA75" s="119"/>
      <c r="BB75" s="119"/>
      <c r="BC75" s="119"/>
      <c r="BD75" s="119"/>
      <c r="BE75" s="119"/>
      <c r="BF75" s="119"/>
      <c r="BG75" s="119"/>
      <c r="BH75" s="119"/>
      <c r="BI75" s="119"/>
      <c r="BJ75" s="119"/>
      <c r="BK75" s="119"/>
      <c r="BL75" s="119"/>
      <c r="BM75" s="119"/>
      <c r="BN75" s="119"/>
      <c r="BO75" s="119"/>
      <c r="BP75" s="119"/>
      <c r="BQ75" s="119"/>
      <c r="BR75" s="119"/>
      <c r="BS75" s="119"/>
      <c r="BT75" s="119"/>
      <c r="BU75" s="119"/>
      <c r="BV75" s="119"/>
      <c r="BW75" s="119"/>
      <c r="BX75" s="119"/>
      <c r="BY75" s="119"/>
      <c r="BZ75" s="119"/>
      <c r="CA75" s="119"/>
      <c r="CB75" s="119"/>
      <c r="CC75" s="119"/>
      <c r="CD75" s="119"/>
      <c r="CE75" s="119"/>
      <c r="CF75" s="119"/>
      <c r="CG75" s="119"/>
      <c r="CH75" s="119"/>
      <c r="CI75" s="119"/>
      <c r="CJ75" s="119"/>
      <c r="CK75" s="119"/>
      <c r="CL75" s="119"/>
      <c r="CM75" s="119"/>
      <c r="CN75" s="119"/>
      <c r="CO75" s="119"/>
      <c r="CP75" s="119"/>
      <c r="CQ75" s="119"/>
      <c r="CR75" s="119"/>
      <c r="CS75" s="119"/>
      <c r="CT75" s="119"/>
      <c r="CU75" s="119"/>
      <c r="CV75" s="119"/>
      <c r="CW75" s="119"/>
      <c r="CX75" s="119"/>
      <c r="CY75" s="119"/>
      <c r="CZ75" s="119"/>
      <c r="DA75" s="119"/>
      <c r="DB75" s="119"/>
      <c r="DC75" s="119"/>
      <c r="DD75" s="119"/>
      <c r="DE75" s="119"/>
      <c r="DF75" s="119"/>
      <c r="DG75" s="119"/>
      <c r="DH75" s="119"/>
      <c r="DI75" s="119"/>
      <c r="DJ75" s="119"/>
      <c r="DK75" s="119"/>
      <c r="DL75" s="119"/>
      <c r="DM75" s="119"/>
      <c r="DN75" s="119"/>
      <c r="DO75" s="119"/>
      <c r="DP75" s="119"/>
      <c r="DQ75" s="119"/>
      <c r="DR75" s="119"/>
      <c r="DS75" s="119"/>
      <c r="DT75" s="119"/>
      <c r="DU75" s="119"/>
      <c r="DV75" s="119"/>
      <c r="DW75" s="119"/>
      <c r="DX75" s="119"/>
      <c r="DY75" s="119"/>
      <c r="DZ75" s="119"/>
      <c r="EA75" s="119"/>
      <c r="EB75" s="119"/>
      <c r="EC75" s="119"/>
      <c r="ED75" s="119"/>
      <c r="EE75" s="119"/>
      <c r="EF75" s="119"/>
      <c r="EG75" s="119"/>
      <c r="EH75" s="119"/>
      <c r="EI75" s="119"/>
      <c r="EJ75" s="119"/>
      <c r="EK75" s="119"/>
      <c r="EL75" s="119"/>
      <c r="EM75" s="119"/>
      <c r="EN75" s="119"/>
      <c r="EO75" s="119"/>
      <c r="EP75" s="119"/>
      <c r="EQ75" s="119"/>
      <c r="ER75" s="119"/>
      <c r="ES75" s="119"/>
      <c r="ET75" s="119"/>
      <c r="EU75" s="119"/>
      <c r="EV75" s="119"/>
      <c r="EW75" s="119"/>
      <c r="EX75" s="119"/>
      <c r="EY75" s="119"/>
      <c r="EZ75" s="119"/>
      <c r="FA75" s="119"/>
      <c r="FB75" s="119"/>
      <c r="FC75" s="119"/>
      <c r="FD75" s="119"/>
      <c r="FE75" s="119"/>
      <c r="FF75" s="119"/>
      <c r="FG75" s="119"/>
      <c r="FH75" s="119"/>
      <c r="FI75" s="119"/>
      <c r="FJ75" s="119"/>
      <c r="FK75" s="119"/>
      <c r="FL75" s="119"/>
      <c r="FM75" s="119"/>
      <c r="FN75" s="119"/>
      <c r="FO75" s="119"/>
      <c r="FP75" s="119"/>
      <c r="FQ75" s="119"/>
      <c r="FR75" s="119"/>
      <c r="FS75" s="119"/>
      <c r="FT75" s="119"/>
      <c r="FU75" s="119"/>
      <c r="FV75" s="119"/>
      <c r="FW75" s="119"/>
      <c r="FX75" s="119"/>
      <c r="FY75" s="119"/>
      <c r="FZ75" s="119"/>
      <c r="GA75" s="119"/>
      <c r="GB75" s="119"/>
      <c r="GC75" s="119"/>
      <c r="GD75" s="119"/>
      <c r="GE75" s="119"/>
      <c r="GF75" s="119"/>
      <c r="GG75" s="119"/>
      <c r="GH75" s="119"/>
      <c r="GI75" s="119"/>
      <c r="GJ75" s="119"/>
    </row>
    <row r="76" spans="1:192" ht="56.25" outlineLevel="1" x14ac:dyDescent="0.25">
      <c r="A76" s="186" t="s">
        <v>3</v>
      </c>
      <c r="B76" s="153"/>
      <c r="C76" s="154" t="s">
        <v>115</v>
      </c>
      <c r="D76" s="155" t="s">
        <v>24</v>
      </c>
      <c r="E76" s="174" t="s">
        <v>110</v>
      </c>
      <c r="F76" s="61"/>
      <c r="G76" s="90" t="str">
        <f>Page1!$H69</f>
        <v>NA</v>
      </c>
      <c r="H76" s="90" t="str">
        <f>Page2!$H69</f>
        <v>NA</v>
      </c>
      <c r="I76" s="90" t="str">
        <f>Page3!$H69</f>
        <v>NA</v>
      </c>
      <c r="J76" s="90" t="str">
        <f>Page4!$H69</f>
        <v>NA</v>
      </c>
      <c r="K76" s="90" t="str">
        <f>Page5!$H69</f>
        <v>NA</v>
      </c>
      <c r="L76" s="90" t="str">
        <f>Page6!$H69</f>
        <v>NA</v>
      </c>
      <c r="M76" s="90" t="str">
        <f>Page7!$H69</f>
        <v>NA</v>
      </c>
      <c r="N76" s="90" t="str">
        <f>Page8!$H69</f>
        <v>NA</v>
      </c>
      <c r="O76" s="90" t="str">
        <f>Page9!$H69</f>
        <v>NA</v>
      </c>
      <c r="P76" s="90" t="str">
        <f>Page10!$H69</f>
        <v>NA</v>
      </c>
      <c r="Q76" s="90" t="str">
        <f>Page11!$H69</f>
        <v>NA</v>
      </c>
      <c r="R76" s="90" t="str">
        <f>Page12!$H69</f>
        <v>NA</v>
      </c>
      <c r="S76" s="90" t="str">
        <f>Page13!$H69</f>
        <v>NA</v>
      </c>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119"/>
      <c r="AZ76" s="119"/>
      <c r="BA76" s="119"/>
      <c r="BB76" s="119"/>
      <c r="BC76" s="119"/>
      <c r="BD76" s="119"/>
      <c r="BE76" s="119"/>
      <c r="BF76" s="119"/>
      <c r="BG76" s="119"/>
      <c r="BH76" s="119"/>
      <c r="BI76" s="119"/>
      <c r="BJ76" s="119"/>
      <c r="BK76" s="119"/>
      <c r="BL76" s="119"/>
      <c r="BM76" s="119"/>
      <c r="BN76" s="119"/>
      <c r="BO76" s="119"/>
      <c r="BP76" s="119"/>
      <c r="BQ76" s="119"/>
      <c r="BR76" s="119"/>
      <c r="BS76" s="119"/>
      <c r="BT76" s="119"/>
      <c r="BU76" s="119"/>
      <c r="BV76" s="119"/>
      <c r="BW76" s="119"/>
      <c r="BX76" s="119"/>
      <c r="BY76" s="119"/>
      <c r="BZ76" s="119"/>
      <c r="CA76" s="119"/>
      <c r="CB76" s="119"/>
      <c r="CC76" s="119"/>
      <c r="CD76" s="119"/>
      <c r="CE76" s="119"/>
      <c r="CF76" s="119"/>
      <c r="CG76" s="119"/>
      <c r="CH76" s="119"/>
      <c r="CI76" s="119"/>
      <c r="CJ76" s="119"/>
      <c r="CK76" s="119"/>
      <c r="CL76" s="119"/>
      <c r="CM76" s="119"/>
      <c r="CN76" s="119"/>
      <c r="CO76" s="119"/>
      <c r="CP76" s="119"/>
      <c r="CQ76" s="119"/>
      <c r="CR76" s="119"/>
      <c r="CS76" s="119"/>
      <c r="CT76" s="119"/>
      <c r="CU76" s="119"/>
      <c r="CV76" s="119"/>
      <c r="CW76" s="119"/>
      <c r="CX76" s="119"/>
      <c r="CY76" s="119"/>
      <c r="CZ76" s="119"/>
      <c r="DA76" s="119"/>
      <c r="DB76" s="119"/>
      <c r="DC76" s="119"/>
      <c r="DD76" s="119"/>
      <c r="DE76" s="119"/>
      <c r="DF76" s="119"/>
      <c r="DG76" s="119"/>
      <c r="DH76" s="119"/>
      <c r="DI76" s="119"/>
      <c r="DJ76" s="119"/>
      <c r="DK76" s="119"/>
      <c r="DL76" s="119"/>
      <c r="DM76" s="119"/>
      <c r="DN76" s="119"/>
      <c r="DO76" s="119"/>
      <c r="DP76" s="119"/>
      <c r="DQ76" s="119"/>
      <c r="DR76" s="119"/>
      <c r="DS76" s="119"/>
      <c r="DT76" s="119"/>
      <c r="DU76" s="119"/>
      <c r="DV76" s="119"/>
      <c r="DW76" s="119"/>
      <c r="DX76" s="119"/>
      <c r="DY76" s="119"/>
      <c r="DZ76" s="119"/>
      <c r="EA76" s="119"/>
      <c r="EB76" s="119"/>
      <c r="EC76" s="119"/>
      <c r="ED76" s="119"/>
      <c r="EE76" s="119"/>
      <c r="EF76" s="119"/>
      <c r="EG76" s="119"/>
      <c r="EH76" s="119"/>
      <c r="EI76" s="119"/>
      <c r="EJ76" s="119"/>
      <c r="EK76" s="119"/>
      <c r="EL76" s="119"/>
      <c r="EM76" s="119"/>
      <c r="EN76" s="119"/>
      <c r="EO76" s="119"/>
      <c r="EP76" s="119"/>
      <c r="EQ76" s="119"/>
      <c r="ER76" s="119"/>
      <c r="ES76" s="119"/>
      <c r="ET76" s="119"/>
      <c r="EU76" s="119"/>
      <c r="EV76" s="119"/>
      <c r="EW76" s="119"/>
      <c r="EX76" s="119"/>
      <c r="EY76" s="119"/>
      <c r="EZ76" s="119"/>
      <c r="FA76" s="119"/>
      <c r="FB76" s="119"/>
      <c r="FC76" s="119"/>
      <c r="FD76" s="119"/>
      <c r="FE76" s="119"/>
      <c r="FF76" s="119"/>
      <c r="FG76" s="119"/>
      <c r="FH76" s="119"/>
      <c r="FI76" s="119"/>
      <c r="FJ76" s="119"/>
      <c r="FK76" s="119"/>
      <c r="FL76" s="119"/>
      <c r="FM76" s="119"/>
      <c r="FN76" s="119"/>
      <c r="FO76" s="119"/>
      <c r="FP76" s="119"/>
      <c r="FQ76" s="119"/>
      <c r="FR76" s="119"/>
      <c r="FS76" s="119"/>
      <c r="FT76" s="119"/>
      <c r="FU76" s="119"/>
      <c r="FV76" s="119"/>
      <c r="FW76" s="119"/>
      <c r="FX76" s="119"/>
      <c r="FY76" s="119"/>
      <c r="FZ76" s="119"/>
      <c r="GA76" s="119"/>
      <c r="GB76" s="119"/>
      <c r="GC76" s="119"/>
      <c r="GD76" s="119"/>
      <c r="GE76" s="119"/>
      <c r="GF76" s="119"/>
      <c r="GG76" s="119"/>
      <c r="GH76" s="119"/>
      <c r="GI76" s="119"/>
      <c r="GJ76" s="119"/>
    </row>
    <row r="77" spans="1:192" ht="112.5" outlineLevel="1" x14ac:dyDescent="0.25">
      <c r="A77" s="186" t="s">
        <v>3</v>
      </c>
      <c r="B77" s="150" t="s">
        <v>705</v>
      </c>
      <c r="C77" s="151" t="s">
        <v>116</v>
      </c>
      <c r="D77" s="152" t="s">
        <v>25</v>
      </c>
      <c r="E77" s="172" t="s">
        <v>706</v>
      </c>
      <c r="F77" s="59"/>
      <c r="G77" s="90" t="str">
        <f>Page1!$H70</f>
        <v>Invalidé</v>
      </c>
      <c r="H77" s="90" t="str">
        <f>Page2!$H70</f>
        <v>Invalidé</v>
      </c>
      <c r="I77" s="90" t="str">
        <f>Page3!$H70</f>
        <v>Invalidé</v>
      </c>
      <c r="J77" s="90" t="str">
        <f>Page4!$H70</f>
        <v>Invalidé</v>
      </c>
      <c r="K77" s="90" t="str">
        <f>Page5!$H70</f>
        <v>Invalidé</v>
      </c>
      <c r="L77" s="90" t="str">
        <f>Page6!$H70</f>
        <v>Invalidé</v>
      </c>
      <c r="M77" s="90" t="str">
        <f>Page7!$H70</f>
        <v>Invalidé</v>
      </c>
      <c r="N77" s="90" t="str">
        <f>Page8!$H70</f>
        <v>Invalidé</v>
      </c>
      <c r="O77" s="90" t="str">
        <f>Page9!$H70</f>
        <v>Invalidé</v>
      </c>
      <c r="P77" s="90" t="str">
        <f>Page10!$H70</f>
        <v>Invalidé</v>
      </c>
      <c r="Q77" s="90" t="str">
        <f>Page11!$H70</f>
        <v>Invalidé</v>
      </c>
      <c r="R77" s="90" t="str">
        <f>Page12!$H70</f>
        <v>Invalidé</v>
      </c>
      <c r="S77" s="90" t="str">
        <f>Page13!$H70</f>
        <v>Invalidé</v>
      </c>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119"/>
      <c r="AZ77" s="119"/>
      <c r="BA77" s="119"/>
      <c r="BB77" s="119"/>
      <c r="BC77" s="119"/>
      <c r="BD77" s="119"/>
      <c r="BE77" s="119"/>
      <c r="BF77" s="119"/>
      <c r="BG77" s="119"/>
      <c r="BH77" s="119"/>
      <c r="BI77" s="119"/>
      <c r="BJ77" s="119"/>
      <c r="BK77" s="119"/>
      <c r="BL77" s="119"/>
      <c r="BM77" s="119"/>
      <c r="BN77" s="119"/>
      <c r="BO77" s="119"/>
      <c r="BP77" s="119"/>
      <c r="BQ77" s="119"/>
      <c r="BR77" s="119"/>
      <c r="BS77" s="119"/>
      <c r="BT77" s="119"/>
      <c r="BU77" s="119"/>
      <c r="BV77" s="119"/>
      <c r="BW77" s="119"/>
      <c r="BX77" s="119"/>
      <c r="BY77" s="119"/>
      <c r="BZ77" s="119"/>
      <c r="CA77" s="119"/>
      <c r="CB77" s="119"/>
      <c r="CC77" s="119"/>
      <c r="CD77" s="119"/>
      <c r="CE77" s="119"/>
      <c r="CF77" s="119"/>
      <c r="CG77" s="119"/>
      <c r="CH77" s="119"/>
      <c r="CI77" s="119"/>
      <c r="CJ77" s="119"/>
      <c r="CK77" s="119"/>
      <c r="CL77" s="119"/>
      <c r="CM77" s="119"/>
      <c r="CN77" s="119"/>
      <c r="CO77" s="119"/>
      <c r="CP77" s="119"/>
      <c r="CQ77" s="119"/>
      <c r="CR77" s="119"/>
      <c r="CS77" s="119"/>
      <c r="CT77" s="119"/>
      <c r="CU77" s="119"/>
      <c r="CV77" s="119"/>
      <c r="CW77" s="119"/>
      <c r="CX77" s="119"/>
      <c r="CY77" s="119"/>
      <c r="CZ77" s="119"/>
      <c r="DA77" s="119"/>
      <c r="DB77" s="119"/>
      <c r="DC77" s="119"/>
      <c r="DD77" s="119"/>
      <c r="DE77" s="119"/>
      <c r="DF77" s="119"/>
      <c r="DG77" s="119"/>
      <c r="DH77" s="119"/>
      <c r="DI77" s="119"/>
      <c r="DJ77" s="119"/>
      <c r="DK77" s="119"/>
      <c r="DL77" s="119"/>
      <c r="DM77" s="119"/>
      <c r="DN77" s="119"/>
      <c r="DO77" s="119"/>
      <c r="DP77" s="119"/>
      <c r="DQ77" s="119"/>
      <c r="DR77" s="119"/>
      <c r="DS77" s="119"/>
      <c r="DT77" s="119"/>
      <c r="DU77" s="119"/>
      <c r="DV77" s="119"/>
      <c r="DW77" s="119"/>
      <c r="DX77" s="119"/>
      <c r="DY77" s="119"/>
      <c r="DZ77" s="119"/>
      <c r="EA77" s="119"/>
      <c r="EB77" s="119"/>
      <c r="EC77" s="119"/>
      <c r="ED77" s="119"/>
      <c r="EE77" s="119"/>
      <c r="EF77" s="119"/>
      <c r="EG77" s="119"/>
      <c r="EH77" s="119"/>
      <c r="EI77" s="119"/>
      <c r="EJ77" s="119"/>
      <c r="EK77" s="119"/>
      <c r="EL77" s="119"/>
      <c r="EM77" s="119"/>
      <c r="EN77" s="119"/>
      <c r="EO77" s="119"/>
      <c r="EP77" s="119"/>
      <c r="EQ77" s="119"/>
      <c r="ER77" s="119"/>
      <c r="ES77" s="119"/>
      <c r="ET77" s="119"/>
      <c r="EU77" s="119"/>
      <c r="EV77" s="119"/>
      <c r="EW77" s="119"/>
      <c r="EX77" s="119"/>
      <c r="EY77" s="119"/>
      <c r="EZ77" s="119"/>
      <c r="FA77" s="119"/>
      <c r="FB77" s="119"/>
      <c r="FC77" s="119"/>
      <c r="FD77" s="119"/>
      <c r="FE77" s="119"/>
      <c r="FF77" s="119"/>
      <c r="FG77" s="119"/>
      <c r="FH77" s="119"/>
      <c r="FI77" s="119"/>
      <c r="FJ77" s="119"/>
      <c r="FK77" s="119"/>
      <c r="FL77" s="119"/>
      <c r="FM77" s="119"/>
      <c r="FN77" s="119"/>
      <c r="FO77" s="119"/>
      <c r="FP77" s="119"/>
      <c r="FQ77" s="119"/>
      <c r="FR77" s="119"/>
      <c r="FS77" s="119"/>
      <c r="FT77" s="119"/>
      <c r="FU77" s="119"/>
      <c r="FV77" s="119"/>
      <c r="FW77" s="119"/>
      <c r="FX77" s="119"/>
      <c r="FY77" s="119"/>
      <c r="FZ77" s="119"/>
      <c r="GA77" s="119"/>
      <c r="GB77" s="119"/>
      <c r="GC77" s="119"/>
      <c r="GD77" s="119"/>
      <c r="GE77" s="119"/>
      <c r="GF77" s="119"/>
      <c r="GG77" s="119"/>
      <c r="GH77" s="119"/>
      <c r="GI77" s="119"/>
      <c r="GJ77" s="119"/>
    </row>
    <row r="78" spans="1:192" ht="112.5" outlineLevel="1" x14ac:dyDescent="0.25">
      <c r="A78" s="186" t="s">
        <v>3</v>
      </c>
      <c r="B78" s="150"/>
      <c r="C78" s="151" t="s">
        <v>117</v>
      </c>
      <c r="D78" s="152" t="s">
        <v>25</v>
      </c>
      <c r="E78" s="172" t="s">
        <v>707</v>
      </c>
      <c r="F78" s="59"/>
      <c r="G78" s="90" t="str">
        <f>Page1!$H71</f>
        <v>Validé</v>
      </c>
      <c r="H78" s="90" t="str">
        <f>Page2!$H71</f>
        <v>Validé</v>
      </c>
      <c r="I78" s="90" t="str">
        <f>Page3!$H71</f>
        <v>Validé</v>
      </c>
      <c r="J78" s="90" t="str">
        <f>Page4!$H71</f>
        <v>Validé</v>
      </c>
      <c r="K78" s="90" t="str">
        <f>Page5!$H71</f>
        <v>Validé</v>
      </c>
      <c r="L78" s="90" t="str">
        <f>Page6!$H71</f>
        <v>Validé</v>
      </c>
      <c r="M78" s="90" t="str">
        <f>Page7!$H71</f>
        <v>Validé</v>
      </c>
      <c r="N78" s="90" t="str">
        <f>Page8!$H71</f>
        <v>Validé</v>
      </c>
      <c r="O78" s="90" t="str">
        <f>Page9!$H71</f>
        <v>Validé</v>
      </c>
      <c r="P78" s="90" t="str">
        <f>Page10!$H71</f>
        <v>Validé</v>
      </c>
      <c r="Q78" s="90" t="str">
        <f>Page11!$H71</f>
        <v>Validé</v>
      </c>
      <c r="R78" s="90" t="str">
        <f>Page12!$H71</f>
        <v>Validé</v>
      </c>
      <c r="S78" s="90" t="str">
        <f>Page13!$H71</f>
        <v>Validé</v>
      </c>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119"/>
      <c r="AZ78" s="119"/>
      <c r="BA78" s="119"/>
      <c r="BB78" s="119"/>
      <c r="BC78" s="119"/>
      <c r="BD78" s="119"/>
      <c r="BE78" s="119"/>
      <c r="BF78" s="119"/>
      <c r="BG78" s="119"/>
      <c r="BH78" s="119"/>
      <c r="BI78" s="119"/>
      <c r="BJ78" s="119"/>
      <c r="BK78" s="119"/>
      <c r="BL78" s="119"/>
      <c r="BM78" s="119"/>
      <c r="BN78" s="119"/>
      <c r="BO78" s="119"/>
      <c r="BP78" s="119"/>
      <c r="BQ78" s="119"/>
      <c r="BR78" s="119"/>
      <c r="BS78" s="119"/>
      <c r="BT78" s="119"/>
      <c r="BU78" s="119"/>
      <c r="BV78" s="119"/>
      <c r="BW78" s="119"/>
      <c r="BX78" s="119"/>
      <c r="BY78" s="119"/>
      <c r="BZ78" s="119"/>
      <c r="CA78" s="119"/>
      <c r="CB78" s="119"/>
      <c r="CC78" s="119"/>
      <c r="CD78" s="119"/>
      <c r="CE78" s="119"/>
      <c r="CF78" s="119"/>
      <c r="CG78" s="119"/>
      <c r="CH78" s="119"/>
      <c r="CI78" s="119"/>
      <c r="CJ78" s="119"/>
      <c r="CK78" s="119"/>
      <c r="CL78" s="119"/>
      <c r="CM78" s="119"/>
      <c r="CN78" s="119"/>
      <c r="CO78" s="119"/>
      <c r="CP78" s="119"/>
      <c r="CQ78" s="119"/>
      <c r="CR78" s="119"/>
      <c r="CS78" s="119"/>
      <c r="CT78" s="119"/>
      <c r="CU78" s="119"/>
      <c r="CV78" s="119"/>
      <c r="CW78" s="119"/>
      <c r="CX78" s="119"/>
      <c r="CY78" s="119"/>
      <c r="CZ78" s="119"/>
      <c r="DA78" s="119"/>
      <c r="DB78" s="119"/>
      <c r="DC78" s="119"/>
      <c r="DD78" s="119"/>
      <c r="DE78" s="119"/>
      <c r="DF78" s="119"/>
      <c r="DG78" s="119"/>
      <c r="DH78" s="119"/>
      <c r="DI78" s="119"/>
      <c r="DJ78" s="119"/>
      <c r="DK78" s="119"/>
      <c r="DL78" s="119"/>
      <c r="DM78" s="119"/>
      <c r="DN78" s="119"/>
      <c r="DO78" s="119"/>
      <c r="DP78" s="119"/>
      <c r="DQ78" s="119"/>
      <c r="DR78" s="119"/>
      <c r="DS78" s="119"/>
      <c r="DT78" s="119"/>
      <c r="DU78" s="119"/>
      <c r="DV78" s="119"/>
      <c r="DW78" s="119"/>
      <c r="DX78" s="119"/>
      <c r="DY78" s="119"/>
      <c r="DZ78" s="119"/>
      <c r="EA78" s="119"/>
      <c r="EB78" s="119"/>
      <c r="EC78" s="119"/>
      <c r="ED78" s="119"/>
      <c r="EE78" s="119"/>
      <c r="EF78" s="119"/>
      <c r="EG78" s="119"/>
      <c r="EH78" s="119"/>
      <c r="EI78" s="119"/>
      <c r="EJ78" s="119"/>
      <c r="EK78" s="119"/>
      <c r="EL78" s="119"/>
      <c r="EM78" s="119"/>
      <c r="EN78" s="119"/>
      <c r="EO78" s="119"/>
      <c r="EP78" s="119"/>
      <c r="EQ78" s="119"/>
      <c r="ER78" s="119"/>
      <c r="ES78" s="119"/>
      <c r="ET78" s="119"/>
      <c r="EU78" s="119"/>
      <c r="EV78" s="119"/>
      <c r="EW78" s="119"/>
      <c r="EX78" s="119"/>
      <c r="EY78" s="119"/>
      <c r="EZ78" s="119"/>
      <c r="FA78" s="119"/>
      <c r="FB78" s="119"/>
      <c r="FC78" s="119"/>
      <c r="FD78" s="119"/>
      <c r="FE78" s="119"/>
      <c r="FF78" s="119"/>
      <c r="FG78" s="119"/>
      <c r="FH78" s="119"/>
      <c r="FI78" s="119"/>
      <c r="FJ78" s="119"/>
      <c r="FK78" s="119"/>
      <c r="FL78" s="119"/>
      <c r="FM78" s="119"/>
      <c r="FN78" s="119"/>
      <c r="FO78" s="119"/>
      <c r="FP78" s="119"/>
      <c r="FQ78" s="119"/>
      <c r="FR78" s="119"/>
      <c r="FS78" s="119"/>
      <c r="FT78" s="119"/>
      <c r="FU78" s="119"/>
      <c r="FV78" s="119"/>
      <c r="FW78" s="119"/>
      <c r="FX78" s="119"/>
      <c r="FY78" s="119"/>
      <c r="FZ78" s="119"/>
      <c r="GA78" s="119"/>
      <c r="GB78" s="119"/>
      <c r="GC78" s="119"/>
      <c r="GD78" s="119"/>
      <c r="GE78" s="119"/>
      <c r="GF78" s="119"/>
      <c r="GG78" s="119"/>
      <c r="GH78" s="119"/>
      <c r="GI78" s="119"/>
      <c r="GJ78" s="119"/>
    </row>
    <row r="79" spans="1:192" ht="112.5" outlineLevel="1" x14ac:dyDescent="0.25">
      <c r="A79" s="186" t="s">
        <v>3</v>
      </c>
      <c r="B79" s="150"/>
      <c r="C79" s="151" t="s">
        <v>118</v>
      </c>
      <c r="D79" s="152" t="s">
        <v>25</v>
      </c>
      <c r="E79" s="172" t="s">
        <v>708</v>
      </c>
      <c r="F79" s="59"/>
      <c r="G79" s="90" t="str">
        <f>Page1!$H72</f>
        <v>Validé</v>
      </c>
      <c r="H79" s="90" t="str">
        <f>Page2!$H72</f>
        <v>Validé</v>
      </c>
      <c r="I79" s="90" t="str">
        <f>Page3!$H72</f>
        <v>Validé</v>
      </c>
      <c r="J79" s="90" t="str">
        <f>Page4!$H72</f>
        <v>Validé</v>
      </c>
      <c r="K79" s="90" t="str">
        <f>Page5!$H72</f>
        <v>Validé</v>
      </c>
      <c r="L79" s="90" t="str">
        <f>Page6!$H72</f>
        <v>Validé</v>
      </c>
      <c r="M79" s="90" t="str">
        <f>Page7!$H72</f>
        <v>Validé</v>
      </c>
      <c r="N79" s="90" t="str">
        <f>Page8!$H72</f>
        <v>Validé</v>
      </c>
      <c r="O79" s="90" t="str">
        <f>Page9!$H72</f>
        <v>Validé</v>
      </c>
      <c r="P79" s="90" t="str">
        <f>Page10!$H72</f>
        <v>NA</v>
      </c>
      <c r="Q79" s="90" t="str">
        <f>Page11!$H72</f>
        <v>NA</v>
      </c>
      <c r="R79" s="90" t="str">
        <f>Page12!$H72</f>
        <v>Validé</v>
      </c>
      <c r="S79" s="90" t="str">
        <f>Page13!$H72</f>
        <v>Validé</v>
      </c>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119"/>
      <c r="AZ79" s="119"/>
      <c r="BA79" s="119"/>
      <c r="BB79" s="119"/>
      <c r="BC79" s="119"/>
      <c r="BD79" s="119"/>
      <c r="BE79" s="119"/>
      <c r="BF79" s="119"/>
      <c r="BG79" s="119"/>
      <c r="BH79" s="119"/>
      <c r="BI79" s="119"/>
      <c r="BJ79" s="119"/>
      <c r="BK79" s="119"/>
      <c r="BL79" s="119"/>
      <c r="BM79" s="119"/>
      <c r="BN79" s="119"/>
      <c r="BO79" s="119"/>
      <c r="BP79" s="119"/>
      <c r="BQ79" s="119"/>
      <c r="BR79" s="119"/>
      <c r="BS79" s="119"/>
      <c r="BT79" s="119"/>
      <c r="BU79" s="119"/>
      <c r="BV79" s="119"/>
      <c r="BW79" s="119"/>
      <c r="BX79" s="119"/>
      <c r="BY79" s="119"/>
      <c r="BZ79" s="119"/>
      <c r="CA79" s="119"/>
      <c r="CB79" s="119"/>
      <c r="CC79" s="119"/>
      <c r="CD79" s="119"/>
      <c r="CE79" s="119"/>
      <c r="CF79" s="119"/>
      <c r="CG79" s="119"/>
      <c r="CH79" s="119"/>
      <c r="CI79" s="119"/>
      <c r="CJ79" s="119"/>
      <c r="CK79" s="119"/>
      <c r="CL79" s="119"/>
      <c r="CM79" s="119"/>
      <c r="CN79" s="119"/>
      <c r="CO79" s="119"/>
      <c r="CP79" s="119"/>
      <c r="CQ79" s="119"/>
      <c r="CR79" s="119"/>
      <c r="CS79" s="119"/>
      <c r="CT79" s="119"/>
      <c r="CU79" s="119"/>
      <c r="CV79" s="119"/>
      <c r="CW79" s="119"/>
      <c r="CX79" s="119"/>
      <c r="CY79" s="119"/>
      <c r="CZ79" s="119"/>
      <c r="DA79" s="119"/>
      <c r="DB79" s="119"/>
      <c r="DC79" s="119"/>
      <c r="DD79" s="119"/>
      <c r="DE79" s="119"/>
      <c r="DF79" s="119"/>
      <c r="DG79" s="119"/>
      <c r="DH79" s="119"/>
      <c r="DI79" s="119"/>
      <c r="DJ79" s="119"/>
      <c r="DK79" s="119"/>
      <c r="DL79" s="119"/>
      <c r="DM79" s="119"/>
      <c r="DN79" s="119"/>
      <c r="DO79" s="119"/>
      <c r="DP79" s="119"/>
      <c r="DQ79" s="119"/>
      <c r="DR79" s="119"/>
      <c r="DS79" s="119"/>
      <c r="DT79" s="119"/>
      <c r="DU79" s="119"/>
      <c r="DV79" s="119"/>
      <c r="DW79" s="119"/>
      <c r="DX79" s="119"/>
      <c r="DY79" s="119"/>
      <c r="DZ79" s="119"/>
      <c r="EA79" s="119"/>
      <c r="EB79" s="119"/>
      <c r="EC79" s="119"/>
      <c r="ED79" s="119"/>
      <c r="EE79" s="119"/>
      <c r="EF79" s="119"/>
      <c r="EG79" s="119"/>
      <c r="EH79" s="119"/>
      <c r="EI79" s="119"/>
      <c r="EJ79" s="119"/>
      <c r="EK79" s="119"/>
      <c r="EL79" s="119"/>
      <c r="EM79" s="119"/>
      <c r="EN79" s="119"/>
      <c r="EO79" s="119"/>
      <c r="EP79" s="119"/>
      <c r="EQ79" s="119"/>
      <c r="ER79" s="119"/>
      <c r="ES79" s="119"/>
      <c r="ET79" s="119"/>
      <c r="EU79" s="119"/>
      <c r="EV79" s="119"/>
      <c r="EW79" s="119"/>
      <c r="EX79" s="119"/>
      <c r="EY79" s="119"/>
      <c r="EZ79" s="119"/>
      <c r="FA79" s="119"/>
      <c r="FB79" s="119"/>
      <c r="FC79" s="119"/>
      <c r="FD79" s="119"/>
      <c r="FE79" s="119"/>
      <c r="FF79" s="119"/>
      <c r="FG79" s="119"/>
      <c r="FH79" s="119"/>
      <c r="FI79" s="119"/>
      <c r="FJ79" s="119"/>
      <c r="FK79" s="119"/>
      <c r="FL79" s="119"/>
      <c r="FM79" s="119"/>
      <c r="FN79" s="119"/>
      <c r="FO79" s="119"/>
      <c r="FP79" s="119"/>
      <c r="FQ79" s="119"/>
      <c r="FR79" s="119"/>
      <c r="FS79" s="119"/>
      <c r="FT79" s="119"/>
      <c r="FU79" s="119"/>
      <c r="FV79" s="119"/>
      <c r="FW79" s="119"/>
      <c r="FX79" s="119"/>
      <c r="FY79" s="119"/>
      <c r="FZ79" s="119"/>
      <c r="GA79" s="119"/>
      <c r="GB79" s="119"/>
      <c r="GC79" s="119"/>
      <c r="GD79" s="119"/>
      <c r="GE79" s="119"/>
      <c r="GF79" s="119"/>
      <c r="GG79" s="119"/>
      <c r="GH79" s="119"/>
      <c r="GI79" s="119"/>
      <c r="GJ79" s="119"/>
    </row>
    <row r="80" spans="1:192" ht="112.5" outlineLevel="1" x14ac:dyDescent="0.25">
      <c r="A80" s="186" t="s">
        <v>3</v>
      </c>
      <c r="B80" s="150"/>
      <c r="C80" s="151" t="s">
        <v>119</v>
      </c>
      <c r="D80" s="152" t="s">
        <v>25</v>
      </c>
      <c r="E80" s="172" t="s">
        <v>709</v>
      </c>
      <c r="F80" s="59"/>
      <c r="G80" s="90" t="str">
        <f>Page1!$H73</f>
        <v>Validé</v>
      </c>
      <c r="H80" s="90" t="str">
        <f>Page2!$H73</f>
        <v>Validé</v>
      </c>
      <c r="I80" s="90" t="str">
        <f>Page3!$H73</f>
        <v>Validé</v>
      </c>
      <c r="J80" s="90" t="str">
        <f>Page4!$H73</f>
        <v>Validé</v>
      </c>
      <c r="K80" s="90" t="str">
        <f>Page5!$H73</f>
        <v>Validé</v>
      </c>
      <c r="L80" s="90" t="str">
        <f>Page6!$H73</f>
        <v>Validé</v>
      </c>
      <c r="M80" s="90" t="str">
        <f>Page7!$H73</f>
        <v>Validé</v>
      </c>
      <c r="N80" s="90" t="str">
        <f>Page8!$H73</f>
        <v>Validé</v>
      </c>
      <c r="O80" s="90" t="str">
        <f>Page9!$H73</f>
        <v>Validé</v>
      </c>
      <c r="P80" s="90" t="str">
        <f>Page10!$H73</f>
        <v>Validé</v>
      </c>
      <c r="Q80" s="90" t="str">
        <f>Page11!$H73</f>
        <v>Validé</v>
      </c>
      <c r="R80" s="90" t="str">
        <f>Page12!$H73</f>
        <v>Validé</v>
      </c>
      <c r="S80" s="90" t="str">
        <f>Page13!$H73</f>
        <v>Validé</v>
      </c>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119"/>
      <c r="AZ80" s="119"/>
      <c r="BA80" s="119"/>
      <c r="BB80" s="119"/>
      <c r="BC80" s="119"/>
      <c r="BD80" s="119"/>
      <c r="BE80" s="119"/>
      <c r="BF80" s="119"/>
      <c r="BG80" s="119"/>
      <c r="BH80" s="119"/>
      <c r="BI80" s="119"/>
      <c r="BJ80" s="119"/>
      <c r="BK80" s="119"/>
      <c r="BL80" s="119"/>
      <c r="BM80" s="119"/>
      <c r="BN80" s="119"/>
      <c r="BO80" s="119"/>
      <c r="BP80" s="119"/>
      <c r="BQ80" s="119"/>
      <c r="BR80" s="119"/>
      <c r="BS80" s="119"/>
      <c r="BT80" s="119"/>
      <c r="BU80" s="119"/>
      <c r="BV80" s="119"/>
      <c r="BW80" s="119"/>
      <c r="BX80" s="119"/>
      <c r="BY80" s="119"/>
      <c r="BZ80" s="119"/>
      <c r="CA80" s="119"/>
      <c r="CB80" s="119"/>
      <c r="CC80" s="119"/>
      <c r="CD80" s="119"/>
      <c r="CE80" s="119"/>
      <c r="CF80" s="119"/>
      <c r="CG80" s="119"/>
      <c r="CH80" s="119"/>
      <c r="CI80" s="119"/>
      <c r="CJ80" s="119"/>
      <c r="CK80" s="119"/>
      <c r="CL80" s="119"/>
      <c r="CM80" s="119"/>
      <c r="CN80" s="119"/>
      <c r="CO80" s="119"/>
      <c r="CP80" s="119"/>
      <c r="CQ80" s="119"/>
      <c r="CR80" s="119"/>
      <c r="CS80" s="119"/>
      <c r="CT80" s="119"/>
      <c r="CU80" s="119"/>
      <c r="CV80" s="119"/>
      <c r="CW80" s="119"/>
      <c r="CX80" s="119"/>
      <c r="CY80" s="119"/>
      <c r="CZ80" s="119"/>
      <c r="DA80" s="119"/>
      <c r="DB80" s="119"/>
      <c r="DC80" s="119"/>
      <c r="DD80" s="119"/>
      <c r="DE80" s="119"/>
      <c r="DF80" s="119"/>
      <c r="DG80" s="119"/>
      <c r="DH80" s="119"/>
      <c r="DI80" s="119"/>
      <c r="DJ80" s="119"/>
      <c r="DK80" s="119"/>
      <c r="DL80" s="119"/>
      <c r="DM80" s="119"/>
      <c r="DN80" s="119"/>
      <c r="DO80" s="119"/>
      <c r="DP80" s="119"/>
      <c r="DQ80" s="119"/>
      <c r="DR80" s="119"/>
      <c r="DS80" s="119"/>
      <c r="DT80" s="119"/>
      <c r="DU80" s="119"/>
      <c r="DV80" s="119"/>
      <c r="DW80" s="119"/>
      <c r="DX80" s="119"/>
      <c r="DY80" s="119"/>
      <c r="DZ80" s="119"/>
      <c r="EA80" s="119"/>
      <c r="EB80" s="119"/>
      <c r="EC80" s="119"/>
      <c r="ED80" s="119"/>
      <c r="EE80" s="119"/>
      <c r="EF80" s="119"/>
      <c r="EG80" s="119"/>
      <c r="EH80" s="119"/>
      <c r="EI80" s="119"/>
      <c r="EJ80" s="119"/>
      <c r="EK80" s="119"/>
      <c r="EL80" s="119"/>
      <c r="EM80" s="119"/>
      <c r="EN80" s="119"/>
      <c r="EO80" s="119"/>
      <c r="EP80" s="119"/>
      <c r="EQ80" s="119"/>
      <c r="ER80" s="119"/>
      <c r="ES80" s="119"/>
      <c r="ET80" s="119"/>
      <c r="EU80" s="119"/>
      <c r="EV80" s="119"/>
      <c r="EW80" s="119"/>
      <c r="EX80" s="119"/>
      <c r="EY80" s="119"/>
      <c r="EZ80" s="119"/>
      <c r="FA80" s="119"/>
      <c r="FB80" s="119"/>
      <c r="FC80" s="119"/>
      <c r="FD80" s="119"/>
      <c r="FE80" s="119"/>
      <c r="FF80" s="119"/>
      <c r="FG80" s="119"/>
      <c r="FH80" s="119"/>
      <c r="FI80" s="119"/>
      <c r="FJ80" s="119"/>
      <c r="FK80" s="119"/>
      <c r="FL80" s="119"/>
      <c r="FM80" s="119"/>
      <c r="FN80" s="119"/>
      <c r="FO80" s="119"/>
      <c r="FP80" s="119"/>
      <c r="FQ80" s="119"/>
      <c r="FR80" s="119"/>
      <c r="FS80" s="119"/>
      <c r="FT80" s="119"/>
      <c r="FU80" s="119"/>
      <c r="FV80" s="119"/>
      <c r="FW80" s="119"/>
      <c r="FX80" s="119"/>
      <c r="FY80" s="119"/>
      <c r="FZ80" s="119"/>
      <c r="GA80" s="119"/>
      <c r="GB80" s="119"/>
      <c r="GC80" s="119"/>
      <c r="GD80" s="119"/>
      <c r="GE80" s="119"/>
      <c r="GF80" s="119"/>
      <c r="GG80" s="119"/>
      <c r="GH80" s="119"/>
      <c r="GI80" s="119"/>
      <c r="GJ80" s="119"/>
    </row>
    <row r="81" spans="1:192" ht="56.25" outlineLevel="1" x14ac:dyDescent="0.25">
      <c r="A81" s="186" t="s">
        <v>3</v>
      </c>
      <c r="B81" s="150"/>
      <c r="C81" s="151" t="s">
        <v>120</v>
      </c>
      <c r="D81" s="152" t="s">
        <v>25</v>
      </c>
      <c r="E81" s="167" t="s">
        <v>492</v>
      </c>
      <c r="F81" s="59"/>
      <c r="G81" s="90" t="str">
        <f>Page1!$H74</f>
        <v>NA</v>
      </c>
      <c r="H81" s="90" t="str">
        <f>Page2!$H74</f>
        <v>NA</v>
      </c>
      <c r="I81" s="90" t="str">
        <f>Page3!$H74</f>
        <v>NA</v>
      </c>
      <c r="J81" s="90" t="str">
        <f>Page4!$H74</f>
        <v>NA</v>
      </c>
      <c r="K81" s="90" t="str">
        <f>Page5!$H74</f>
        <v>NA</v>
      </c>
      <c r="L81" s="90" t="str">
        <f>Page6!$H74</f>
        <v>NA</v>
      </c>
      <c r="M81" s="90" t="str">
        <f>Page7!$H74</f>
        <v>NA</v>
      </c>
      <c r="N81" s="90" t="str">
        <f>Page8!$H74</f>
        <v>NA</v>
      </c>
      <c r="O81" s="90" t="str">
        <f>Page9!$H74</f>
        <v>NA</v>
      </c>
      <c r="P81" s="90" t="str">
        <f>Page10!$H74</f>
        <v>NA</v>
      </c>
      <c r="Q81" s="90" t="str">
        <f>Page11!$H74</f>
        <v>NA</v>
      </c>
      <c r="R81" s="90" t="str">
        <f>Page12!$H74</f>
        <v>NA</v>
      </c>
      <c r="S81" s="90" t="str">
        <f>Page13!$H74</f>
        <v>NA</v>
      </c>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19"/>
      <c r="BU81" s="119"/>
      <c r="BV81" s="119"/>
      <c r="BW81" s="119"/>
      <c r="BX81" s="119"/>
      <c r="BY81" s="119"/>
      <c r="BZ81" s="119"/>
      <c r="CA81" s="119"/>
      <c r="CB81" s="119"/>
      <c r="CC81" s="119"/>
      <c r="CD81" s="119"/>
      <c r="CE81" s="119"/>
      <c r="CF81" s="119"/>
      <c r="CG81" s="119"/>
      <c r="CH81" s="119"/>
      <c r="CI81" s="119"/>
      <c r="CJ81" s="119"/>
      <c r="CK81" s="119"/>
      <c r="CL81" s="119"/>
      <c r="CM81" s="119"/>
      <c r="CN81" s="119"/>
      <c r="CO81" s="119"/>
      <c r="CP81" s="119"/>
      <c r="CQ81" s="119"/>
      <c r="CR81" s="119"/>
      <c r="CS81" s="119"/>
      <c r="CT81" s="119"/>
      <c r="CU81" s="119"/>
      <c r="CV81" s="119"/>
      <c r="CW81" s="119"/>
      <c r="CX81" s="119"/>
      <c r="CY81" s="119"/>
      <c r="CZ81" s="119"/>
      <c r="DA81" s="119"/>
      <c r="DB81" s="119"/>
      <c r="DC81" s="119"/>
      <c r="DD81" s="119"/>
      <c r="DE81" s="119"/>
      <c r="DF81" s="119"/>
      <c r="DG81" s="119"/>
      <c r="DH81" s="119"/>
      <c r="DI81" s="119"/>
      <c r="DJ81" s="119"/>
      <c r="DK81" s="119"/>
      <c r="DL81" s="119"/>
      <c r="DM81" s="119"/>
      <c r="DN81" s="119"/>
      <c r="DO81" s="119"/>
      <c r="DP81" s="119"/>
      <c r="DQ81" s="119"/>
      <c r="DR81" s="119"/>
      <c r="DS81" s="119"/>
      <c r="DT81" s="119"/>
      <c r="DU81" s="119"/>
      <c r="DV81" s="119"/>
      <c r="DW81" s="119"/>
      <c r="DX81" s="119"/>
      <c r="DY81" s="119"/>
      <c r="DZ81" s="119"/>
      <c r="EA81" s="119"/>
      <c r="EB81" s="119"/>
      <c r="EC81" s="119"/>
      <c r="ED81" s="119"/>
      <c r="EE81" s="119"/>
      <c r="EF81" s="119"/>
      <c r="EG81" s="119"/>
      <c r="EH81" s="119"/>
      <c r="EI81" s="119"/>
      <c r="EJ81" s="119"/>
      <c r="EK81" s="119"/>
      <c r="EL81" s="119"/>
      <c r="EM81" s="119"/>
      <c r="EN81" s="119"/>
      <c r="EO81" s="119"/>
      <c r="EP81" s="119"/>
      <c r="EQ81" s="119"/>
      <c r="ER81" s="119"/>
      <c r="ES81" s="119"/>
      <c r="ET81" s="119"/>
      <c r="EU81" s="119"/>
      <c r="EV81" s="119"/>
      <c r="EW81" s="119"/>
      <c r="EX81" s="119"/>
      <c r="EY81" s="119"/>
      <c r="EZ81" s="119"/>
      <c r="FA81" s="119"/>
      <c r="FB81" s="119"/>
      <c r="FC81" s="119"/>
      <c r="FD81" s="119"/>
      <c r="FE81" s="119"/>
      <c r="FF81" s="119"/>
      <c r="FG81" s="119"/>
      <c r="FH81" s="119"/>
      <c r="FI81" s="119"/>
      <c r="FJ81" s="119"/>
      <c r="FK81" s="119"/>
      <c r="FL81" s="119"/>
      <c r="FM81" s="119"/>
      <c r="FN81" s="119"/>
      <c r="FO81" s="119"/>
      <c r="FP81" s="119"/>
      <c r="FQ81" s="119"/>
      <c r="FR81" s="119"/>
      <c r="FS81" s="119"/>
      <c r="FT81" s="119"/>
      <c r="FU81" s="119"/>
      <c r="FV81" s="119"/>
      <c r="FW81" s="119"/>
      <c r="FX81" s="119"/>
      <c r="FY81" s="119"/>
      <c r="FZ81" s="119"/>
      <c r="GA81" s="119"/>
      <c r="GB81" s="119"/>
      <c r="GC81" s="119"/>
      <c r="GD81" s="119"/>
      <c r="GE81" s="119"/>
      <c r="GF81" s="119"/>
      <c r="GG81" s="119"/>
      <c r="GH81" s="119"/>
      <c r="GI81" s="119"/>
      <c r="GJ81" s="119"/>
    </row>
    <row r="82" spans="1:192" ht="123.75" outlineLevel="1" x14ac:dyDescent="0.25">
      <c r="A82" s="186" t="s">
        <v>3</v>
      </c>
      <c r="B82" s="153" t="s">
        <v>710</v>
      </c>
      <c r="C82" s="154" t="s">
        <v>121</v>
      </c>
      <c r="D82" s="155" t="s">
        <v>25</v>
      </c>
      <c r="E82" s="176" t="s">
        <v>711</v>
      </c>
      <c r="F82" s="61"/>
      <c r="G82" s="90" t="str">
        <f>Page1!$H75</f>
        <v>Validé</v>
      </c>
      <c r="H82" s="90" t="str">
        <f>Page2!$H75</f>
        <v>Validé</v>
      </c>
      <c r="I82" s="90" t="str">
        <f>Page3!$H75</f>
        <v>Validé</v>
      </c>
      <c r="J82" s="90" t="str">
        <f>Page4!$H75</f>
        <v>Validé</v>
      </c>
      <c r="K82" s="90" t="str">
        <f>Page5!$H75</f>
        <v>Validé</v>
      </c>
      <c r="L82" s="90" t="str">
        <f>Page6!$H75</f>
        <v>Validé</v>
      </c>
      <c r="M82" s="90" t="str">
        <f>Page7!$H75</f>
        <v>Validé</v>
      </c>
      <c r="N82" s="90" t="str">
        <f>Page8!$H75</f>
        <v>Validé</v>
      </c>
      <c r="O82" s="90" t="str">
        <f>Page9!$H75</f>
        <v>Validé</v>
      </c>
      <c r="P82" s="90" t="str">
        <f>Page10!$H75</f>
        <v>Validé</v>
      </c>
      <c r="Q82" s="90" t="str">
        <f>Page11!$H75</f>
        <v>Validé</v>
      </c>
      <c r="R82" s="90" t="str">
        <f>Page12!$H75</f>
        <v>Validé</v>
      </c>
      <c r="S82" s="90" t="str">
        <f>Page13!$H75</f>
        <v>Validé</v>
      </c>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119"/>
      <c r="AZ82" s="119"/>
      <c r="BA82" s="119"/>
      <c r="BB82" s="119"/>
      <c r="BC82" s="119"/>
      <c r="BD82" s="119"/>
      <c r="BE82" s="119"/>
      <c r="BF82" s="119"/>
      <c r="BG82" s="119"/>
      <c r="BH82" s="119"/>
      <c r="BI82" s="119"/>
      <c r="BJ82" s="119"/>
      <c r="BK82" s="119"/>
      <c r="BL82" s="119"/>
      <c r="BM82" s="119"/>
      <c r="BN82" s="119"/>
      <c r="BO82" s="119"/>
      <c r="BP82" s="119"/>
      <c r="BQ82" s="119"/>
      <c r="BR82" s="119"/>
      <c r="BS82" s="119"/>
      <c r="BT82" s="119"/>
      <c r="BU82" s="119"/>
      <c r="BV82" s="119"/>
      <c r="BW82" s="119"/>
      <c r="BX82" s="119"/>
      <c r="BY82" s="119"/>
      <c r="BZ82" s="119"/>
      <c r="CA82" s="119"/>
      <c r="CB82" s="119"/>
      <c r="CC82" s="119"/>
      <c r="CD82" s="119"/>
      <c r="CE82" s="119"/>
      <c r="CF82" s="119"/>
      <c r="CG82" s="119"/>
      <c r="CH82" s="119"/>
      <c r="CI82" s="119"/>
      <c r="CJ82" s="119"/>
      <c r="CK82" s="119"/>
      <c r="CL82" s="119"/>
      <c r="CM82" s="119"/>
      <c r="CN82" s="119"/>
      <c r="CO82" s="119"/>
      <c r="CP82" s="119"/>
      <c r="CQ82" s="119"/>
      <c r="CR82" s="119"/>
      <c r="CS82" s="119"/>
      <c r="CT82" s="119"/>
      <c r="CU82" s="119"/>
      <c r="CV82" s="119"/>
      <c r="CW82" s="119"/>
      <c r="CX82" s="119"/>
      <c r="CY82" s="119"/>
      <c r="CZ82" s="119"/>
      <c r="DA82" s="119"/>
      <c r="DB82" s="119"/>
      <c r="DC82" s="119"/>
      <c r="DD82" s="119"/>
      <c r="DE82" s="119"/>
      <c r="DF82" s="119"/>
      <c r="DG82" s="119"/>
      <c r="DH82" s="119"/>
      <c r="DI82" s="119"/>
      <c r="DJ82" s="119"/>
      <c r="DK82" s="119"/>
      <c r="DL82" s="119"/>
      <c r="DM82" s="119"/>
      <c r="DN82" s="119"/>
      <c r="DO82" s="119"/>
      <c r="DP82" s="119"/>
      <c r="DQ82" s="119"/>
      <c r="DR82" s="119"/>
      <c r="DS82" s="119"/>
      <c r="DT82" s="119"/>
      <c r="DU82" s="119"/>
      <c r="DV82" s="119"/>
      <c r="DW82" s="119"/>
      <c r="DX82" s="119"/>
      <c r="DY82" s="119"/>
      <c r="DZ82" s="119"/>
      <c r="EA82" s="119"/>
      <c r="EB82" s="119"/>
      <c r="EC82" s="119"/>
      <c r="ED82" s="119"/>
      <c r="EE82" s="119"/>
      <c r="EF82" s="119"/>
      <c r="EG82" s="119"/>
      <c r="EH82" s="119"/>
      <c r="EI82" s="119"/>
      <c r="EJ82" s="119"/>
      <c r="EK82" s="119"/>
      <c r="EL82" s="119"/>
      <c r="EM82" s="119"/>
      <c r="EN82" s="119"/>
      <c r="EO82" s="119"/>
      <c r="EP82" s="119"/>
      <c r="EQ82" s="119"/>
      <c r="ER82" s="119"/>
      <c r="ES82" s="119"/>
      <c r="ET82" s="119"/>
      <c r="EU82" s="119"/>
      <c r="EV82" s="119"/>
      <c r="EW82" s="119"/>
      <c r="EX82" s="119"/>
      <c r="EY82" s="119"/>
      <c r="EZ82" s="119"/>
      <c r="FA82" s="119"/>
      <c r="FB82" s="119"/>
      <c r="FC82" s="119"/>
      <c r="FD82" s="119"/>
      <c r="FE82" s="119"/>
      <c r="FF82" s="119"/>
      <c r="FG82" s="119"/>
      <c r="FH82" s="119"/>
      <c r="FI82" s="119"/>
      <c r="FJ82" s="119"/>
      <c r="FK82" s="119"/>
      <c r="FL82" s="119"/>
      <c r="FM82" s="119"/>
      <c r="FN82" s="119"/>
      <c r="FO82" s="119"/>
      <c r="FP82" s="119"/>
      <c r="FQ82" s="119"/>
      <c r="FR82" s="119"/>
      <c r="FS82" s="119"/>
      <c r="FT82" s="119"/>
      <c r="FU82" s="119"/>
      <c r="FV82" s="119"/>
      <c r="FW82" s="119"/>
      <c r="FX82" s="119"/>
      <c r="FY82" s="119"/>
      <c r="FZ82" s="119"/>
      <c r="GA82" s="119"/>
      <c r="GB82" s="119"/>
      <c r="GC82" s="119"/>
      <c r="GD82" s="119"/>
      <c r="GE82" s="119"/>
      <c r="GF82" s="119"/>
      <c r="GG82" s="119"/>
      <c r="GH82" s="119"/>
      <c r="GI82" s="119"/>
      <c r="GJ82" s="119"/>
    </row>
    <row r="83" spans="1:192" ht="135" outlineLevel="1" x14ac:dyDescent="0.25">
      <c r="A83" s="186" t="s">
        <v>3</v>
      </c>
      <c r="B83" s="158"/>
      <c r="C83" s="154" t="s">
        <v>122</v>
      </c>
      <c r="D83" s="155" t="s">
        <v>25</v>
      </c>
      <c r="E83" s="177" t="s">
        <v>712</v>
      </c>
      <c r="F83" s="61"/>
      <c r="G83" s="90" t="str">
        <f>Page1!$H76</f>
        <v>Validé</v>
      </c>
      <c r="H83" s="90" t="str">
        <f>Page2!$H76</f>
        <v>Validé</v>
      </c>
      <c r="I83" s="90" t="str">
        <f>Page3!$H76</f>
        <v>Validé</v>
      </c>
      <c r="J83" s="90" t="str">
        <f>Page4!$H76</f>
        <v>Validé</v>
      </c>
      <c r="K83" s="90" t="str">
        <f>Page5!$H76</f>
        <v>Validé</v>
      </c>
      <c r="L83" s="90" t="str">
        <f>Page6!$H76</f>
        <v>Validé</v>
      </c>
      <c r="M83" s="90" t="str">
        <f>Page7!$H76</f>
        <v>Validé</v>
      </c>
      <c r="N83" s="90" t="str">
        <f>Page8!$H76</f>
        <v>Validé</v>
      </c>
      <c r="O83" s="90" t="str">
        <f>Page9!$H76</f>
        <v>Validé</v>
      </c>
      <c r="P83" s="90" t="str">
        <f>Page10!$H76</f>
        <v>NA</v>
      </c>
      <c r="Q83" s="90" t="str">
        <f>Page11!$H76</f>
        <v>NA</v>
      </c>
      <c r="R83" s="90" t="str">
        <f>Page12!$H76</f>
        <v>Validé</v>
      </c>
      <c r="S83" s="90" t="str">
        <f>Page13!$H76</f>
        <v>Validé</v>
      </c>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119"/>
      <c r="AZ83" s="119"/>
      <c r="BA83" s="119"/>
      <c r="BB83" s="119"/>
      <c r="BC83" s="119"/>
      <c r="BD83" s="119"/>
      <c r="BE83" s="119"/>
      <c r="BF83" s="119"/>
      <c r="BG83" s="119"/>
      <c r="BH83" s="119"/>
      <c r="BI83" s="119"/>
      <c r="BJ83" s="119"/>
      <c r="BK83" s="119"/>
      <c r="BL83" s="119"/>
      <c r="BM83" s="119"/>
      <c r="BN83" s="119"/>
      <c r="BO83" s="119"/>
      <c r="BP83" s="119"/>
      <c r="BQ83" s="119"/>
      <c r="BR83" s="119"/>
      <c r="BS83" s="119"/>
      <c r="BT83" s="119"/>
      <c r="BU83" s="119"/>
      <c r="BV83" s="119"/>
      <c r="BW83" s="119"/>
      <c r="BX83" s="119"/>
      <c r="BY83" s="119"/>
      <c r="BZ83" s="119"/>
      <c r="CA83" s="119"/>
      <c r="CB83" s="119"/>
      <c r="CC83" s="119"/>
      <c r="CD83" s="119"/>
      <c r="CE83" s="119"/>
      <c r="CF83" s="119"/>
      <c r="CG83" s="119"/>
      <c r="CH83" s="119"/>
      <c r="CI83" s="119"/>
      <c r="CJ83" s="119"/>
      <c r="CK83" s="119"/>
      <c r="CL83" s="119"/>
      <c r="CM83" s="119"/>
      <c r="CN83" s="119"/>
      <c r="CO83" s="119"/>
      <c r="CP83" s="119"/>
      <c r="CQ83" s="119"/>
      <c r="CR83" s="119"/>
      <c r="CS83" s="119"/>
      <c r="CT83" s="119"/>
      <c r="CU83" s="119"/>
      <c r="CV83" s="119"/>
      <c r="CW83" s="119"/>
      <c r="CX83" s="119"/>
      <c r="CY83" s="119"/>
      <c r="CZ83" s="119"/>
      <c r="DA83" s="119"/>
      <c r="DB83" s="119"/>
      <c r="DC83" s="119"/>
      <c r="DD83" s="119"/>
      <c r="DE83" s="119"/>
      <c r="DF83" s="119"/>
      <c r="DG83" s="119"/>
      <c r="DH83" s="119"/>
      <c r="DI83" s="119"/>
      <c r="DJ83" s="119"/>
      <c r="DK83" s="119"/>
      <c r="DL83" s="119"/>
      <c r="DM83" s="119"/>
      <c r="DN83" s="119"/>
      <c r="DO83" s="119"/>
      <c r="DP83" s="119"/>
      <c r="DQ83" s="119"/>
      <c r="DR83" s="119"/>
      <c r="DS83" s="119"/>
      <c r="DT83" s="119"/>
      <c r="DU83" s="119"/>
      <c r="DV83" s="119"/>
      <c r="DW83" s="119"/>
      <c r="DX83" s="119"/>
      <c r="DY83" s="119"/>
      <c r="DZ83" s="119"/>
      <c r="EA83" s="119"/>
      <c r="EB83" s="119"/>
      <c r="EC83" s="119"/>
      <c r="ED83" s="119"/>
      <c r="EE83" s="119"/>
      <c r="EF83" s="119"/>
      <c r="EG83" s="119"/>
      <c r="EH83" s="119"/>
      <c r="EI83" s="119"/>
      <c r="EJ83" s="119"/>
      <c r="EK83" s="119"/>
      <c r="EL83" s="119"/>
      <c r="EM83" s="119"/>
      <c r="EN83" s="119"/>
      <c r="EO83" s="119"/>
      <c r="EP83" s="119"/>
      <c r="EQ83" s="119"/>
      <c r="ER83" s="119"/>
      <c r="ES83" s="119"/>
      <c r="ET83" s="119"/>
      <c r="EU83" s="119"/>
      <c r="EV83" s="119"/>
      <c r="EW83" s="119"/>
      <c r="EX83" s="119"/>
      <c r="EY83" s="119"/>
      <c r="EZ83" s="119"/>
      <c r="FA83" s="119"/>
      <c r="FB83" s="119"/>
      <c r="FC83" s="119"/>
      <c r="FD83" s="119"/>
      <c r="FE83" s="119"/>
      <c r="FF83" s="119"/>
      <c r="FG83" s="119"/>
      <c r="FH83" s="119"/>
      <c r="FI83" s="119"/>
      <c r="FJ83" s="119"/>
      <c r="FK83" s="119"/>
      <c r="FL83" s="119"/>
      <c r="FM83" s="119"/>
      <c r="FN83" s="119"/>
      <c r="FO83" s="119"/>
      <c r="FP83" s="119"/>
      <c r="FQ83" s="119"/>
      <c r="FR83" s="119"/>
      <c r="FS83" s="119"/>
      <c r="FT83" s="119"/>
      <c r="FU83" s="119"/>
      <c r="FV83" s="119"/>
      <c r="FW83" s="119"/>
      <c r="FX83" s="119"/>
      <c r="FY83" s="119"/>
      <c r="FZ83" s="119"/>
      <c r="GA83" s="119"/>
      <c r="GB83" s="119"/>
      <c r="GC83" s="119"/>
      <c r="GD83" s="119"/>
      <c r="GE83" s="119"/>
      <c r="GF83" s="119"/>
      <c r="GG83" s="119"/>
      <c r="GH83" s="119"/>
      <c r="GI83" s="119"/>
      <c r="GJ83" s="119"/>
    </row>
    <row r="84" spans="1:192" ht="123.75" outlineLevel="1" x14ac:dyDescent="0.25">
      <c r="A84" s="186" t="s">
        <v>3</v>
      </c>
      <c r="B84" s="158"/>
      <c r="C84" s="154" t="s">
        <v>123</v>
      </c>
      <c r="D84" s="155" t="s">
        <v>25</v>
      </c>
      <c r="E84" s="177" t="s">
        <v>713</v>
      </c>
      <c r="F84" s="61"/>
      <c r="G84" s="90" t="str">
        <f>Page1!$H77</f>
        <v>Validé</v>
      </c>
      <c r="H84" s="90" t="str">
        <f>Page2!$H77</f>
        <v>Validé</v>
      </c>
      <c r="I84" s="90" t="str">
        <f>Page3!$H77</f>
        <v>Validé</v>
      </c>
      <c r="J84" s="90" t="str">
        <f>Page4!$H77</f>
        <v>Validé</v>
      </c>
      <c r="K84" s="90" t="str">
        <f>Page5!$H77</f>
        <v>Validé</v>
      </c>
      <c r="L84" s="90" t="str">
        <f>Page6!$H77</f>
        <v>Validé</v>
      </c>
      <c r="M84" s="90" t="str">
        <f>Page7!$H77</f>
        <v>Validé</v>
      </c>
      <c r="N84" s="90" t="str">
        <f>Page8!$H77</f>
        <v>Validé</v>
      </c>
      <c r="O84" s="90" t="str">
        <f>Page9!$H77</f>
        <v>Validé</v>
      </c>
      <c r="P84" s="90" t="str">
        <f>Page10!$H77</f>
        <v>Validé</v>
      </c>
      <c r="Q84" s="90" t="str">
        <f>Page11!$H77</f>
        <v>Validé</v>
      </c>
      <c r="R84" s="90" t="str">
        <f>Page12!$H77</f>
        <v>Validé</v>
      </c>
      <c r="S84" s="90" t="str">
        <f>Page13!$H77</f>
        <v>Validé</v>
      </c>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19"/>
      <c r="CG84" s="119"/>
      <c r="CH84" s="119"/>
      <c r="CI84" s="119"/>
      <c r="CJ84" s="119"/>
      <c r="CK84" s="119"/>
      <c r="CL84" s="119"/>
      <c r="CM84" s="119"/>
      <c r="CN84" s="119"/>
      <c r="CO84" s="119"/>
      <c r="CP84" s="119"/>
      <c r="CQ84" s="119"/>
      <c r="CR84" s="119"/>
      <c r="CS84" s="119"/>
      <c r="CT84" s="119"/>
      <c r="CU84" s="119"/>
      <c r="CV84" s="119"/>
      <c r="CW84" s="119"/>
      <c r="CX84" s="119"/>
      <c r="CY84" s="119"/>
      <c r="CZ84" s="119"/>
      <c r="DA84" s="119"/>
      <c r="DB84" s="119"/>
      <c r="DC84" s="119"/>
      <c r="DD84" s="119"/>
      <c r="DE84" s="119"/>
      <c r="DF84" s="119"/>
      <c r="DG84" s="119"/>
      <c r="DH84" s="119"/>
      <c r="DI84" s="119"/>
      <c r="DJ84" s="119"/>
      <c r="DK84" s="119"/>
      <c r="DL84" s="119"/>
      <c r="DM84" s="119"/>
      <c r="DN84" s="119"/>
      <c r="DO84" s="119"/>
      <c r="DP84" s="119"/>
      <c r="DQ84" s="119"/>
      <c r="DR84" s="119"/>
      <c r="DS84" s="119"/>
      <c r="DT84" s="119"/>
      <c r="DU84" s="119"/>
      <c r="DV84" s="119"/>
      <c r="DW84" s="119"/>
      <c r="DX84" s="119"/>
      <c r="DY84" s="119"/>
      <c r="DZ84" s="119"/>
      <c r="EA84" s="119"/>
      <c r="EB84" s="119"/>
      <c r="EC84" s="119"/>
      <c r="ED84" s="119"/>
      <c r="EE84" s="119"/>
      <c r="EF84" s="119"/>
      <c r="EG84" s="119"/>
      <c r="EH84" s="119"/>
      <c r="EI84" s="119"/>
      <c r="EJ84" s="119"/>
      <c r="EK84" s="119"/>
      <c r="EL84" s="119"/>
      <c r="EM84" s="119"/>
      <c r="EN84" s="119"/>
      <c r="EO84" s="119"/>
      <c r="EP84" s="119"/>
      <c r="EQ84" s="119"/>
      <c r="ER84" s="119"/>
      <c r="ES84" s="119"/>
      <c r="ET84" s="119"/>
      <c r="EU84" s="119"/>
      <c r="EV84" s="119"/>
      <c r="EW84" s="119"/>
      <c r="EX84" s="119"/>
      <c r="EY84" s="119"/>
      <c r="EZ84" s="119"/>
      <c r="FA84" s="119"/>
      <c r="FB84" s="119"/>
      <c r="FC84" s="119"/>
      <c r="FD84" s="119"/>
      <c r="FE84" s="119"/>
      <c r="FF84" s="119"/>
      <c r="FG84" s="119"/>
      <c r="FH84" s="119"/>
      <c r="FI84" s="119"/>
      <c r="FJ84" s="119"/>
      <c r="FK84" s="119"/>
      <c r="FL84" s="119"/>
      <c r="FM84" s="119"/>
      <c r="FN84" s="119"/>
      <c r="FO84" s="119"/>
      <c r="FP84" s="119"/>
      <c r="FQ84" s="119"/>
      <c r="FR84" s="119"/>
      <c r="FS84" s="119"/>
      <c r="FT84" s="119"/>
      <c r="FU84" s="119"/>
      <c r="FV84" s="119"/>
      <c r="FW84" s="119"/>
      <c r="FX84" s="119"/>
      <c r="FY84" s="119"/>
      <c r="FZ84" s="119"/>
      <c r="GA84" s="119"/>
      <c r="GB84" s="119"/>
      <c r="GC84" s="119"/>
      <c r="GD84" s="119"/>
      <c r="GE84" s="119"/>
      <c r="GF84" s="119"/>
      <c r="GG84" s="119"/>
      <c r="GH84" s="119"/>
      <c r="GI84" s="119"/>
      <c r="GJ84" s="119"/>
    </row>
    <row r="85" spans="1:192" ht="78.75" outlineLevel="1" x14ac:dyDescent="0.25">
      <c r="A85" s="186" t="s">
        <v>3</v>
      </c>
      <c r="B85" s="158"/>
      <c r="C85" s="154" t="s">
        <v>124</v>
      </c>
      <c r="D85" s="155" t="s">
        <v>25</v>
      </c>
      <c r="E85" s="177" t="s">
        <v>493</v>
      </c>
      <c r="F85" s="61"/>
      <c r="G85" s="90" t="str">
        <f>Page1!$H78</f>
        <v>NA</v>
      </c>
      <c r="H85" s="90" t="str">
        <f>Page2!$H78</f>
        <v>NA</v>
      </c>
      <c r="I85" s="90" t="str">
        <f>Page3!$H78</f>
        <v>NA</v>
      </c>
      <c r="J85" s="90" t="str">
        <f>Page4!$H78</f>
        <v>NA</v>
      </c>
      <c r="K85" s="90" t="str">
        <f>Page5!$H78</f>
        <v>NA</v>
      </c>
      <c r="L85" s="90" t="str">
        <f>Page6!$H78</f>
        <v>NA</v>
      </c>
      <c r="M85" s="90" t="str">
        <f>Page7!$H78</f>
        <v>NA</v>
      </c>
      <c r="N85" s="90" t="str">
        <f>Page8!$H78</f>
        <v>NA</v>
      </c>
      <c r="O85" s="90" t="str">
        <f>Page9!$H78</f>
        <v>NA</v>
      </c>
      <c r="P85" s="90" t="str">
        <f>Page10!$H78</f>
        <v>NA</v>
      </c>
      <c r="Q85" s="90" t="str">
        <f>Page11!$H78</f>
        <v>NA</v>
      </c>
      <c r="R85" s="90" t="str">
        <f>Page12!$H78</f>
        <v>NA</v>
      </c>
      <c r="S85" s="90" t="str">
        <f>Page13!$H78</f>
        <v>NA</v>
      </c>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119"/>
      <c r="AZ85" s="119"/>
      <c r="BA85" s="119"/>
      <c r="BB85" s="119"/>
      <c r="BC85" s="119"/>
      <c r="BD85" s="119"/>
      <c r="BE85" s="119"/>
      <c r="BF85" s="119"/>
      <c r="BG85" s="119"/>
      <c r="BH85" s="119"/>
      <c r="BI85" s="119"/>
      <c r="BJ85" s="119"/>
      <c r="BK85" s="119"/>
      <c r="BL85" s="119"/>
      <c r="BM85" s="119"/>
      <c r="BN85" s="119"/>
      <c r="BO85" s="119"/>
      <c r="BP85" s="119"/>
      <c r="BQ85" s="119"/>
      <c r="BR85" s="119"/>
      <c r="BS85" s="119"/>
      <c r="BT85" s="119"/>
      <c r="BU85" s="119"/>
      <c r="BV85" s="119"/>
      <c r="BW85" s="119"/>
      <c r="BX85" s="119"/>
      <c r="BY85" s="119"/>
      <c r="BZ85" s="119"/>
      <c r="CA85" s="119"/>
      <c r="CB85" s="119"/>
      <c r="CC85" s="119"/>
      <c r="CD85" s="119"/>
      <c r="CE85" s="119"/>
      <c r="CF85" s="119"/>
      <c r="CG85" s="119"/>
      <c r="CH85" s="119"/>
      <c r="CI85" s="119"/>
      <c r="CJ85" s="119"/>
      <c r="CK85" s="119"/>
      <c r="CL85" s="119"/>
      <c r="CM85" s="119"/>
      <c r="CN85" s="119"/>
      <c r="CO85" s="119"/>
      <c r="CP85" s="119"/>
      <c r="CQ85" s="119"/>
      <c r="CR85" s="119"/>
      <c r="CS85" s="119"/>
      <c r="CT85" s="119"/>
      <c r="CU85" s="119"/>
      <c r="CV85" s="119"/>
      <c r="CW85" s="119"/>
      <c r="CX85" s="119"/>
      <c r="CY85" s="119"/>
      <c r="CZ85" s="119"/>
      <c r="DA85" s="119"/>
      <c r="DB85" s="119"/>
      <c r="DC85" s="119"/>
      <c r="DD85" s="119"/>
      <c r="DE85" s="119"/>
      <c r="DF85" s="119"/>
      <c r="DG85" s="119"/>
      <c r="DH85" s="119"/>
      <c r="DI85" s="119"/>
      <c r="DJ85" s="119"/>
      <c r="DK85" s="119"/>
      <c r="DL85" s="119"/>
      <c r="DM85" s="119"/>
      <c r="DN85" s="119"/>
      <c r="DO85" s="119"/>
      <c r="DP85" s="119"/>
      <c r="DQ85" s="119"/>
      <c r="DR85" s="119"/>
      <c r="DS85" s="119"/>
      <c r="DT85" s="119"/>
      <c r="DU85" s="119"/>
      <c r="DV85" s="119"/>
      <c r="DW85" s="119"/>
      <c r="DX85" s="119"/>
      <c r="DY85" s="119"/>
      <c r="DZ85" s="119"/>
      <c r="EA85" s="119"/>
      <c r="EB85" s="119"/>
      <c r="EC85" s="119"/>
      <c r="ED85" s="119"/>
      <c r="EE85" s="119"/>
      <c r="EF85" s="119"/>
      <c r="EG85" s="119"/>
      <c r="EH85" s="119"/>
      <c r="EI85" s="119"/>
      <c r="EJ85" s="119"/>
      <c r="EK85" s="119"/>
      <c r="EL85" s="119"/>
      <c r="EM85" s="119"/>
      <c r="EN85" s="119"/>
      <c r="EO85" s="119"/>
      <c r="EP85" s="119"/>
      <c r="EQ85" s="119"/>
      <c r="ER85" s="119"/>
      <c r="ES85" s="119"/>
      <c r="ET85" s="119"/>
      <c r="EU85" s="119"/>
      <c r="EV85" s="119"/>
      <c r="EW85" s="119"/>
      <c r="EX85" s="119"/>
      <c r="EY85" s="119"/>
      <c r="EZ85" s="119"/>
      <c r="FA85" s="119"/>
      <c r="FB85" s="119"/>
      <c r="FC85" s="119"/>
      <c r="FD85" s="119"/>
      <c r="FE85" s="119"/>
      <c r="FF85" s="119"/>
      <c r="FG85" s="119"/>
      <c r="FH85" s="119"/>
      <c r="FI85" s="119"/>
      <c r="FJ85" s="119"/>
      <c r="FK85" s="119"/>
      <c r="FL85" s="119"/>
      <c r="FM85" s="119"/>
      <c r="FN85" s="119"/>
      <c r="FO85" s="119"/>
      <c r="FP85" s="119"/>
      <c r="FQ85" s="119"/>
      <c r="FR85" s="119"/>
      <c r="FS85" s="119"/>
      <c r="FT85" s="119"/>
      <c r="FU85" s="119"/>
      <c r="FV85" s="119"/>
      <c r="FW85" s="119"/>
      <c r="FX85" s="119"/>
      <c r="FY85" s="119"/>
      <c r="FZ85" s="119"/>
      <c r="GA85" s="119"/>
      <c r="GB85" s="119"/>
      <c r="GC85" s="119"/>
      <c r="GD85" s="119"/>
      <c r="GE85" s="119"/>
      <c r="GF85" s="119"/>
      <c r="GG85" s="119"/>
      <c r="GH85" s="119"/>
      <c r="GI85" s="119"/>
      <c r="GJ85" s="119"/>
    </row>
    <row r="86" spans="1:192" ht="90" outlineLevel="1" x14ac:dyDescent="0.25">
      <c r="A86" s="187" t="s">
        <v>6</v>
      </c>
      <c r="B86" s="150" t="s">
        <v>714</v>
      </c>
      <c r="C86" s="151" t="s">
        <v>125</v>
      </c>
      <c r="D86" s="152" t="s">
        <v>24</v>
      </c>
      <c r="E86" s="178" t="s">
        <v>715</v>
      </c>
      <c r="F86" s="59"/>
      <c r="G86" s="90" t="str">
        <f>Page1!$H79</f>
        <v>NA</v>
      </c>
      <c r="H86" s="90" t="str">
        <f>Page2!$H79</f>
        <v>NA</v>
      </c>
      <c r="I86" s="90" t="str">
        <f>Page3!$H79</f>
        <v>NA</v>
      </c>
      <c r="J86" s="90" t="str">
        <f>Page4!$H79</f>
        <v>NA</v>
      </c>
      <c r="K86" s="90" t="str">
        <f>Page5!$H79</f>
        <v>NA</v>
      </c>
      <c r="L86" s="90" t="str">
        <f>Page6!$H79</f>
        <v>NA</v>
      </c>
      <c r="M86" s="90" t="str">
        <f>Page7!$H79</f>
        <v>NA</v>
      </c>
      <c r="N86" s="90" t="str">
        <f>Page8!$H79</f>
        <v>NA</v>
      </c>
      <c r="O86" s="90" t="str">
        <f>Page9!$H79</f>
        <v>NA</v>
      </c>
      <c r="P86" s="90" t="str">
        <f>Page10!$H79</f>
        <v>NA</v>
      </c>
      <c r="Q86" s="90" t="str">
        <f>Page11!$H79</f>
        <v>NA</v>
      </c>
      <c r="R86" s="90" t="str">
        <f>Page12!$H79</f>
        <v>NA</v>
      </c>
      <c r="S86" s="90" t="str">
        <f>Page13!$H79</f>
        <v>NA</v>
      </c>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119"/>
      <c r="AZ86" s="119"/>
      <c r="BA86" s="119"/>
      <c r="BB86" s="119"/>
      <c r="BC86" s="119"/>
      <c r="BD86" s="119"/>
      <c r="BE86" s="119"/>
      <c r="BF86" s="119"/>
      <c r="BG86" s="119"/>
      <c r="BH86" s="119"/>
      <c r="BI86" s="119"/>
      <c r="BJ86" s="119"/>
      <c r="BK86" s="119"/>
      <c r="BL86" s="119"/>
      <c r="BM86" s="119"/>
      <c r="BN86" s="119"/>
      <c r="BO86" s="119"/>
      <c r="BP86" s="119"/>
      <c r="BQ86" s="119"/>
      <c r="BR86" s="119"/>
      <c r="BS86" s="119"/>
      <c r="BT86" s="119"/>
      <c r="BU86" s="119"/>
      <c r="BV86" s="119"/>
      <c r="BW86" s="119"/>
      <c r="BX86" s="119"/>
      <c r="BY86" s="119"/>
      <c r="BZ86" s="119"/>
      <c r="CA86" s="119"/>
      <c r="CB86" s="119"/>
      <c r="CC86" s="119"/>
      <c r="CD86" s="119"/>
      <c r="CE86" s="119"/>
      <c r="CF86" s="119"/>
      <c r="CG86" s="119"/>
      <c r="CH86" s="119"/>
      <c r="CI86" s="119"/>
      <c r="CJ86" s="119"/>
      <c r="CK86" s="119"/>
      <c r="CL86" s="119"/>
      <c r="CM86" s="119"/>
      <c r="CN86" s="119"/>
      <c r="CO86" s="119"/>
      <c r="CP86" s="119"/>
      <c r="CQ86" s="119"/>
      <c r="CR86" s="119"/>
      <c r="CS86" s="119"/>
      <c r="CT86" s="119"/>
      <c r="CU86" s="119"/>
      <c r="CV86" s="119"/>
      <c r="CW86" s="119"/>
      <c r="CX86" s="119"/>
      <c r="CY86" s="119"/>
      <c r="CZ86" s="119"/>
      <c r="DA86" s="119"/>
      <c r="DB86" s="119"/>
      <c r="DC86" s="119"/>
      <c r="DD86" s="119"/>
      <c r="DE86" s="119"/>
      <c r="DF86" s="119"/>
      <c r="DG86" s="119"/>
      <c r="DH86" s="119"/>
      <c r="DI86" s="119"/>
      <c r="DJ86" s="119"/>
      <c r="DK86" s="119"/>
      <c r="DL86" s="119"/>
      <c r="DM86" s="119"/>
      <c r="DN86" s="119"/>
      <c r="DO86" s="119"/>
      <c r="DP86" s="119"/>
      <c r="DQ86" s="119"/>
      <c r="DR86" s="119"/>
      <c r="DS86" s="119"/>
      <c r="DT86" s="119"/>
      <c r="DU86" s="119"/>
      <c r="DV86" s="119"/>
      <c r="DW86" s="119"/>
      <c r="DX86" s="119"/>
      <c r="DY86" s="119"/>
      <c r="DZ86" s="119"/>
      <c r="EA86" s="119"/>
      <c r="EB86" s="119"/>
      <c r="EC86" s="119"/>
      <c r="ED86" s="119"/>
      <c r="EE86" s="119"/>
      <c r="EF86" s="119"/>
      <c r="EG86" s="119"/>
      <c r="EH86" s="119"/>
      <c r="EI86" s="119"/>
      <c r="EJ86" s="119"/>
      <c r="EK86" s="119"/>
      <c r="EL86" s="119"/>
      <c r="EM86" s="119"/>
      <c r="EN86" s="119"/>
      <c r="EO86" s="119"/>
      <c r="EP86" s="119"/>
      <c r="EQ86" s="119"/>
      <c r="ER86" s="119"/>
      <c r="ES86" s="119"/>
      <c r="ET86" s="119"/>
      <c r="EU86" s="119"/>
      <c r="EV86" s="119"/>
      <c r="EW86" s="119"/>
      <c r="EX86" s="119"/>
      <c r="EY86" s="119"/>
      <c r="EZ86" s="119"/>
      <c r="FA86" s="119"/>
      <c r="FB86" s="119"/>
      <c r="FC86" s="119"/>
      <c r="FD86" s="119"/>
      <c r="FE86" s="119"/>
      <c r="FF86" s="119"/>
      <c r="FG86" s="119"/>
      <c r="FH86" s="119"/>
      <c r="FI86" s="119"/>
      <c r="FJ86" s="119"/>
      <c r="FK86" s="119"/>
      <c r="FL86" s="119"/>
      <c r="FM86" s="119"/>
      <c r="FN86" s="119"/>
      <c r="FO86" s="119"/>
      <c r="FP86" s="119"/>
      <c r="FQ86" s="119"/>
      <c r="FR86" s="119"/>
      <c r="FS86" s="119"/>
      <c r="FT86" s="119"/>
      <c r="FU86" s="119"/>
      <c r="FV86" s="119"/>
      <c r="FW86" s="119"/>
      <c r="FX86" s="119"/>
      <c r="FY86" s="119"/>
      <c r="FZ86" s="119"/>
      <c r="GA86" s="119"/>
      <c r="GB86" s="119"/>
      <c r="GC86" s="119"/>
      <c r="GD86" s="119"/>
      <c r="GE86" s="119"/>
      <c r="GF86" s="119"/>
      <c r="GG86" s="119"/>
      <c r="GH86" s="119"/>
      <c r="GI86" s="119"/>
      <c r="GJ86" s="119"/>
    </row>
    <row r="87" spans="1:192" ht="213.75" outlineLevel="1" x14ac:dyDescent="0.25">
      <c r="A87" s="187" t="s">
        <v>6</v>
      </c>
      <c r="B87" s="150"/>
      <c r="C87" s="151" t="s">
        <v>126</v>
      </c>
      <c r="D87" s="152" t="s">
        <v>24</v>
      </c>
      <c r="E87" s="178" t="s">
        <v>716</v>
      </c>
      <c r="F87" s="59"/>
      <c r="G87" s="90" t="str">
        <f>Page1!$H80</f>
        <v>NA</v>
      </c>
      <c r="H87" s="90" t="str">
        <f>Page2!$H80</f>
        <v>NA</v>
      </c>
      <c r="I87" s="90" t="str">
        <f>Page3!$H80</f>
        <v>NA</v>
      </c>
      <c r="J87" s="90" t="str">
        <f>Page4!$H80</f>
        <v>NA</v>
      </c>
      <c r="K87" s="90" t="str">
        <f>Page5!$H80</f>
        <v>NA</v>
      </c>
      <c r="L87" s="90" t="str">
        <f>Page6!$H80</f>
        <v>NA</v>
      </c>
      <c r="M87" s="90" t="str">
        <f>Page7!$H80</f>
        <v>NA</v>
      </c>
      <c r="N87" s="90" t="str">
        <f>Page8!$H80</f>
        <v>NA</v>
      </c>
      <c r="O87" s="90" t="str">
        <f>Page9!$H80</f>
        <v>NA</v>
      </c>
      <c r="P87" s="90" t="str">
        <f>Page10!$H80</f>
        <v>NA</v>
      </c>
      <c r="Q87" s="90" t="str">
        <f>Page11!$H80</f>
        <v>NA</v>
      </c>
      <c r="R87" s="90" t="str">
        <f>Page12!$H80</f>
        <v>NA</v>
      </c>
      <c r="S87" s="90" t="str">
        <f>Page13!$H80</f>
        <v>NA</v>
      </c>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119"/>
      <c r="AZ87" s="119"/>
      <c r="BA87" s="119"/>
      <c r="BB87" s="119"/>
      <c r="BC87" s="119"/>
      <c r="BD87" s="119"/>
      <c r="BE87" s="119"/>
      <c r="BF87" s="119"/>
      <c r="BG87" s="119"/>
      <c r="BH87" s="119"/>
      <c r="BI87" s="119"/>
      <c r="BJ87" s="119"/>
      <c r="BK87" s="119"/>
      <c r="BL87" s="119"/>
      <c r="BM87" s="119"/>
      <c r="BN87" s="119"/>
      <c r="BO87" s="119"/>
      <c r="BP87" s="119"/>
      <c r="BQ87" s="119"/>
      <c r="BR87" s="119"/>
      <c r="BS87" s="119"/>
      <c r="BT87" s="119"/>
      <c r="BU87" s="119"/>
      <c r="BV87" s="119"/>
      <c r="BW87" s="119"/>
      <c r="BX87" s="119"/>
      <c r="BY87" s="119"/>
      <c r="BZ87" s="119"/>
      <c r="CA87" s="119"/>
      <c r="CB87" s="119"/>
      <c r="CC87" s="119"/>
      <c r="CD87" s="119"/>
      <c r="CE87" s="119"/>
      <c r="CF87" s="119"/>
      <c r="CG87" s="119"/>
      <c r="CH87" s="119"/>
      <c r="CI87" s="119"/>
      <c r="CJ87" s="119"/>
      <c r="CK87" s="119"/>
      <c r="CL87" s="119"/>
      <c r="CM87" s="119"/>
      <c r="CN87" s="119"/>
      <c r="CO87" s="119"/>
      <c r="CP87" s="119"/>
      <c r="CQ87" s="119"/>
      <c r="CR87" s="119"/>
      <c r="CS87" s="119"/>
      <c r="CT87" s="119"/>
      <c r="CU87" s="119"/>
      <c r="CV87" s="119"/>
      <c r="CW87" s="119"/>
      <c r="CX87" s="119"/>
      <c r="CY87" s="119"/>
      <c r="CZ87" s="119"/>
      <c r="DA87" s="119"/>
      <c r="DB87" s="119"/>
      <c r="DC87" s="119"/>
      <c r="DD87" s="119"/>
      <c r="DE87" s="119"/>
      <c r="DF87" s="119"/>
      <c r="DG87" s="119"/>
      <c r="DH87" s="119"/>
      <c r="DI87" s="119"/>
      <c r="DJ87" s="119"/>
      <c r="DK87" s="119"/>
      <c r="DL87" s="119"/>
      <c r="DM87" s="119"/>
      <c r="DN87" s="119"/>
      <c r="DO87" s="119"/>
      <c r="DP87" s="119"/>
      <c r="DQ87" s="119"/>
      <c r="DR87" s="119"/>
      <c r="DS87" s="119"/>
      <c r="DT87" s="119"/>
      <c r="DU87" s="119"/>
      <c r="DV87" s="119"/>
      <c r="DW87" s="119"/>
      <c r="DX87" s="119"/>
      <c r="DY87" s="119"/>
      <c r="DZ87" s="119"/>
      <c r="EA87" s="119"/>
      <c r="EB87" s="119"/>
      <c r="EC87" s="119"/>
      <c r="ED87" s="119"/>
      <c r="EE87" s="119"/>
      <c r="EF87" s="119"/>
      <c r="EG87" s="119"/>
      <c r="EH87" s="119"/>
      <c r="EI87" s="119"/>
      <c r="EJ87" s="119"/>
      <c r="EK87" s="119"/>
      <c r="EL87" s="119"/>
      <c r="EM87" s="119"/>
      <c r="EN87" s="119"/>
      <c r="EO87" s="119"/>
      <c r="EP87" s="119"/>
      <c r="EQ87" s="119"/>
      <c r="ER87" s="119"/>
      <c r="ES87" s="119"/>
      <c r="ET87" s="119"/>
      <c r="EU87" s="119"/>
      <c r="EV87" s="119"/>
      <c r="EW87" s="119"/>
      <c r="EX87" s="119"/>
      <c r="EY87" s="119"/>
      <c r="EZ87" s="119"/>
      <c r="FA87" s="119"/>
      <c r="FB87" s="119"/>
      <c r="FC87" s="119"/>
      <c r="FD87" s="119"/>
      <c r="FE87" s="119"/>
      <c r="FF87" s="119"/>
      <c r="FG87" s="119"/>
      <c r="FH87" s="119"/>
      <c r="FI87" s="119"/>
      <c r="FJ87" s="119"/>
      <c r="FK87" s="119"/>
      <c r="FL87" s="119"/>
      <c r="FM87" s="119"/>
      <c r="FN87" s="119"/>
      <c r="FO87" s="119"/>
      <c r="FP87" s="119"/>
      <c r="FQ87" s="119"/>
      <c r="FR87" s="119"/>
      <c r="FS87" s="119"/>
      <c r="FT87" s="119"/>
      <c r="FU87" s="119"/>
      <c r="FV87" s="119"/>
      <c r="FW87" s="119"/>
      <c r="FX87" s="119"/>
      <c r="FY87" s="119"/>
      <c r="FZ87" s="119"/>
      <c r="GA87" s="119"/>
      <c r="GB87" s="119"/>
      <c r="GC87" s="119"/>
      <c r="GD87" s="119"/>
      <c r="GE87" s="119"/>
      <c r="GF87" s="119"/>
      <c r="GG87" s="119"/>
      <c r="GH87" s="119"/>
      <c r="GI87" s="119"/>
      <c r="GJ87" s="119"/>
    </row>
    <row r="88" spans="1:192" ht="146.25" outlineLevel="1" x14ac:dyDescent="0.25">
      <c r="A88" s="187" t="s">
        <v>6</v>
      </c>
      <c r="B88" s="150"/>
      <c r="C88" s="151" t="s">
        <v>127</v>
      </c>
      <c r="D88" s="152" t="s">
        <v>24</v>
      </c>
      <c r="E88" s="178" t="s">
        <v>717</v>
      </c>
      <c r="F88" s="59"/>
      <c r="G88" s="90" t="str">
        <f>Page1!$H81</f>
        <v>NA</v>
      </c>
      <c r="H88" s="90" t="str">
        <f>Page2!$H81</f>
        <v>NA</v>
      </c>
      <c r="I88" s="90" t="str">
        <f>Page3!$H81</f>
        <v>NA</v>
      </c>
      <c r="J88" s="90" t="str">
        <f>Page4!$H81</f>
        <v>NA</v>
      </c>
      <c r="K88" s="90" t="str">
        <f>Page5!$H81</f>
        <v>NA</v>
      </c>
      <c r="L88" s="90" t="str">
        <f>Page6!$H81</f>
        <v>NA</v>
      </c>
      <c r="M88" s="90" t="str">
        <f>Page7!$H81</f>
        <v>NA</v>
      </c>
      <c r="N88" s="90" t="str">
        <f>Page8!$H81</f>
        <v>NA</v>
      </c>
      <c r="O88" s="90" t="str">
        <f>Page9!$H81</f>
        <v>NA</v>
      </c>
      <c r="P88" s="90" t="str">
        <f>Page10!$H81</f>
        <v>NA</v>
      </c>
      <c r="Q88" s="90" t="str">
        <f>Page11!$H81</f>
        <v>NA</v>
      </c>
      <c r="R88" s="90" t="str">
        <f>Page12!$H81</f>
        <v>NA</v>
      </c>
      <c r="S88" s="90" t="str">
        <f>Page13!$H81</f>
        <v>NA</v>
      </c>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119"/>
      <c r="AZ88" s="119"/>
      <c r="BA88" s="119"/>
      <c r="BB88" s="119"/>
      <c r="BC88" s="119"/>
      <c r="BD88" s="119"/>
      <c r="BE88" s="119"/>
      <c r="BF88" s="119"/>
      <c r="BG88" s="119"/>
      <c r="BH88" s="119"/>
      <c r="BI88" s="119"/>
      <c r="BJ88" s="119"/>
      <c r="BK88" s="119"/>
      <c r="BL88" s="119"/>
      <c r="BM88" s="119"/>
      <c r="BN88" s="119"/>
      <c r="BO88" s="119"/>
      <c r="BP88" s="119"/>
      <c r="BQ88" s="119"/>
      <c r="BR88" s="119"/>
      <c r="BS88" s="119"/>
      <c r="BT88" s="119"/>
      <c r="BU88" s="119"/>
      <c r="BV88" s="119"/>
      <c r="BW88" s="119"/>
      <c r="BX88" s="119"/>
      <c r="BY88" s="119"/>
      <c r="BZ88" s="119"/>
      <c r="CA88" s="119"/>
      <c r="CB88" s="119"/>
      <c r="CC88" s="119"/>
      <c r="CD88" s="119"/>
      <c r="CE88" s="119"/>
      <c r="CF88" s="119"/>
      <c r="CG88" s="119"/>
      <c r="CH88" s="119"/>
      <c r="CI88" s="119"/>
      <c r="CJ88" s="119"/>
      <c r="CK88" s="119"/>
      <c r="CL88" s="119"/>
      <c r="CM88" s="119"/>
      <c r="CN88" s="119"/>
      <c r="CO88" s="119"/>
      <c r="CP88" s="119"/>
      <c r="CQ88" s="119"/>
      <c r="CR88" s="119"/>
      <c r="CS88" s="119"/>
      <c r="CT88" s="119"/>
      <c r="CU88" s="119"/>
      <c r="CV88" s="119"/>
      <c r="CW88" s="119"/>
      <c r="CX88" s="119"/>
      <c r="CY88" s="119"/>
      <c r="CZ88" s="119"/>
      <c r="DA88" s="119"/>
      <c r="DB88" s="119"/>
      <c r="DC88" s="119"/>
      <c r="DD88" s="119"/>
      <c r="DE88" s="119"/>
      <c r="DF88" s="119"/>
      <c r="DG88" s="119"/>
      <c r="DH88" s="119"/>
      <c r="DI88" s="119"/>
      <c r="DJ88" s="119"/>
      <c r="DK88" s="119"/>
      <c r="DL88" s="119"/>
      <c r="DM88" s="119"/>
      <c r="DN88" s="119"/>
      <c r="DO88" s="119"/>
      <c r="DP88" s="119"/>
      <c r="DQ88" s="119"/>
      <c r="DR88" s="119"/>
      <c r="DS88" s="119"/>
      <c r="DT88" s="119"/>
      <c r="DU88" s="119"/>
      <c r="DV88" s="119"/>
      <c r="DW88" s="119"/>
      <c r="DX88" s="119"/>
      <c r="DY88" s="119"/>
      <c r="DZ88" s="119"/>
      <c r="EA88" s="119"/>
      <c r="EB88" s="119"/>
      <c r="EC88" s="119"/>
      <c r="ED88" s="119"/>
      <c r="EE88" s="119"/>
      <c r="EF88" s="119"/>
      <c r="EG88" s="119"/>
      <c r="EH88" s="119"/>
      <c r="EI88" s="119"/>
      <c r="EJ88" s="119"/>
      <c r="EK88" s="119"/>
      <c r="EL88" s="119"/>
      <c r="EM88" s="119"/>
      <c r="EN88" s="119"/>
      <c r="EO88" s="119"/>
      <c r="EP88" s="119"/>
      <c r="EQ88" s="119"/>
      <c r="ER88" s="119"/>
      <c r="ES88" s="119"/>
      <c r="ET88" s="119"/>
      <c r="EU88" s="119"/>
      <c r="EV88" s="119"/>
      <c r="EW88" s="119"/>
      <c r="EX88" s="119"/>
      <c r="EY88" s="119"/>
      <c r="EZ88" s="119"/>
      <c r="FA88" s="119"/>
      <c r="FB88" s="119"/>
      <c r="FC88" s="119"/>
      <c r="FD88" s="119"/>
      <c r="FE88" s="119"/>
      <c r="FF88" s="119"/>
      <c r="FG88" s="119"/>
      <c r="FH88" s="119"/>
      <c r="FI88" s="119"/>
      <c r="FJ88" s="119"/>
      <c r="FK88" s="119"/>
      <c r="FL88" s="119"/>
      <c r="FM88" s="119"/>
      <c r="FN88" s="119"/>
      <c r="FO88" s="119"/>
      <c r="FP88" s="119"/>
      <c r="FQ88" s="119"/>
      <c r="FR88" s="119"/>
      <c r="FS88" s="119"/>
      <c r="FT88" s="119"/>
      <c r="FU88" s="119"/>
      <c r="FV88" s="119"/>
      <c r="FW88" s="119"/>
      <c r="FX88" s="119"/>
      <c r="FY88" s="119"/>
      <c r="FZ88" s="119"/>
      <c r="GA88" s="119"/>
      <c r="GB88" s="119"/>
      <c r="GC88" s="119"/>
      <c r="GD88" s="119"/>
      <c r="GE88" s="119"/>
      <c r="GF88" s="119"/>
      <c r="GG88" s="119"/>
      <c r="GH88" s="119"/>
      <c r="GI88" s="119"/>
      <c r="GJ88" s="119"/>
    </row>
    <row r="89" spans="1:192" ht="78.75" outlineLevel="1" x14ac:dyDescent="0.25">
      <c r="A89" s="187" t="s">
        <v>6</v>
      </c>
      <c r="B89" s="153" t="s">
        <v>718</v>
      </c>
      <c r="C89" s="154" t="s">
        <v>128</v>
      </c>
      <c r="D89" s="155" t="s">
        <v>24</v>
      </c>
      <c r="E89" s="176" t="s">
        <v>719</v>
      </c>
      <c r="F89" s="61"/>
      <c r="G89" s="90" t="str">
        <f>Page1!$H82</f>
        <v>NA</v>
      </c>
      <c r="H89" s="90" t="str">
        <f>Page2!$H82</f>
        <v>NA</v>
      </c>
      <c r="I89" s="90" t="str">
        <f>Page3!$H82</f>
        <v>NA</v>
      </c>
      <c r="J89" s="90" t="str">
        <f>Page4!$H82</f>
        <v>NA</v>
      </c>
      <c r="K89" s="90" t="str">
        <f>Page5!$H82</f>
        <v>NA</v>
      </c>
      <c r="L89" s="90" t="str">
        <f>Page6!$H82</f>
        <v>NA</v>
      </c>
      <c r="M89" s="90" t="str">
        <f>Page7!$H82</f>
        <v>NA</v>
      </c>
      <c r="N89" s="90" t="str">
        <f>Page8!$H82</f>
        <v>NA</v>
      </c>
      <c r="O89" s="90" t="str">
        <f>Page9!$H82</f>
        <v>NA</v>
      </c>
      <c r="P89" s="90" t="str">
        <f>Page10!$H82</f>
        <v>NA</v>
      </c>
      <c r="Q89" s="90" t="str">
        <f>Page11!$H82</f>
        <v>NA</v>
      </c>
      <c r="R89" s="90" t="str">
        <f>Page12!$H82</f>
        <v>NA</v>
      </c>
      <c r="S89" s="90" t="str">
        <f>Page13!$H82</f>
        <v>NA</v>
      </c>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19"/>
      <c r="BU89" s="119"/>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119"/>
      <c r="DH89" s="119"/>
      <c r="DI89" s="119"/>
      <c r="DJ89" s="119"/>
      <c r="DK89" s="119"/>
      <c r="DL89" s="119"/>
      <c r="DM89" s="119"/>
      <c r="DN89" s="119"/>
      <c r="DO89" s="119"/>
      <c r="DP89" s="119"/>
      <c r="DQ89" s="119"/>
      <c r="DR89" s="119"/>
      <c r="DS89" s="119"/>
      <c r="DT89" s="119"/>
      <c r="DU89" s="119"/>
      <c r="DV89" s="119"/>
      <c r="DW89" s="119"/>
      <c r="DX89" s="119"/>
      <c r="DY89" s="119"/>
      <c r="DZ89" s="119"/>
      <c r="EA89" s="119"/>
      <c r="EB89" s="119"/>
      <c r="EC89" s="119"/>
      <c r="ED89" s="119"/>
      <c r="EE89" s="119"/>
      <c r="EF89" s="119"/>
      <c r="EG89" s="119"/>
      <c r="EH89" s="119"/>
      <c r="EI89" s="119"/>
      <c r="EJ89" s="119"/>
      <c r="EK89" s="119"/>
      <c r="EL89" s="119"/>
      <c r="EM89" s="119"/>
      <c r="EN89" s="119"/>
      <c r="EO89" s="119"/>
      <c r="EP89" s="119"/>
      <c r="EQ89" s="119"/>
      <c r="ER89" s="119"/>
      <c r="ES89" s="119"/>
      <c r="ET89" s="119"/>
      <c r="EU89" s="119"/>
      <c r="EV89" s="119"/>
      <c r="EW89" s="119"/>
      <c r="EX89" s="119"/>
      <c r="EY89" s="119"/>
      <c r="EZ89" s="119"/>
      <c r="FA89" s="119"/>
      <c r="FB89" s="119"/>
      <c r="FC89" s="119"/>
      <c r="FD89" s="119"/>
      <c r="FE89" s="119"/>
      <c r="FF89" s="119"/>
      <c r="FG89" s="119"/>
      <c r="FH89" s="119"/>
      <c r="FI89" s="119"/>
      <c r="FJ89" s="119"/>
      <c r="FK89" s="119"/>
      <c r="FL89" s="119"/>
      <c r="FM89" s="119"/>
      <c r="FN89" s="119"/>
      <c r="FO89" s="119"/>
      <c r="FP89" s="119"/>
      <c r="FQ89" s="119"/>
      <c r="FR89" s="119"/>
      <c r="FS89" s="119"/>
      <c r="FT89" s="119"/>
      <c r="FU89" s="119"/>
      <c r="FV89" s="119"/>
      <c r="FW89" s="119"/>
      <c r="FX89" s="119"/>
      <c r="FY89" s="119"/>
      <c r="FZ89" s="119"/>
      <c r="GA89" s="119"/>
      <c r="GB89" s="119"/>
      <c r="GC89" s="119"/>
      <c r="GD89" s="119"/>
      <c r="GE89" s="119"/>
      <c r="GF89" s="119"/>
      <c r="GG89" s="119"/>
      <c r="GH89" s="119"/>
      <c r="GI89" s="119"/>
      <c r="GJ89" s="119"/>
    </row>
    <row r="90" spans="1:192" ht="123.75" x14ac:dyDescent="0.25">
      <c r="A90" s="187" t="s">
        <v>6</v>
      </c>
      <c r="B90" s="153"/>
      <c r="C90" s="154" t="s">
        <v>129</v>
      </c>
      <c r="D90" s="155" t="s">
        <v>24</v>
      </c>
      <c r="E90" s="179" t="s">
        <v>720</v>
      </c>
      <c r="F90" s="61"/>
      <c r="G90" s="90" t="str">
        <f>Page1!$H83</f>
        <v>NA</v>
      </c>
      <c r="H90" s="90" t="str">
        <f>Page2!$H83</f>
        <v>NA</v>
      </c>
      <c r="I90" s="90" t="str">
        <f>Page3!$H83</f>
        <v>NA</v>
      </c>
      <c r="J90" s="90" t="str">
        <f>Page4!$H83</f>
        <v>NA</v>
      </c>
      <c r="K90" s="90" t="str">
        <f>Page5!$H83</f>
        <v>NA</v>
      </c>
      <c r="L90" s="90" t="str">
        <f>Page6!$H83</f>
        <v>NA</v>
      </c>
      <c r="M90" s="90" t="str">
        <f>Page7!$H83</f>
        <v>NA</v>
      </c>
      <c r="N90" s="90" t="str">
        <f>Page8!$H83</f>
        <v>NA</v>
      </c>
      <c r="O90" s="90" t="str">
        <f>Page9!$H83</f>
        <v>NA</v>
      </c>
      <c r="P90" s="90" t="str">
        <f>Page10!$H83</f>
        <v>NA</v>
      </c>
      <c r="Q90" s="90" t="str">
        <f>Page11!$H83</f>
        <v>NA</v>
      </c>
      <c r="R90" s="90" t="str">
        <f>Page12!$H83</f>
        <v>NA</v>
      </c>
      <c r="S90" s="90" t="str">
        <f>Page13!$H83</f>
        <v>NA</v>
      </c>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119"/>
      <c r="AZ90" s="119"/>
      <c r="BA90" s="119"/>
      <c r="BB90" s="119"/>
      <c r="BC90" s="119"/>
      <c r="BD90" s="119"/>
      <c r="BE90" s="119"/>
      <c r="BF90" s="119"/>
      <c r="BG90" s="119"/>
      <c r="BH90" s="119"/>
      <c r="BI90" s="119"/>
      <c r="BJ90" s="119"/>
      <c r="BK90" s="119"/>
      <c r="BL90" s="119"/>
      <c r="BM90" s="119"/>
      <c r="BN90" s="119"/>
      <c r="BO90" s="119"/>
      <c r="BP90" s="119"/>
      <c r="BQ90" s="119"/>
      <c r="BR90" s="119"/>
      <c r="BS90" s="119"/>
      <c r="BT90" s="119"/>
      <c r="BU90" s="119"/>
      <c r="BV90" s="119"/>
      <c r="BW90" s="119"/>
      <c r="BX90" s="119"/>
      <c r="BY90" s="119"/>
      <c r="BZ90" s="119"/>
      <c r="CA90" s="119"/>
      <c r="CB90" s="119"/>
      <c r="CC90" s="119"/>
      <c r="CD90" s="119"/>
      <c r="CE90" s="119"/>
      <c r="CF90" s="119"/>
      <c r="CG90" s="119"/>
      <c r="CH90" s="119"/>
      <c r="CI90" s="119"/>
      <c r="CJ90" s="119"/>
      <c r="CK90" s="119"/>
      <c r="CL90" s="119"/>
      <c r="CM90" s="119"/>
      <c r="CN90" s="119"/>
      <c r="CO90" s="119"/>
      <c r="CP90" s="119"/>
      <c r="CQ90" s="119"/>
      <c r="CR90" s="119"/>
      <c r="CS90" s="119"/>
      <c r="CT90" s="119"/>
      <c r="CU90" s="119"/>
      <c r="CV90" s="119"/>
      <c r="CW90" s="119"/>
      <c r="CX90" s="119"/>
      <c r="CY90" s="119"/>
      <c r="CZ90" s="119"/>
      <c r="DA90" s="119"/>
      <c r="DB90" s="119"/>
      <c r="DC90" s="119"/>
      <c r="DD90" s="119"/>
      <c r="DE90" s="119"/>
      <c r="DF90" s="119"/>
      <c r="DG90" s="119"/>
      <c r="DH90" s="119"/>
      <c r="DI90" s="119"/>
      <c r="DJ90" s="119"/>
      <c r="DK90" s="119"/>
      <c r="DL90" s="119"/>
      <c r="DM90" s="119"/>
      <c r="DN90" s="119"/>
      <c r="DO90" s="119"/>
      <c r="DP90" s="119"/>
      <c r="DQ90" s="119"/>
      <c r="DR90" s="119"/>
      <c r="DS90" s="119"/>
      <c r="DT90" s="119"/>
      <c r="DU90" s="119"/>
      <c r="DV90" s="119"/>
      <c r="DW90" s="119"/>
      <c r="DX90" s="119"/>
      <c r="DY90" s="119"/>
      <c r="DZ90" s="119"/>
      <c r="EA90" s="119"/>
      <c r="EB90" s="119"/>
      <c r="EC90" s="119"/>
      <c r="ED90" s="119"/>
      <c r="EE90" s="119"/>
      <c r="EF90" s="119"/>
      <c r="EG90" s="119"/>
      <c r="EH90" s="119"/>
      <c r="EI90" s="119"/>
      <c r="EJ90" s="119"/>
      <c r="EK90" s="119"/>
      <c r="EL90" s="119"/>
      <c r="EM90" s="119"/>
      <c r="EN90" s="119"/>
      <c r="EO90" s="119"/>
      <c r="EP90" s="119"/>
      <c r="EQ90" s="119"/>
      <c r="ER90" s="119"/>
      <c r="ES90" s="119"/>
      <c r="ET90" s="119"/>
      <c r="EU90" s="119"/>
      <c r="EV90" s="119"/>
      <c r="EW90" s="119"/>
      <c r="EX90" s="119"/>
      <c r="EY90" s="119"/>
      <c r="EZ90" s="119"/>
      <c r="FA90" s="119"/>
      <c r="FB90" s="119"/>
      <c r="FC90" s="119"/>
      <c r="FD90" s="119"/>
      <c r="FE90" s="119"/>
      <c r="FF90" s="119"/>
      <c r="FG90" s="119"/>
      <c r="FH90" s="119"/>
      <c r="FI90" s="119"/>
      <c r="FJ90" s="119"/>
      <c r="FK90" s="119"/>
      <c r="FL90" s="119"/>
      <c r="FM90" s="119"/>
      <c r="FN90" s="119"/>
      <c r="FO90" s="119"/>
      <c r="FP90" s="119"/>
      <c r="FQ90" s="119"/>
      <c r="FR90" s="119"/>
      <c r="FS90" s="119"/>
      <c r="FT90" s="119"/>
      <c r="FU90" s="119"/>
      <c r="FV90" s="119"/>
      <c r="FW90" s="119"/>
      <c r="FX90" s="119"/>
      <c r="FY90" s="119"/>
      <c r="FZ90" s="119"/>
      <c r="GA90" s="119"/>
      <c r="GB90" s="119"/>
      <c r="GC90" s="119"/>
      <c r="GD90" s="119"/>
      <c r="GE90" s="119"/>
      <c r="GF90" s="119"/>
      <c r="GG90" s="119"/>
      <c r="GH90" s="119"/>
      <c r="GI90" s="119"/>
      <c r="GJ90" s="119"/>
    </row>
    <row r="91" spans="1:192" ht="101.25" outlineLevel="1" x14ac:dyDescent="0.25">
      <c r="A91" s="187" t="s">
        <v>6</v>
      </c>
      <c r="B91" s="153"/>
      <c r="C91" s="154" t="s">
        <v>130</v>
      </c>
      <c r="D91" s="155" t="s">
        <v>24</v>
      </c>
      <c r="E91" s="179" t="s">
        <v>721</v>
      </c>
      <c r="F91" s="61"/>
      <c r="G91" s="90" t="str">
        <f>Page1!$H84</f>
        <v>NA</v>
      </c>
      <c r="H91" s="90" t="str">
        <f>Page2!$H84</f>
        <v>NA</v>
      </c>
      <c r="I91" s="90" t="str">
        <f>Page3!$H84</f>
        <v>NA</v>
      </c>
      <c r="J91" s="90" t="str">
        <f>Page4!$H84</f>
        <v>NA</v>
      </c>
      <c r="K91" s="90" t="str">
        <f>Page5!$H84</f>
        <v>NA</v>
      </c>
      <c r="L91" s="90" t="str">
        <f>Page6!$H84</f>
        <v>NA</v>
      </c>
      <c r="M91" s="90" t="str">
        <f>Page7!$H84</f>
        <v>NA</v>
      </c>
      <c r="N91" s="90" t="str">
        <f>Page8!$H84</f>
        <v>NA</v>
      </c>
      <c r="O91" s="90" t="str">
        <f>Page9!$H84</f>
        <v>NA</v>
      </c>
      <c r="P91" s="90" t="str">
        <f>Page10!$H84</f>
        <v>NA</v>
      </c>
      <c r="Q91" s="90" t="str">
        <f>Page11!$H84</f>
        <v>NA</v>
      </c>
      <c r="R91" s="90" t="str">
        <f>Page12!$H84</f>
        <v>NA</v>
      </c>
      <c r="S91" s="90" t="str">
        <f>Page13!$H84</f>
        <v>NA</v>
      </c>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119"/>
      <c r="AZ91" s="119"/>
      <c r="BA91" s="119"/>
      <c r="BB91" s="119"/>
      <c r="BC91" s="119"/>
      <c r="BD91" s="119"/>
      <c r="BE91" s="119"/>
      <c r="BF91" s="119"/>
      <c r="BG91" s="119"/>
      <c r="BH91" s="119"/>
      <c r="BI91" s="119"/>
      <c r="BJ91" s="119"/>
      <c r="BK91" s="119"/>
      <c r="BL91" s="119"/>
      <c r="BM91" s="119"/>
      <c r="BN91" s="119"/>
      <c r="BO91" s="119"/>
      <c r="BP91" s="119"/>
      <c r="BQ91" s="119"/>
      <c r="BR91" s="119"/>
      <c r="BS91" s="119"/>
      <c r="BT91" s="119"/>
      <c r="BU91" s="119"/>
      <c r="BV91" s="119"/>
      <c r="BW91" s="119"/>
      <c r="BX91" s="119"/>
      <c r="BY91" s="119"/>
      <c r="BZ91" s="119"/>
      <c r="CA91" s="119"/>
      <c r="CB91" s="119"/>
      <c r="CC91" s="119"/>
      <c r="CD91" s="119"/>
      <c r="CE91" s="119"/>
      <c r="CF91" s="119"/>
      <c r="CG91" s="119"/>
      <c r="CH91" s="119"/>
      <c r="CI91" s="119"/>
      <c r="CJ91" s="119"/>
      <c r="CK91" s="119"/>
      <c r="CL91" s="119"/>
      <c r="CM91" s="119"/>
      <c r="CN91" s="119"/>
      <c r="CO91" s="119"/>
      <c r="CP91" s="119"/>
      <c r="CQ91" s="119"/>
      <c r="CR91" s="119"/>
      <c r="CS91" s="119"/>
      <c r="CT91" s="119"/>
      <c r="CU91" s="119"/>
      <c r="CV91" s="119"/>
      <c r="CW91" s="119"/>
      <c r="CX91" s="119"/>
      <c r="CY91" s="119"/>
      <c r="CZ91" s="119"/>
      <c r="DA91" s="119"/>
      <c r="DB91" s="119"/>
      <c r="DC91" s="119"/>
      <c r="DD91" s="119"/>
      <c r="DE91" s="119"/>
      <c r="DF91" s="119"/>
      <c r="DG91" s="119"/>
      <c r="DH91" s="119"/>
      <c r="DI91" s="119"/>
      <c r="DJ91" s="119"/>
      <c r="DK91" s="119"/>
      <c r="DL91" s="119"/>
      <c r="DM91" s="119"/>
      <c r="DN91" s="119"/>
      <c r="DO91" s="119"/>
      <c r="DP91" s="119"/>
      <c r="DQ91" s="119"/>
      <c r="DR91" s="119"/>
      <c r="DS91" s="119"/>
      <c r="DT91" s="119"/>
      <c r="DU91" s="119"/>
      <c r="DV91" s="119"/>
      <c r="DW91" s="119"/>
      <c r="DX91" s="119"/>
      <c r="DY91" s="119"/>
      <c r="DZ91" s="119"/>
      <c r="EA91" s="119"/>
      <c r="EB91" s="119"/>
      <c r="EC91" s="119"/>
      <c r="ED91" s="119"/>
      <c r="EE91" s="119"/>
      <c r="EF91" s="119"/>
      <c r="EG91" s="119"/>
      <c r="EH91" s="119"/>
      <c r="EI91" s="119"/>
      <c r="EJ91" s="119"/>
      <c r="EK91" s="119"/>
      <c r="EL91" s="119"/>
      <c r="EM91" s="119"/>
      <c r="EN91" s="119"/>
      <c r="EO91" s="119"/>
      <c r="EP91" s="119"/>
      <c r="EQ91" s="119"/>
      <c r="ER91" s="119"/>
      <c r="ES91" s="119"/>
      <c r="ET91" s="119"/>
      <c r="EU91" s="119"/>
      <c r="EV91" s="119"/>
      <c r="EW91" s="119"/>
      <c r="EX91" s="119"/>
      <c r="EY91" s="119"/>
      <c r="EZ91" s="119"/>
      <c r="FA91" s="119"/>
      <c r="FB91" s="119"/>
      <c r="FC91" s="119"/>
      <c r="FD91" s="119"/>
      <c r="FE91" s="119"/>
      <c r="FF91" s="119"/>
      <c r="FG91" s="119"/>
      <c r="FH91" s="119"/>
      <c r="FI91" s="119"/>
      <c r="FJ91" s="119"/>
      <c r="FK91" s="119"/>
      <c r="FL91" s="119"/>
      <c r="FM91" s="119"/>
      <c r="FN91" s="119"/>
      <c r="FO91" s="119"/>
      <c r="FP91" s="119"/>
      <c r="FQ91" s="119"/>
      <c r="FR91" s="119"/>
      <c r="FS91" s="119"/>
      <c r="FT91" s="119"/>
      <c r="FU91" s="119"/>
      <c r="FV91" s="119"/>
      <c r="FW91" s="119"/>
      <c r="FX91" s="119"/>
      <c r="FY91" s="119"/>
      <c r="FZ91" s="119"/>
      <c r="GA91" s="119"/>
      <c r="GB91" s="119"/>
      <c r="GC91" s="119"/>
      <c r="GD91" s="119"/>
      <c r="GE91" s="119"/>
      <c r="GF91" s="119"/>
      <c r="GG91" s="119"/>
      <c r="GH91" s="119"/>
      <c r="GI91" s="119"/>
      <c r="GJ91" s="119"/>
    </row>
    <row r="92" spans="1:192" ht="101.25" outlineLevel="1" x14ac:dyDescent="0.25">
      <c r="A92" s="187" t="s">
        <v>6</v>
      </c>
      <c r="B92" s="150" t="s">
        <v>722</v>
      </c>
      <c r="C92" s="151" t="s">
        <v>131</v>
      </c>
      <c r="D92" s="152" t="s">
        <v>24</v>
      </c>
      <c r="E92" s="178" t="s">
        <v>723</v>
      </c>
      <c r="F92" s="59"/>
      <c r="G92" s="90" t="str">
        <f>Page1!$H85</f>
        <v>NA</v>
      </c>
      <c r="H92" s="90" t="str">
        <f>Page2!$H85</f>
        <v>NA</v>
      </c>
      <c r="I92" s="90" t="str">
        <f>Page3!$H85</f>
        <v>NA</v>
      </c>
      <c r="J92" s="90" t="str">
        <f>Page4!$H85</f>
        <v>NA</v>
      </c>
      <c r="K92" s="90" t="str">
        <f>Page5!$H85</f>
        <v>NA</v>
      </c>
      <c r="L92" s="90" t="str">
        <f>Page6!$H85</f>
        <v>NA</v>
      </c>
      <c r="M92" s="90" t="str">
        <f>Page7!$H85</f>
        <v>NA</v>
      </c>
      <c r="N92" s="90" t="str">
        <f>Page8!$H85</f>
        <v>NA</v>
      </c>
      <c r="O92" s="90" t="str">
        <f>Page9!$H85</f>
        <v>NA</v>
      </c>
      <c r="P92" s="90" t="str">
        <f>Page10!$H85</f>
        <v>NA</v>
      </c>
      <c r="Q92" s="90" t="str">
        <f>Page11!$H85</f>
        <v>NA</v>
      </c>
      <c r="R92" s="90" t="str">
        <f>Page12!$H85</f>
        <v>NA</v>
      </c>
      <c r="S92" s="90" t="str">
        <f>Page13!$H85</f>
        <v>NA</v>
      </c>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119"/>
      <c r="AZ92" s="119"/>
      <c r="BA92" s="119"/>
      <c r="BB92" s="119"/>
      <c r="BC92" s="119"/>
      <c r="BD92" s="119"/>
      <c r="BE92" s="119"/>
      <c r="BF92" s="119"/>
      <c r="BG92" s="119"/>
      <c r="BH92" s="119"/>
      <c r="BI92" s="119"/>
      <c r="BJ92" s="119"/>
      <c r="BK92" s="119"/>
      <c r="BL92" s="119"/>
      <c r="BM92" s="119"/>
      <c r="BN92" s="119"/>
      <c r="BO92" s="119"/>
      <c r="BP92" s="119"/>
      <c r="BQ92" s="119"/>
      <c r="BR92" s="119"/>
      <c r="BS92" s="119"/>
      <c r="BT92" s="119"/>
      <c r="BU92" s="119"/>
      <c r="BV92" s="119"/>
      <c r="BW92" s="119"/>
      <c r="BX92" s="119"/>
      <c r="BY92" s="119"/>
      <c r="BZ92" s="119"/>
      <c r="CA92" s="119"/>
      <c r="CB92" s="119"/>
      <c r="CC92" s="119"/>
      <c r="CD92" s="119"/>
      <c r="CE92" s="119"/>
      <c r="CF92" s="119"/>
      <c r="CG92" s="119"/>
      <c r="CH92" s="119"/>
      <c r="CI92" s="119"/>
      <c r="CJ92" s="119"/>
      <c r="CK92" s="119"/>
      <c r="CL92" s="119"/>
      <c r="CM92" s="119"/>
      <c r="CN92" s="119"/>
      <c r="CO92" s="119"/>
      <c r="CP92" s="119"/>
      <c r="CQ92" s="119"/>
      <c r="CR92" s="119"/>
      <c r="CS92" s="119"/>
      <c r="CT92" s="119"/>
      <c r="CU92" s="119"/>
      <c r="CV92" s="119"/>
      <c r="CW92" s="119"/>
      <c r="CX92" s="119"/>
      <c r="CY92" s="119"/>
      <c r="CZ92" s="119"/>
      <c r="DA92" s="119"/>
      <c r="DB92" s="119"/>
      <c r="DC92" s="119"/>
      <c r="DD92" s="119"/>
      <c r="DE92" s="119"/>
      <c r="DF92" s="119"/>
      <c r="DG92" s="119"/>
      <c r="DH92" s="119"/>
      <c r="DI92" s="119"/>
      <c r="DJ92" s="119"/>
      <c r="DK92" s="119"/>
      <c r="DL92" s="119"/>
      <c r="DM92" s="119"/>
      <c r="DN92" s="119"/>
      <c r="DO92" s="119"/>
      <c r="DP92" s="119"/>
      <c r="DQ92" s="119"/>
      <c r="DR92" s="119"/>
      <c r="DS92" s="119"/>
      <c r="DT92" s="119"/>
      <c r="DU92" s="119"/>
      <c r="DV92" s="119"/>
      <c r="DW92" s="119"/>
      <c r="DX92" s="119"/>
      <c r="DY92" s="119"/>
      <c r="DZ92" s="119"/>
      <c r="EA92" s="119"/>
      <c r="EB92" s="119"/>
      <c r="EC92" s="119"/>
      <c r="ED92" s="119"/>
      <c r="EE92" s="119"/>
      <c r="EF92" s="119"/>
      <c r="EG92" s="119"/>
      <c r="EH92" s="119"/>
      <c r="EI92" s="119"/>
      <c r="EJ92" s="119"/>
      <c r="EK92" s="119"/>
      <c r="EL92" s="119"/>
      <c r="EM92" s="119"/>
      <c r="EN92" s="119"/>
      <c r="EO92" s="119"/>
      <c r="EP92" s="119"/>
      <c r="EQ92" s="119"/>
      <c r="ER92" s="119"/>
      <c r="ES92" s="119"/>
      <c r="ET92" s="119"/>
      <c r="EU92" s="119"/>
      <c r="EV92" s="119"/>
      <c r="EW92" s="119"/>
      <c r="EX92" s="119"/>
      <c r="EY92" s="119"/>
      <c r="EZ92" s="119"/>
      <c r="FA92" s="119"/>
      <c r="FB92" s="119"/>
      <c r="FC92" s="119"/>
      <c r="FD92" s="119"/>
      <c r="FE92" s="119"/>
      <c r="FF92" s="119"/>
      <c r="FG92" s="119"/>
      <c r="FH92" s="119"/>
      <c r="FI92" s="119"/>
      <c r="FJ92" s="119"/>
      <c r="FK92" s="119"/>
      <c r="FL92" s="119"/>
      <c r="FM92" s="119"/>
      <c r="FN92" s="119"/>
      <c r="FO92" s="119"/>
      <c r="FP92" s="119"/>
      <c r="FQ92" s="119"/>
      <c r="FR92" s="119"/>
      <c r="FS92" s="119"/>
      <c r="FT92" s="119"/>
      <c r="FU92" s="119"/>
      <c r="FV92" s="119"/>
      <c r="FW92" s="119"/>
      <c r="FX92" s="119"/>
      <c r="FY92" s="119"/>
      <c r="FZ92" s="119"/>
      <c r="GA92" s="119"/>
      <c r="GB92" s="119"/>
      <c r="GC92" s="119"/>
      <c r="GD92" s="119"/>
      <c r="GE92" s="119"/>
      <c r="GF92" s="119"/>
      <c r="GG92" s="119"/>
      <c r="GH92" s="119"/>
      <c r="GI92" s="119"/>
      <c r="GJ92" s="119"/>
    </row>
    <row r="93" spans="1:192" ht="67.5" outlineLevel="1" x14ac:dyDescent="0.25">
      <c r="A93" s="187" t="s">
        <v>6</v>
      </c>
      <c r="B93" s="150"/>
      <c r="C93" s="151" t="s">
        <v>132</v>
      </c>
      <c r="D93" s="152" t="s">
        <v>24</v>
      </c>
      <c r="E93" s="180" t="s">
        <v>494</v>
      </c>
      <c r="F93" s="59"/>
      <c r="G93" s="90" t="str">
        <f>Page1!$H86</f>
        <v>NA</v>
      </c>
      <c r="H93" s="90" t="str">
        <f>Page2!$H86</f>
        <v>NA</v>
      </c>
      <c r="I93" s="90" t="str">
        <f>Page3!$H86</f>
        <v>NA</v>
      </c>
      <c r="J93" s="90" t="str">
        <f>Page4!$H86</f>
        <v>NA</v>
      </c>
      <c r="K93" s="90" t="str">
        <f>Page5!$H86</f>
        <v>NA</v>
      </c>
      <c r="L93" s="90" t="str">
        <f>Page6!$H86</f>
        <v>NA</v>
      </c>
      <c r="M93" s="90" t="str">
        <f>Page7!$H86</f>
        <v>NA</v>
      </c>
      <c r="N93" s="90" t="str">
        <f>Page8!$H86</f>
        <v>NA</v>
      </c>
      <c r="O93" s="90" t="str">
        <f>Page9!$H86</f>
        <v>NA</v>
      </c>
      <c r="P93" s="90" t="str">
        <f>Page10!$H86</f>
        <v>NA</v>
      </c>
      <c r="Q93" s="90" t="str">
        <f>Page11!$H86</f>
        <v>NA</v>
      </c>
      <c r="R93" s="90" t="str">
        <f>Page12!$H86</f>
        <v>NA</v>
      </c>
      <c r="S93" s="90" t="str">
        <f>Page13!$H86</f>
        <v>NA</v>
      </c>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119"/>
      <c r="AZ93" s="119"/>
      <c r="BA93" s="119"/>
      <c r="BB93" s="119"/>
      <c r="BC93" s="119"/>
      <c r="BD93" s="119"/>
      <c r="BE93" s="119"/>
      <c r="BF93" s="119"/>
      <c r="BG93" s="119"/>
      <c r="BH93" s="119"/>
      <c r="BI93" s="119"/>
      <c r="BJ93" s="119"/>
      <c r="BK93" s="119"/>
      <c r="BL93" s="119"/>
      <c r="BM93" s="119"/>
      <c r="BN93" s="119"/>
      <c r="BO93" s="119"/>
      <c r="BP93" s="119"/>
      <c r="BQ93" s="119"/>
      <c r="BR93" s="119"/>
      <c r="BS93" s="119"/>
      <c r="BT93" s="119"/>
      <c r="BU93" s="119"/>
      <c r="BV93" s="119"/>
      <c r="BW93" s="119"/>
      <c r="BX93" s="119"/>
      <c r="BY93" s="119"/>
      <c r="BZ93" s="119"/>
      <c r="CA93" s="119"/>
      <c r="CB93" s="119"/>
      <c r="CC93" s="119"/>
      <c r="CD93" s="119"/>
      <c r="CE93" s="119"/>
      <c r="CF93" s="119"/>
      <c r="CG93" s="119"/>
      <c r="CH93" s="119"/>
      <c r="CI93" s="119"/>
      <c r="CJ93" s="119"/>
      <c r="CK93" s="119"/>
      <c r="CL93" s="119"/>
      <c r="CM93" s="119"/>
      <c r="CN93" s="119"/>
      <c r="CO93" s="119"/>
      <c r="CP93" s="119"/>
      <c r="CQ93" s="119"/>
      <c r="CR93" s="119"/>
      <c r="CS93" s="119"/>
      <c r="CT93" s="119"/>
      <c r="CU93" s="119"/>
      <c r="CV93" s="119"/>
      <c r="CW93" s="119"/>
      <c r="CX93" s="119"/>
      <c r="CY93" s="119"/>
      <c r="CZ93" s="119"/>
      <c r="DA93" s="119"/>
      <c r="DB93" s="119"/>
      <c r="DC93" s="119"/>
      <c r="DD93" s="119"/>
      <c r="DE93" s="119"/>
      <c r="DF93" s="119"/>
      <c r="DG93" s="119"/>
      <c r="DH93" s="119"/>
      <c r="DI93" s="119"/>
      <c r="DJ93" s="119"/>
      <c r="DK93" s="119"/>
      <c r="DL93" s="119"/>
      <c r="DM93" s="119"/>
      <c r="DN93" s="119"/>
      <c r="DO93" s="119"/>
      <c r="DP93" s="119"/>
      <c r="DQ93" s="119"/>
      <c r="DR93" s="119"/>
      <c r="DS93" s="119"/>
      <c r="DT93" s="119"/>
      <c r="DU93" s="119"/>
      <c r="DV93" s="119"/>
      <c r="DW93" s="119"/>
      <c r="DX93" s="119"/>
      <c r="DY93" s="119"/>
      <c r="DZ93" s="119"/>
      <c r="EA93" s="119"/>
      <c r="EB93" s="119"/>
      <c r="EC93" s="119"/>
      <c r="ED93" s="119"/>
      <c r="EE93" s="119"/>
      <c r="EF93" s="119"/>
      <c r="EG93" s="119"/>
      <c r="EH93" s="119"/>
      <c r="EI93" s="119"/>
      <c r="EJ93" s="119"/>
      <c r="EK93" s="119"/>
      <c r="EL93" s="119"/>
      <c r="EM93" s="119"/>
      <c r="EN93" s="119"/>
      <c r="EO93" s="119"/>
      <c r="EP93" s="119"/>
      <c r="EQ93" s="119"/>
      <c r="ER93" s="119"/>
      <c r="ES93" s="119"/>
      <c r="ET93" s="119"/>
      <c r="EU93" s="119"/>
      <c r="EV93" s="119"/>
      <c r="EW93" s="119"/>
      <c r="EX93" s="119"/>
      <c r="EY93" s="119"/>
      <c r="EZ93" s="119"/>
      <c r="FA93" s="119"/>
      <c r="FB93" s="119"/>
      <c r="FC93" s="119"/>
      <c r="FD93" s="119"/>
      <c r="FE93" s="119"/>
      <c r="FF93" s="119"/>
      <c r="FG93" s="119"/>
      <c r="FH93" s="119"/>
      <c r="FI93" s="119"/>
      <c r="FJ93" s="119"/>
      <c r="FK93" s="119"/>
      <c r="FL93" s="119"/>
      <c r="FM93" s="119"/>
      <c r="FN93" s="119"/>
      <c r="FO93" s="119"/>
      <c r="FP93" s="119"/>
      <c r="FQ93" s="119"/>
      <c r="FR93" s="119"/>
      <c r="FS93" s="119"/>
      <c r="FT93" s="119"/>
      <c r="FU93" s="119"/>
      <c r="FV93" s="119"/>
      <c r="FW93" s="119"/>
      <c r="FX93" s="119"/>
      <c r="FY93" s="119"/>
      <c r="FZ93" s="119"/>
      <c r="GA93" s="119"/>
      <c r="GB93" s="119"/>
      <c r="GC93" s="119"/>
      <c r="GD93" s="119"/>
      <c r="GE93" s="119"/>
      <c r="GF93" s="119"/>
      <c r="GG93" s="119"/>
      <c r="GH93" s="119"/>
      <c r="GI93" s="119"/>
      <c r="GJ93" s="119"/>
    </row>
    <row r="94" spans="1:192" ht="56.25" outlineLevel="1" x14ac:dyDescent="0.25">
      <c r="A94" s="187" t="s">
        <v>6</v>
      </c>
      <c r="B94" s="160" t="s">
        <v>724</v>
      </c>
      <c r="C94" s="161" t="s">
        <v>133</v>
      </c>
      <c r="D94" s="162" t="s">
        <v>24</v>
      </c>
      <c r="E94" s="157" t="s">
        <v>724</v>
      </c>
      <c r="F94" s="61"/>
      <c r="G94" s="90" t="str">
        <f>Page1!$H87</f>
        <v>NA</v>
      </c>
      <c r="H94" s="90" t="str">
        <f>Page2!$H87</f>
        <v>NA</v>
      </c>
      <c r="I94" s="90" t="str">
        <f>Page3!$H87</f>
        <v>NA</v>
      </c>
      <c r="J94" s="90" t="str">
        <f>Page4!$H87</f>
        <v>NA</v>
      </c>
      <c r="K94" s="90" t="str">
        <f>Page5!$H87</f>
        <v>NA</v>
      </c>
      <c r="L94" s="90" t="str">
        <f>Page6!$H87</f>
        <v>NA</v>
      </c>
      <c r="M94" s="90" t="str">
        <f>Page7!$H87</f>
        <v>NA</v>
      </c>
      <c r="N94" s="90" t="str">
        <f>Page8!$H87</f>
        <v>NA</v>
      </c>
      <c r="O94" s="90" t="str">
        <f>Page9!$H87</f>
        <v>NA</v>
      </c>
      <c r="P94" s="90" t="str">
        <f>Page10!$H87</f>
        <v>NA</v>
      </c>
      <c r="Q94" s="90" t="str">
        <f>Page11!$H87</f>
        <v>NA</v>
      </c>
      <c r="R94" s="90" t="str">
        <f>Page12!$H87</f>
        <v>NA</v>
      </c>
      <c r="S94" s="90" t="str">
        <f>Page13!$H87</f>
        <v>NA</v>
      </c>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119"/>
      <c r="AZ94" s="119"/>
      <c r="BA94" s="119"/>
      <c r="BB94" s="119"/>
      <c r="BC94" s="119"/>
      <c r="BD94" s="119"/>
      <c r="BE94" s="119"/>
      <c r="BF94" s="119"/>
      <c r="BG94" s="119"/>
      <c r="BH94" s="119"/>
      <c r="BI94" s="119"/>
      <c r="BJ94" s="119"/>
      <c r="BK94" s="119"/>
      <c r="BL94" s="119"/>
      <c r="BM94" s="119"/>
      <c r="BN94" s="119"/>
      <c r="BO94" s="119"/>
      <c r="BP94" s="119"/>
      <c r="BQ94" s="119"/>
      <c r="BR94" s="119"/>
      <c r="BS94" s="119"/>
      <c r="BT94" s="119"/>
      <c r="BU94" s="119"/>
      <c r="BV94" s="119"/>
      <c r="BW94" s="119"/>
      <c r="BX94" s="119"/>
      <c r="BY94" s="119"/>
      <c r="BZ94" s="119"/>
      <c r="CA94" s="119"/>
      <c r="CB94" s="119"/>
      <c r="CC94" s="119"/>
      <c r="CD94" s="119"/>
      <c r="CE94" s="119"/>
      <c r="CF94" s="119"/>
      <c r="CG94" s="119"/>
      <c r="CH94" s="119"/>
      <c r="CI94" s="119"/>
      <c r="CJ94" s="119"/>
      <c r="CK94" s="119"/>
      <c r="CL94" s="119"/>
      <c r="CM94" s="119"/>
      <c r="CN94" s="119"/>
      <c r="CO94" s="119"/>
      <c r="CP94" s="119"/>
      <c r="CQ94" s="119"/>
      <c r="CR94" s="119"/>
      <c r="CS94" s="119"/>
      <c r="CT94" s="119"/>
      <c r="CU94" s="119"/>
      <c r="CV94" s="119"/>
      <c r="CW94" s="119"/>
      <c r="CX94" s="119"/>
      <c r="CY94" s="119"/>
      <c r="CZ94" s="119"/>
      <c r="DA94" s="119"/>
      <c r="DB94" s="119"/>
      <c r="DC94" s="119"/>
      <c r="DD94" s="119"/>
      <c r="DE94" s="119"/>
      <c r="DF94" s="119"/>
      <c r="DG94" s="119"/>
      <c r="DH94" s="119"/>
      <c r="DI94" s="119"/>
      <c r="DJ94" s="119"/>
      <c r="DK94" s="119"/>
      <c r="DL94" s="119"/>
      <c r="DM94" s="119"/>
      <c r="DN94" s="119"/>
      <c r="DO94" s="119"/>
      <c r="DP94" s="119"/>
      <c r="DQ94" s="119"/>
      <c r="DR94" s="119"/>
      <c r="DS94" s="119"/>
      <c r="DT94" s="119"/>
      <c r="DU94" s="119"/>
      <c r="DV94" s="119"/>
      <c r="DW94" s="119"/>
      <c r="DX94" s="119"/>
      <c r="DY94" s="119"/>
      <c r="DZ94" s="119"/>
      <c r="EA94" s="119"/>
      <c r="EB94" s="119"/>
      <c r="EC94" s="119"/>
      <c r="ED94" s="119"/>
      <c r="EE94" s="119"/>
      <c r="EF94" s="119"/>
      <c r="EG94" s="119"/>
      <c r="EH94" s="119"/>
      <c r="EI94" s="119"/>
      <c r="EJ94" s="119"/>
      <c r="EK94" s="119"/>
      <c r="EL94" s="119"/>
      <c r="EM94" s="119"/>
      <c r="EN94" s="119"/>
      <c r="EO94" s="119"/>
      <c r="EP94" s="119"/>
      <c r="EQ94" s="119"/>
      <c r="ER94" s="119"/>
      <c r="ES94" s="119"/>
      <c r="ET94" s="119"/>
      <c r="EU94" s="119"/>
      <c r="EV94" s="119"/>
      <c r="EW94" s="119"/>
      <c r="EX94" s="119"/>
      <c r="EY94" s="119"/>
      <c r="EZ94" s="119"/>
      <c r="FA94" s="119"/>
      <c r="FB94" s="119"/>
      <c r="FC94" s="119"/>
      <c r="FD94" s="119"/>
      <c r="FE94" s="119"/>
      <c r="FF94" s="119"/>
      <c r="FG94" s="119"/>
      <c r="FH94" s="119"/>
      <c r="FI94" s="119"/>
      <c r="FJ94" s="119"/>
      <c r="FK94" s="119"/>
      <c r="FL94" s="119"/>
      <c r="FM94" s="119"/>
      <c r="FN94" s="119"/>
      <c r="FO94" s="119"/>
      <c r="FP94" s="119"/>
      <c r="FQ94" s="119"/>
      <c r="FR94" s="119"/>
      <c r="FS94" s="119"/>
      <c r="FT94" s="119"/>
      <c r="FU94" s="119"/>
      <c r="FV94" s="119"/>
      <c r="FW94" s="119"/>
      <c r="FX94" s="119"/>
      <c r="FY94" s="119"/>
      <c r="FZ94" s="119"/>
      <c r="GA94" s="119"/>
      <c r="GB94" s="119"/>
      <c r="GC94" s="119"/>
      <c r="GD94" s="119"/>
      <c r="GE94" s="119"/>
      <c r="GF94" s="119"/>
      <c r="GG94" s="119"/>
      <c r="GH94" s="119"/>
      <c r="GI94" s="119"/>
      <c r="GJ94" s="119"/>
    </row>
    <row r="95" spans="1:192" ht="90" outlineLevel="1" x14ac:dyDescent="0.25">
      <c r="A95" s="187" t="s">
        <v>6</v>
      </c>
      <c r="B95" s="150" t="s">
        <v>725</v>
      </c>
      <c r="C95" s="151" t="s">
        <v>134</v>
      </c>
      <c r="D95" s="152" t="s">
        <v>25</v>
      </c>
      <c r="E95" s="178" t="s">
        <v>726</v>
      </c>
      <c r="F95" s="59"/>
      <c r="G95" s="90" t="str">
        <f>Page1!$H88</f>
        <v>NA</v>
      </c>
      <c r="H95" s="90" t="str">
        <f>Page2!$H88</f>
        <v>NA</v>
      </c>
      <c r="I95" s="90" t="str">
        <f>Page3!$H88</f>
        <v>NA</v>
      </c>
      <c r="J95" s="90" t="str">
        <f>Page4!$H88</f>
        <v>NA</v>
      </c>
      <c r="K95" s="90" t="str">
        <f>Page5!$H88</f>
        <v>NA</v>
      </c>
      <c r="L95" s="90" t="str">
        <f>Page6!$H88</f>
        <v>NA</v>
      </c>
      <c r="M95" s="90" t="str">
        <f>Page7!$H88</f>
        <v>NA</v>
      </c>
      <c r="N95" s="90" t="str">
        <f>Page8!$H88</f>
        <v>NA</v>
      </c>
      <c r="O95" s="90" t="str">
        <f>Page9!$H88</f>
        <v>NA</v>
      </c>
      <c r="P95" s="90" t="str">
        <f>Page10!$H88</f>
        <v>NA</v>
      </c>
      <c r="Q95" s="90" t="str">
        <f>Page11!$H88</f>
        <v>NA</v>
      </c>
      <c r="R95" s="90" t="str">
        <f>Page12!$H88</f>
        <v>NA</v>
      </c>
      <c r="S95" s="90" t="str">
        <f>Page13!$H88</f>
        <v>NA</v>
      </c>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119"/>
      <c r="AZ95" s="119"/>
      <c r="BA95" s="119"/>
      <c r="BB95" s="119"/>
      <c r="BC95" s="119"/>
      <c r="BD95" s="119"/>
      <c r="BE95" s="119"/>
      <c r="BF95" s="119"/>
      <c r="BG95" s="119"/>
      <c r="BH95" s="119"/>
      <c r="BI95" s="119"/>
      <c r="BJ95" s="119"/>
      <c r="BK95" s="119"/>
      <c r="BL95" s="119"/>
      <c r="BM95" s="119"/>
      <c r="BN95" s="119"/>
      <c r="BO95" s="119"/>
      <c r="BP95" s="119"/>
      <c r="BQ95" s="119"/>
      <c r="BR95" s="119"/>
      <c r="BS95" s="119"/>
      <c r="BT95" s="119"/>
      <c r="BU95" s="119"/>
      <c r="BV95" s="119"/>
      <c r="BW95" s="119"/>
      <c r="BX95" s="119"/>
      <c r="BY95" s="119"/>
      <c r="BZ95" s="119"/>
      <c r="CA95" s="119"/>
      <c r="CB95" s="119"/>
      <c r="CC95" s="119"/>
      <c r="CD95" s="119"/>
      <c r="CE95" s="119"/>
      <c r="CF95" s="119"/>
      <c r="CG95" s="119"/>
      <c r="CH95" s="119"/>
      <c r="CI95" s="119"/>
      <c r="CJ95" s="119"/>
      <c r="CK95" s="119"/>
      <c r="CL95" s="119"/>
      <c r="CM95" s="119"/>
      <c r="CN95" s="119"/>
      <c r="CO95" s="119"/>
      <c r="CP95" s="119"/>
      <c r="CQ95" s="119"/>
      <c r="CR95" s="119"/>
      <c r="CS95" s="119"/>
      <c r="CT95" s="119"/>
      <c r="CU95" s="119"/>
      <c r="CV95" s="119"/>
      <c r="CW95" s="119"/>
      <c r="CX95" s="119"/>
      <c r="CY95" s="119"/>
      <c r="CZ95" s="119"/>
      <c r="DA95" s="119"/>
      <c r="DB95" s="119"/>
      <c r="DC95" s="119"/>
      <c r="DD95" s="119"/>
      <c r="DE95" s="119"/>
      <c r="DF95" s="119"/>
      <c r="DG95" s="119"/>
      <c r="DH95" s="119"/>
      <c r="DI95" s="119"/>
      <c r="DJ95" s="119"/>
      <c r="DK95" s="119"/>
      <c r="DL95" s="119"/>
      <c r="DM95" s="119"/>
      <c r="DN95" s="119"/>
      <c r="DO95" s="119"/>
      <c r="DP95" s="119"/>
      <c r="DQ95" s="119"/>
      <c r="DR95" s="119"/>
      <c r="DS95" s="119"/>
      <c r="DT95" s="119"/>
      <c r="DU95" s="119"/>
      <c r="DV95" s="119"/>
      <c r="DW95" s="119"/>
      <c r="DX95" s="119"/>
      <c r="DY95" s="119"/>
      <c r="DZ95" s="119"/>
      <c r="EA95" s="119"/>
      <c r="EB95" s="119"/>
      <c r="EC95" s="119"/>
      <c r="ED95" s="119"/>
      <c r="EE95" s="119"/>
      <c r="EF95" s="119"/>
      <c r="EG95" s="119"/>
      <c r="EH95" s="119"/>
      <c r="EI95" s="119"/>
      <c r="EJ95" s="119"/>
      <c r="EK95" s="119"/>
      <c r="EL95" s="119"/>
      <c r="EM95" s="119"/>
      <c r="EN95" s="119"/>
      <c r="EO95" s="119"/>
      <c r="EP95" s="119"/>
      <c r="EQ95" s="119"/>
      <c r="ER95" s="119"/>
      <c r="ES95" s="119"/>
      <c r="ET95" s="119"/>
      <c r="EU95" s="119"/>
      <c r="EV95" s="119"/>
      <c r="EW95" s="119"/>
      <c r="EX95" s="119"/>
      <c r="EY95" s="119"/>
      <c r="EZ95" s="119"/>
      <c r="FA95" s="119"/>
      <c r="FB95" s="119"/>
      <c r="FC95" s="119"/>
      <c r="FD95" s="119"/>
      <c r="FE95" s="119"/>
      <c r="FF95" s="119"/>
      <c r="FG95" s="119"/>
      <c r="FH95" s="119"/>
      <c r="FI95" s="119"/>
      <c r="FJ95" s="119"/>
      <c r="FK95" s="119"/>
      <c r="FL95" s="119"/>
      <c r="FM95" s="119"/>
      <c r="FN95" s="119"/>
      <c r="FO95" s="119"/>
      <c r="FP95" s="119"/>
      <c r="FQ95" s="119"/>
      <c r="FR95" s="119"/>
      <c r="FS95" s="119"/>
      <c r="FT95" s="119"/>
      <c r="FU95" s="119"/>
      <c r="FV95" s="119"/>
      <c r="FW95" s="119"/>
      <c r="FX95" s="119"/>
      <c r="FY95" s="119"/>
      <c r="FZ95" s="119"/>
      <c r="GA95" s="119"/>
      <c r="GB95" s="119"/>
      <c r="GC95" s="119"/>
      <c r="GD95" s="119"/>
      <c r="GE95" s="119"/>
      <c r="GF95" s="119"/>
      <c r="GG95" s="119"/>
      <c r="GH95" s="119"/>
      <c r="GI95" s="119"/>
      <c r="GJ95" s="119"/>
    </row>
    <row r="96" spans="1:192" ht="90" outlineLevel="1" x14ac:dyDescent="0.25">
      <c r="A96" s="187" t="s">
        <v>6</v>
      </c>
      <c r="B96" s="150"/>
      <c r="C96" s="151" t="s">
        <v>135</v>
      </c>
      <c r="D96" s="152" t="s">
        <v>25</v>
      </c>
      <c r="E96" s="178" t="s">
        <v>727</v>
      </c>
      <c r="F96" s="59"/>
      <c r="G96" s="90" t="str">
        <f>Page1!$H89</f>
        <v>NA</v>
      </c>
      <c r="H96" s="90" t="str">
        <f>Page2!$H89</f>
        <v>NA</v>
      </c>
      <c r="I96" s="90" t="str">
        <f>Page3!$H89</f>
        <v>NA</v>
      </c>
      <c r="J96" s="90" t="str">
        <f>Page4!$H89</f>
        <v>NA</v>
      </c>
      <c r="K96" s="90" t="str">
        <f>Page5!$H89</f>
        <v>NA</v>
      </c>
      <c r="L96" s="90" t="str">
        <f>Page6!$H89</f>
        <v>NA</v>
      </c>
      <c r="M96" s="90" t="str">
        <f>Page7!$H89</f>
        <v>NA</v>
      </c>
      <c r="N96" s="90" t="str">
        <f>Page8!$H89</f>
        <v>NA</v>
      </c>
      <c r="O96" s="90" t="str">
        <f>Page9!$H89</f>
        <v>NA</v>
      </c>
      <c r="P96" s="90" t="str">
        <f>Page10!$H89</f>
        <v>NA</v>
      </c>
      <c r="Q96" s="90" t="str">
        <f>Page11!$H89</f>
        <v>NA</v>
      </c>
      <c r="R96" s="90" t="str">
        <f>Page12!$H89</f>
        <v>NA</v>
      </c>
      <c r="S96" s="90" t="str">
        <f>Page13!$H89</f>
        <v>NA</v>
      </c>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119"/>
      <c r="AZ96" s="119"/>
      <c r="BA96" s="119"/>
      <c r="BB96" s="119"/>
      <c r="BC96" s="119"/>
      <c r="BD96" s="119"/>
      <c r="BE96" s="119"/>
      <c r="BF96" s="119"/>
      <c r="BG96" s="119"/>
      <c r="BH96" s="119"/>
      <c r="BI96" s="119"/>
      <c r="BJ96" s="119"/>
      <c r="BK96" s="119"/>
      <c r="BL96" s="119"/>
      <c r="BM96" s="119"/>
      <c r="BN96" s="119"/>
      <c r="BO96" s="119"/>
      <c r="BP96" s="119"/>
      <c r="BQ96" s="119"/>
      <c r="BR96" s="119"/>
      <c r="BS96" s="119"/>
      <c r="BT96" s="119"/>
      <c r="BU96" s="119"/>
      <c r="BV96" s="119"/>
      <c r="BW96" s="119"/>
      <c r="BX96" s="119"/>
      <c r="BY96" s="119"/>
      <c r="BZ96" s="119"/>
      <c r="CA96" s="119"/>
      <c r="CB96" s="119"/>
      <c r="CC96" s="119"/>
      <c r="CD96" s="119"/>
      <c r="CE96" s="119"/>
      <c r="CF96" s="119"/>
      <c r="CG96" s="119"/>
      <c r="CH96" s="119"/>
      <c r="CI96" s="119"/>
      <c r="CJ96" s="119"/>
      <c r="CK96" s="119"/>
      <c r="CL96" s="119"/>
      <c r="CM96" s="119"/>
      <c r="CN96" s="119"/>
      <c r="CO96" s="119"/>
      <c r="CP96" s="119"/>
      <c r="CQ96" s="119"/>
      <c r="CR96" s="119"/>
      <c r="CS96" s="119"/>
      <c r="CT96" s="119"/>
      <c r="CU96" s="119"/>
      <c r="CV96" s="119"/>
      <c r="CW96" s="119"/>
      <c r="CX96" s="119"/>
      <c r="CY96" s="119"/>
      <c r="CZ96" s="119"/>
      <c r="DA96" s="119"/>
      <c r="DB96" s="119"/>
      <c r="DC96" s="119"/>
      <c r="DD96" s="119"/>
      <c r="DE96" s="119"/>
      <c r="DF96" s="119"/>
      <c r="DG96" s="119"/>
      <c r="DH96" s="119"/>
      <c r="DI96" s="119"/>
      <c r="DJ96" s="119"/>
      <c r="DK96" s="119"/>
      <c r="DL96" s="119"/>
      <c r="DM96" s="119"/>
      <c r="DN96" s="119"/>
      <c r="DO96" s="119"/>
      <c r="DP96" s="119"/>
      <c r="DQ96" s="119"/>
      <c r="DR96" s="119"/>
      <c r="DS96" s="119"/>
      <c r="DT96" s="119"/>
      <c r="DU96" s="119"/>
      <c r="DV96" s="119"/>
      <c r="DW96" s="119"/>
      <c r="DX96" s="119"/>
      <c r="DY96" s="119"/>
      <c r="DZ96" s="119"/>
      <c r="EA96" s="119"/>
      <c r="EB96" s="119"/>
      <c r="EC96" s="119"/>
      <c r="ED96" s="119"/>
      <c r="EE96" s="119"/>
      <c r="EF96" s="119"/>
      <c r="EG96" s="119"/>
      <c r="EH96" s="119"/>
      <c r="EI96" s="119"/>
      <c r="EJ96" s="119"/>
      <c r="EK96" s="119"/>
      <c r="EL96" s="119"/>
      <c r="EM96" s="119"/>
      <c r="EN96" s="119"/>
      <c r="EO96" s="119"/>
      <c r="EP96" s="119"/>
      <c r="EQ96" s="119"/>
      <c r="ER96" s="119"/>
      <c r="ES96" s="119"/>
      <c r="ET96" s="119"/>
      <c r="EU96" s="119"/>
      <c r="EV96" s="119"/>
      <c r="EW96" s="119"/>
      <c r="EX96" s="119"/>
      <c r="EY96" s="119"/>
      <c r="EZ96" s="119"/>
      <c r="FA96" s="119"/>
      <c r="FB96" s="119"/>
      <c r="FC96" s="119"/>
      <c r="FD96" s="119"/>
      <c r="FE96" s="119"/>
      <c r="FF96" s="119"/>
      <c r="FG96" s="119"/>
      <c r="FH96" s="119"/>
      <c r="FI96" s="119"/>
      <c r="FJ96" s="119"/>
      <c r="FK96" s="119"/>
      <c r="FL96" s="119"/>
      <c r="FM96" s="119"/>
      <c r="FN96" s="119"/>
      <c r="FO96" s="119"/>
      <c r="FP96" s="119"/>
      <c r="FQ96" s="119"/>
      <c r="FR96" s="119"/>
      <c r="FS96" s="119"/>
      <c r="FT96" s="119"/>
      <c r="FU96" s="119"/>
      <c r="FV96" s="119"/>
      <c r="FW96" s="119"/>
      <c r="FX96" s="119"/>
      <c r="FY96" s="119"/>
      <c r="FZ96" s="119"/>
      <c r="GA96" s="119"/>
      <c r="GB96" s="119"/>
      <c r="GC96" s="119"/>
      <c r="GD96" s="119"/>
      <c r="GE96" s="119"/>
      <c r="GF96" s="119"/>
      <c r="GG96" s="119"/>
      <c r="GH96" s="119"/>
      <c r="GI96" s="119"/>
      <c r="GJ96" s="119"/>
    </row>
    <row r="97" spans="1:192" ht="56.25" outlineLevel="1" x14ac:dyDescent="0.25">
      <c r="A97" s="187" t="s">
        <v>6</v>
      </c>
      <c r="B97" s="153" t="s">
        <v>728</v>
      </c>
      <c r="C97" s="154" t="s">
        <v>136</v>
      </c>
      <c r="D97" s="155" t="s">
        <v>25</v>
      </c>
      <c r="E97" s="176" t="s">
        <v>729</v>
      </c>
      <c r="F97" s="61"/>
      <c r="G97" s="90" t="str">
        <f>Page1!$H90</f>
        <v>NA</v>
      </c>
      <c r="H97" s="90" t="str">
        <f>Page2!$H90</f>
        <v>NA</v>
      </c>
      <c r="I97" s="90" t="str">
        <f>Page3!$H90</f>
        <v>NA</v>
      </c>
      <c r="J97" s="90" t="str">
        <f>Page4!$H90</f>
        <v>NA</v>
      </c>
      <c r="K97" s="90" t="str">
        <f>Page5!$H90</f>
        <v>NA</v>
      </c>
      <c r="L97" s="90" t="str">
        <f>Page6!$H90</f>
        <v>NA</v>
      </c>
      <c r="M97" s="90" t="str">
        <f>Page7!$H90</f>
        <v>NA</v>
      </c>
      <c r="N97" s="90" t="str">
        <f>Page8!$H90</f>
        <v>NA</v>
      </c>
      <c r="O97" s="90" t="str">
        <f>Page9!$H90</f>
        <v>NA</v>
      </c>
      <c r="P97" s="90" t="str">
        <f>Page10!$H90</f>
        <v>NA</v>
      </c>
      <c r="Q97" s="90" t="str">
        <f>Page11!$H90</f>
        <v>NA</v>
      </c>
      <c r="R97" s="90" t="str">
        <f>Page12!$H90</f>
        <v>NA</v>
      </c>
      <c r="S97" s="90" t="str">
        <f>Page13!$H90</f>
        <v>NA</v>
      </c>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19"/>
      <c r="BU97" s="119"/>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19"/>
      <c r="DJ97" s="119"/>
      <c r="DK97" s="119"/>
      <c r="DL97" s="119"/>
      <c r="DM97" s="119"/>
      <c r="DN97" s="119"/>
      <c r="DO97" s="119"/>
      <c r="DP97" s="119"/>
      <c r="DQ97" s="119"/>
      <c r="DR97" s="119"/>
      <c r="DS97" s="119"/>
      <c r="DT97" s="119"/>
      <c r="DU97" s="119"/>
      <c r="DV97" s="119"/>
      <c r="DW97" s="119"/>
      <c r="DX97" s="119"/>
      <c r="DY97" s="119"/>
      <c r="DZ97" s="119"/>
      <c r="EA97" s="119"/>
      <c r="EB97" s="119"/>
      <c r="EC97" s="119"/>
      <c r="ED97" s="119"/>
      <c r="EE97" s="119"/>
      <c r="EF97" s="119"/>
      <c r="EG97" s="119"/>
      <c r="EH97" s="119"/>
      <c r="EI97" s="119"/>
      <c r="EJ97" s="119"/>
      <c r="EK97" s="119"/>
      <c r="EL97" s="119"/>
      <c r="EM97" s="119"/>
      <c r="EN97" s="119"/>
      <c r="EO97" s="119"/>
      <c r="EP97" s="119"/>
      <c r="EQ97" s="119"/>
      <c r="ER97" s="119"/>
      <c r="ES97" s="119"/>
      <c r="ET97" s="119"/>
      <c r="EU97" s="119"/>
      <c r="EV97" s="119"/>
      <c r="EW97" s="119"/>
      <c r="EX97" s="119"/>
      <c r="EY97" s="119"/>
      <c r="EZ97" s="119"/>
      <c r="FA97" s="119"/>
      <c r="FB97" s="119"/>
      <c r="FC97" s="119"/>
      <c r="FD97" s="119"/>
      <c r="FE97" s="119"/>
      <c r="FF97" s="119"/>
      <c r="FG97" s="119"/>
      <c r="FH97" s="119"/>
      <c r="FI97" s="119"/>
      <c r="FJ97" s="119"/>
      <c r="FK97" s="119"/>
      <c r="FL97" s="119"/>
      <c r="FM97" s="119"/>
      <c r="FN97" s="119"/>
      <c r="FO97" s="119"/>
      <c r="FP97" s="119"/>
      <c r="FQ97" s="119"/>
      <c r="FR97" s="119"/>
      <c r="FS97" s="119"/>
      <c r="FT97" s="119"/>
      <c r="FU97" s="119"/>
      <c r="FV97" s="119"/>
      <c r="FW97" s="119"/>
      <c r="FX97" s="119"/>
      <c r="FY97" s="119"/>
      <c r="FZ97" s="119"/>
      <c r="GA97" s="119"/>
      <c r="GB97" s="119"/>
      <c r="GC97" s="119"/>
      <c r="GD97" s="119"/>
      <c r="GE97" s="119"/>
      <c r="GF97" s="119"/>
      <c r="GG97" s="119"/>
      <c r="GH97" s="119"/>
      <c r="GI97" s="119"/>
      <c r="GJ97" s="119"/>
    </row>
    <row r="98" spans="1:192" ht="45" outlineLevel="1" x14ac:dyDescent="0.25">
      <c r="A98" s="187" t="s">
        <v>6</v>
      </c>
      <c r="B98" s="153"/>
      <c r="C98" s="154" t="s">
        <v>137</v>
      </c>
      <c r="D98" s="155" t="s">
        <v>25</v>
      </c>
      <c r="E98" s="176" t="s">
        <v>730</v>
      </c>
      <c r="F98" s="61"/>
      <c r="G98" s="90" t="str">
        <f>Page1!$H91</f>
        <v>NA</v>
      </c>
      <c r="H98" s="90" t="str">
        <f>Page2!$H91</f>
        <v>NA</v>
      </c>
      <c r="I98" s="90" t="str">
        <f>Page3!$H91</f>
        <v>NA</v>
      </c>
      <c r="J98" s="90" t="str">
        <f>Page4!$H91</f>
        <v>NA</v>
      </c>
      <c r="K98" s="90" t="str">
        <f>Page5!$H91</f>
        <v>NA</v>
      </c>
      <c r="L98" s="90" t="str">
        <f>Page6!$H91</f>
        <v>NA</v>
      </c>
      <c r="M98" s="90" t="str">
        <f>Page7!$H91</f>
        <v>NA</v>
      </c>
      <c r="N98" s="90" t="str">
        <f>Page8!$H91</f>
        <v>NA</v>
      </c>
      <c r="O98" s="90" t="str">
        <f>Page9!$H91</f>
        <v>NA</v>
      </c>
      <c r="P98" s="90" t="str">
        <f>Page10!$H91</f>
        <v>NA</v>
      </c>
      <c r="Q98" s="90" t="str">
        <f>Page11!$H91</f>
        <v>NA</v>
      </c>
      <c r="R98" s="90" t="str">
        <f>Page12!$H91</f>
        <v>NA</v>
      </c>
      <c r="S98" s="90" t="str">
        <f>Page13!$H91</f>
        <v>NA</v>
      </c>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119"/>
      <c r="AZ98" s="119"/>
      <c r="BA98" s="119"/>
      <c r="BB98" s="119"/>
      <c r="BC98" s="119"/>
      <c r="BD98" s="119"/>
      <c r="BE98" s="119"/>
      <c r="BF98" s="119"/>
      <c r="BG98" s="119"/>
      <c r="BH98" s="119"/>
      <c r="BI98" s="119"/>
      <c r="BJ98" s="119"/>
      <c r="BK98" s="119"/>
      <c r="BL98" s="119"/>
      <c r="BM98" s="119"/>
      <c r="BN98" s="119"/>
      <c r="BO98" s="119"/>
      <c r="BP98" s="119"/>
      <c r="BQ98" s="119"/>
      <c r="BR98" s="119"/>
      <c r="BS98" s="119"/>
      <c r="BT98" s="119"/>
      <c r="BU98" s="119"/>
      <c r="BV98" s="119"/>
      <c r="BW98" s="119"/>
      <c r="BX98" s="119"/>
      <c r="BY98" s="119"/>
      <c r="BZ98" s="119"/>
      <c r="CA98" s="119"/>
      <c r="CB98" s="119"/>
      <c r="CC98" s="119"/>
      <c r="CD98" s="119"/>
      <c r="CE98" s="119"/>
      <c r="CF98" s="119"/>
      <c r="CG98" s="119"/>
      <c r="CH98" s="119"/>
      <c r="CI98" s="119"/>
      <c r="CJ98" s="119"/>
      <c r="CK98" s="119"/>
      <c r="CL98" s="119"/>
      <c r="CM98" s="119"/>
      <c r="CN98" s="119"/>
      <c r="CO98" s="119"/>
      <c r="CP98" s="119"/>
      <c r="CQ98" s="119"/>
      <c r="CR98" s="119"/>
      <c r="CS98" s="119"/>
      <c r="CT98" s="119"/>
      <c r="CU98" s="119"/>
      <c r="CV98" s="119"/>
      <c r="CW98" s="119"/>
      <c r="CX98" s="119"/>
      <c r="CY98" s="119"/>
      <c r="CZ98" s="119"/>
      <c r="DA98" s="119"/>
      <c r="DB98" s="119"/>
      <c r="DC98" s="119"/>
      <c r="DD98" s="119"/>
      <c r="DE98" s="119"/>
      <c r="DF98" s="119"/>
      <c r="DG98" s="119"/>
      <c r="DH98" s="119"/>
      <c r="DI98" s="119"/>
      <c r="DJ98" s="119"/>
      <c r="DK98" s="119"/>
      <c r="DL98" s="119"/>
      <c r="DM98" s="119"/>
      <c r="DN98" s="119"/>
      <c r="DO98" s="119"/>
      <c r="DP98" s="119"/>
      <c r="DQ98" s="119"/>
      <c r="DR98" s="119"/>
      <c r="DS98" s="119"/>
      <c r="DT98" s="119"/>
      <c r="DU98" s="119"/>
      <c r="DV98" s="119"/>
      <c r="DW98" s="119"/>
      <c r="DX98" s="119"/>
      <c r="DY98" s="119"/>
      <c r="DZ98" s="119"/>
      <c r="EA98" s="119"/>
      <c r="EB98" s="119"/>
      <c r="EC98" s="119"/>
      <c r="ED98" s="119"/>
      <c r="EE98" s="119"/>
      <c r="EF98" s="119"/>
      <c r="EG98" s="119"/>
      <c r="EH98" s="119"/>
      <c r="EI98" s="119"/>
      <c r="EJ98" s="119"/>
      <c r="EK98" s="119"/>
      <c r="EL98" s="119"/>
      <c r="EM98" s="119"/>
      <c r="EN98" s="119"/>
      <c r="EO98" s="119"/>
      <c r="EP98" s="119"/>
      <c r="EQ98" s="119"/>
      <c r="ER98" s="119"/>
      <c r="ES98" s="119"/>
      <c r="ET98" s="119"/>
      <c r="EU98" s="119"/>
      <c r="EV98" s="119"/>
      <c r="EW98" s="119"/>
      <c r="EX98" s="119"/>
      <c r="EY98" s="119"/>
      <c r="EZ98" s="119"/>
      <c r="FA98" s="119"/>
      <c r="FB98" s="119"/>
      <c r="FC98" s="119"/>
      <c r="FD98" s="119"/>
      <c r="FE98" s="119"/>
      <c r="FF98" s="119"/>
      <c r="FG98" s="119"/>
      <c r="FH98" s="119"/>
      <c r="FI98" s="119"/>
      <c r="FJ98" s="119"/>
      <c r="FK98" s="119"/>
      <c r="FL98" s="119"/>
      <c r="FM98" s="119"/>
      <c r="FN98" s="119"/>
      <c r="FO98" s="119"/>
      <c r="FP98" s="119"/>
      <c r="FQ98" s="119"/>
      <c r="FR98" s="119"/>
      <c r="FS98" s="119"/>
      <c r="FT98" s="119"/>
      <c r="FU98" s="119"/>
      <c r="FV98" s="119"/>
      <c r="FW98" s="119"/>
      <c r="FX98" s="119"/>
      <c r="FY98" s="119"/>
      <c r="FZ98" s="119"/>
      <c r="GA98" s="119"/>
      <c r="GB98" s="119"/>
      <c r="GC98" s="119"/>
      <c r="GD98" s="119"/>
      <c r="GE98" s="119"/>
      <c r="GF98" s="119"/>
      <c r="GG98" s="119"/>
      <c r="GH98" s="119"/>
      <c r="GI98" s="119"/>
      <c r="GJ98" s="119"/>
    </row>
    <row r="99" spans="1:192" ht="67.5" outlineLevel="1" x14ac:dyDescent="0.25">
      <c r="A99" s="187" t="s">
        <v>6</v>
      </c>
      <c r="B99" s="150" t="s">
        <v>731</v>
      </c>
      <c r="C99" s="151" t="s">
        <v>138</v>
      </c>
      <c r="D99" s="152" t="s">
        <v>24</v>
      </c>
      <c r="E99" s="180" t="s">
        <v>149</v>
      </c>
      <c r="F99" s="59"/>
      <c r="G99" s="90" t="str">
        <f>Page1!$H92</f>
        <v>NA</v>
      </c>
      <c r="H99" s="90" t="str">
        <f>Page2!$H92</f>
        <v>NA</v>
      </c>
      <c r="I99" s="90" t="str">
        <f>Page3!$H92</f>
        <v>NA</v>
      </c>
      <c r="J99" s="90" t="str">
        <f>Page4!$H92</f>
        <v>NA</v>
      </c>
      <c r="K99" s="90" t="str">
        <f>Page5!$H92</f>
        <v>NA</v>
      </c>
      <c r="L99" s="90" t="str">
        <f>Page6!$H92</f>
        <v>NA</v>
      </c>
      <c r="M99" s="90" t="str">
        <f>Page7!$H92</f>
        <v>NA</v>
      </c>
      <c r="N99" s="90" t="str">
        <f>Page8!$H92</f>
        <v>NA</v>
      </c>
      <c r="O99" s="90" t="str">
        <f>Page9!$H92</f>
        <v>NA</v>
      </c>
      <c r="P99" s="90" t="str">
        <f>Page10!$H92</f>
        <v>NA</v>
      </c>
      <c r="Q99" s="90" t="str">
        <f>Page11!$H92</f>
        <v>NA</v>
      </c>
      <c r="R99" s="90" t="str">
        <f>Page12!$H92</f>
        <v>NA</v>
      </c>
      <c r="S99" s="90" t="str">
        <f>Page13!$H92</f>
        <v>NA</v>
      </c>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119"/>
      <c r="AZ99" s="119"/>
      <c r="BA99" s="119"/>
      <c r="BB99" s="119"/>
      <c r="BC99" s="119"/>
      <c r="BD99" s="119"/>
      <c r="BE99" s="119"/>
      <c r="BF99" s="119"/>
      <c r="BG99" s="119"/>
      <c r="BH99" s="119"/>
      <c r="BI99" s="119"/>
      <c r="BJ99" s="119"/>
      <c r="BK99" s="119"/>
      <c r="BL99" s="119"/>
      <c r="BM99" s="119"/>
      <c r="BN99" s="119"/>
      <c r="BO99" s="119"/>
      <c r="BP99" s="119"/>
      <c r="BQ99" s="119"/>
      <c r="BR99" s="119"/>
      <c r="BS99" s="119"/>
      <c r="BT99" s="119"/>
      <c r="BU99" s="119"/>
      <c r="BV99" s="119"/>
      <c r="BW99" s="119"/>
      <c r="BX99" s="119"/>
      <c r="BY99" s="119"/>
      <c r="BZ99" s="119"/>
      <c r="CA99" s="119"/>
      <c r="CB99" s="119"/>
      <c r="CC99" s="119"/>
      <c r="CD99" s="119"/>
      <c r="CE99" s="119"/>
      <c r="CF99" s="119"/>
      <c r="CG99" s="119"/>
      <c r="CH99" s="119"/>
      <c r="CI99" s="119"/>
      <c r="CJ99" s="119"/>
      <c r="CK99" s="119"/>
      <c r="CL99" s="119"/>
      <c r="CM99" s="119"/>
      <c r="CN99" s="119"/>
      <c r="CO99" s="119"/>
      <c r="CP99" s="119"/>
      <c r="CQ99" s="119"/>
      <c r="CR99" s="119"/>
      <c r="CS99" s="119"/>
      <c r="CT99" s="119"/>
      <c r="CU99" s="119"/>
      <c r="CV99" s="119"/>
      <c r="CW99" s="119"/>
      <c r="CX99" s="119"/>
      <c r="CY99" s="119"/>
      <c r="CZ99" s="119"/>
      <c r="DA99" s="119"/>
      <c r="DB99" s="119"/>
      <c r="DC99" s="119"/>
      <c r="DD99" s="119"/>
      <c r="DE99" s="119"/>
      <c r="DF99" s="119"/>
      <c r="DG99" s="119"/>
      <c r="DH99" s="119"/>
      <c r="DI99" s="119"/>
      <c r="DJ99" s="119"/>
      <c r="DK99" s="119"/>
      <c r="DL99" s="119"/>
      <c r="DM99" s="119"/>
      <c r="DN99" s="119"/>
      <c r="DO99" s="119"/>
      <c r="DP99" s="119"/>
      <c r="DQ99" s="119"/>
      <c r="DR99" s="119"/>
      <c r="DS99" s="119"/>
      <c r="DT99" s="119"/>
      <c r="DU99" s="119"/>
      <c r="DV99" s="119"/>
      <c r="DW99" s="119"/>
      <c r="DX99" s="119"/>
      <c r="DY99" s="119"/>
      <c r="DZ99" s="119"/>
      <c r="EA99" s="119"/>
      <c r="EB99" s="119"/>
      <c r="EC99" s="119"/>
      <c r="ED99" s="119"/>
      <c r="EE99" s="119"/>
      <c r="EF99" s="119"/>
      <c r="EG99" s="119"/>
      <c r="EH99" s="119"/>
      <c r="EI99" s="119"/>
      <c r="EJ99" s="119"/>
      <c r="EK99" s="119"/>
      <c r="EL99" s="119"/>
      <c r="EM99" s="119"/>
      <c r="EN99" s="119"/>
      <c r="EO99" s="119"/>
      <c r="EP99" s="119"/>
      <c r="EQ99" s="119"/>
      <c r="ER99" s="119"/>
      <c r="ES99" s="119"/>
      <c r="ET99" s="119"/>
      <c r="EU99" s="119"/>
      <c r="EV99" s="119"/>
      <c r="EW99" s="119"/>
      <c r="EX99" s="119"/>
      <c r="EY99" s="119"/>
      <c r="EZ99" s="119"/>
      <c r="FA99" s="119"/>
      <c r="FB99" s="119"/>
      <c r="FC99" s="119"/>
      <c r="FD99" s="119"/>
      <c r="FE99" s="119"/>
      <c r="FF99" s="119"/>
      <c r="FG99" s="119"/>
      <c r="FH99" s="119"/>
      <c r="FI99" s="119"/>
      <c r="FJ99" s="119"/>
      <c r="FK99" s="119"/>
      <c r="FL99" s="119"/>
      <c r="FM99" s="119"/>
      <c r="FN99" s="119"/>
      <c r="FO99" s="119"/>
      <c r="FP99" s="119"/>
      <c r="FQ99" s="119"/>
      <c r="FR99" s="119"/>
      <c r="FS99" s="119"/>
      <c r="FT99" s="119"/>
      <c r="FU99" s="119"/>
      <c r="FV99" s="119"/>
      <c r="FW99" s="119"/>
      <c r="FX99" s="119"/>
      <c r="FY99" s="119"/>
      <c r="FZ99" s="119"/>
      <c r="GA99" s="119"/>
      <c r="GB99" s="119"/>
      <c r="GC99" s="119"/>
      <c r="GD99" s="119"/>
      <c r="GE99" s="119"/>
      <c r="GF99" s="119"/>
      <c r="GG99" s="119"/>
      <c r="GH99" s="119"/>
      <c r="GI99" s="119"/>
      <c r="GJ99" s="119"/>
    </row>
    <row r="100" spans="1:192" ht="101.25" outlineLevel="1" x14ac:dyDescent="0.25">
      <c r="A100" s="187" t="s">
        <v>6</v>
      </c>
      <c r="B100" s="153" t="s">
        <v>732</v>
      </c>
      <c r="C100" s="154" t="s">
        <v>139</v>
      </c>
      <c r="D100" s="155" t="s">
        <v>24</v>
      </c>
      <c r="E100" s="159" t="s">
        <v>733</v>
      </c>
      <c r="F100" s="61"/>
      <c r="G100" s="90" t="str">
        <f>Page1!$H93</f>
        <v>NA</v>
      </c>
      <c r="H100" s="90" t="str">
        <f>Page2!$H93</f>
        <v>NA</v>
      </c>
      <c r="I100" s="90" t="str">
        <f>Page3!$H93</f>
        <v>NA</v>
      </c>
      <c r="J100" s="90" t="str">
        <f>Page4!$H93</f>
        <v>NA</v>
      </c>
      <c r="K100" s="90" t="str">
        <f>Page5!$H93</f>
        <v>NA</v>
      </c>
      <c r="L100" s="90" t="str">
        <f>Page6!$H93</f>
        <v>NA</v>
      </c>
      <c r="M100" s="90" t="str">
        <f>Page7!$H93</f>
        <v>NA</v>
      </c>
      <c r="N100" s="90" t="str">
        <f>Page8!$H93</f>
        <v>NA</v>
      </c>
      <c r="O100" s="90" t="str">
        <f>Page9!$H93</f>
        <v>NA</v>
      </c>
      <c r="P100" s="90" t="str">
        <f>Page10!$H93</f>
        <v>NA</v>
      </c>
      <c r="Q100" s="90" t="str">
        <f>Page11!$H93</f>
        <v>NA</v>
      </c>
      <c r="R100" s="90" t="str">
        <f>Page12!$H93</f>
        <v>NA</v>
      </c>
      <c r="S100" s="90" t="str">
        <f>Page13!$H93</f>
        <v>NA</v>
      </c>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119"/>
      <c r="AZ100" s="119"/>
      <c r="BA100" s="119"/>
      <c r="BB100" s="119"/>
      <c r="BC100" s="119"/>
      <c r="BD100" s="119"/>
      <c r="BE100" s="119"/>
      <c r="BF100" s="119"/>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9"/>
      <c r="CH100" s="119"/>
      <c r="CI100" s="119"/>
      <c r="CJ100" s="119"/>
      <c r="CK100" s="119"/>
      <c r="CL100" s="119"/>
      <c r="CM100" s="119"/>
      <c r="CN100" s="119"/>
      <c r="CO100" s="119"/>
      <c r="CP100" s="119"/>
      <c r="CQ100" s="119"/>
      <c r="CR100" s="119"/>
      <c r="CS100" s="119"/>
      <c r="CT100" s="119"/>
      <c r="CU100" s="119"/>
      <c r="CV100" s="119"/>
      <c r="CW100" s="119"/>
      <c r="CX100" s="119"/>
      <c r="CY100" s="119"/>
      <c r="CZ100" s="119"/>
      <c r="DA100" s="119"/>
      <c r="DB100" s="119"/>
      <c r="DC100" s="119"/>
      <c r="DD100" s="119"/>
      <c r="DE100" s="119"/>
      <c r="DF100" s="119"/>
      <c r="DG100" s="119"/>
      <c r="DH100" s="119"/>
      <c r="DI100" s="119"/>
      <c r="DJ100" s="119"/>
      <c r="DK100" s="119"/>
      <c r="DL100" s="119"/>
      <c r="DM100" s="119"/>
      <c r="DN100" s="119"/>
      <c r="DO100" s="119"/>
      <c r="DP100" s="119"/>
      <c r="DQ100" s="119"/>
      <c r="DR100" s="119"/>
      <c r="DS100" s="119"/>
      <c r="DT100" s="119"/>
      <c r="DU100" s="119"/>
      <c r="DV100" s="119"/>
      <c r="DW100" s="119"/>
      <c r="DX100" s="119"/>
      <c r="DY100" s="119"/>
      <c r="DZ100" s="119"/>
      <c r="EA100" s="119"/>
      <c r="EB100" s="119"/>
      <c r="EC100" s="119"/>
      <c r="ED100" s="119"/>
      <c r="EE100" s="119"/>
      <c r="EF100" s="119"/>
      <c r="EG100" s="119"/>
      <c r="EH100" s="119"/>
      <c r="EI100" s="119"/>
      <c r="EJ100" s="119"/>
      <c r="EK100" s="119"/>
      <c r="EL100" s="119"/>
      <c r="EM100" s="119"/>
      <c r="EN100" s="119"/>
      <c r="EO100" s="119"/>
      <c r="EP100" s="119"/>
      <c r="EQ100" s="119"/>
      <c r="ER100" s="119"/>
      <c r="ES100" s="119"/>
      <c r="ET100" s="119"/>
      <c r="EU100" s="119"/>
      <c r="EV100" s="119"/>
      <c r="EW100" s="119"/>
      <c r="EX100" s="119"/>
      <c r="EY100" s="119"/>
      <c r="EZ100" s="119"/>
      <c r="FA100" s="119"/>
      <c r="FB100" s="119"/>
      <c r="FC100" s="119"/>
      <c r="FD100" s="119"/>
      <c r="FE100" s="119"/>
      <c r="FF100" s="119"/>
      <c r="FG100" s="119"/>
      <c r="FH100" s="119"/>
      <c r="FI100" s="119"/>
      <c r="FJ100" s="119"/>
      <c r="FK100" s="119"/>
      <c r="FL100" s="119"/>
      <c r="FM100" s="119"/>
      <c r="FN100" s="119"/>
      <c r="FO100" s="119"/>
      <c r="FP100" s="119"/>
      <c r="FQ100" s="119"/>
      <c r="FR100" s="119"/>
      <c r="FS100" s="119"/>
      <c r="FT100" s="119"/>
      <c r="FU100" s="119"/>
      <c r="FV100" s="119"/>
      <c r="FW100" s="119"/>
      <c r="FX100" s="119"/>
      <c r="FY100" s="119"/>
      <c r="FZ100" s="119"/>
      <c r="GA100" s="119"/>
      <c r="GB100" s="119"/>
      <c r="GC100" s="119"/>
      <c r="GD100" s="119"/>
      <c r="GE100" s="119"/>
      <c r="GF100" s="119"/>
      <c r="GG100" s="119"/>
      <c r="GH100" s="119"/>
      <c r="GI100" s="119"/>
      <c r="GJ100" s="119"/>
    </row>
    <row r="101" spans="1:192" ht="101.25" outlineLevel="1" x14ac:dyDescent="0.25">
      <c r="A101" s="187" t="s">
        <v>6</v>
      </c>
      <c r="B101" s="153"/>
      <c r="C101" s="154" t="s">
        <v>140</v>
      </c>
      <c r="D101" s="155" t="s">
        <v>24</v>
      </c>
      <c r="E101" s="179" t="s">
        <v>734</v>
      </c>
      <c r="F101" s="61"/>
      <c r="G101" s="90" t="str">
        <f>Page1!$H94</f>
        <v>NA</v>
      </c>
      <c r="H101" s="90" t="str">
        <f>Page2!$H94</f>
        <v>NA</v>
      </c>
      <c r="I101" s="90" t="str">
        <f>Page3!$H94</f>
        <v>NA</v>
      </c>
      <c r="J101" s="90" t="str">
        <f>Page4!$H94</f>
        <v>NA</v>
      </c>
      <c r="K101" s="90" t="str">
        <f>Page5!$H94</f>
        <v>NA</v>
      </c>
      <c r="L101" s="90" t="str">
        <f>Page6!$H94</f>
        <v>NA</v>
      </c>
      <c r="M101" s="90" t="str">
        <f>Page7!$H94</f>
        <v>NA</v>
      </c>
      <c r="N101" s="90" t="str">
        <f>Page8!$H94</f>
        <v>NA</v>
      </c>
      <c r="O101" s="90" t="str">
        <f>Page9!$H94</f>
        <v>NA</v>
      </c>
      <c r="P101" s="90" t="str">
        <f>Page10!$H94</f>
        <v>NA</v>
      </c>
      <c r="Q101" s="90" t="str">
        <f>Page11!$H94</f>
        <v>NA</v>
      </c>
      <c r="R101" s="90" t="str">
        <f>Page12!$H94</f>
        <v>NA</v>
      </c>
      <c r="S101" s="90" t="str">
        <f>Page13!$H94</f>
        <v>NA</v>
      </c>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119"/>
      <c r="AZ101" s="119"/>
      <c r="BA101" s="119"/>
      <c r="BB101" s="119"/>
      <c r="BC101" s="119"/>
      <c r="BD101" s="119"/>
      <c r="BE101" s="119"/>
      <c r="BF101" s="119"/>
      <c r="BG101" s="119"/>
      <c r="BH101" s="119"/>
      <c r="BI101" s="119"/>
      <c r="BJ101" s="119"/>
      <c r="BK101" s="119"/>
      <c r="BL101" s="119"/>
      <c r="BM101" s="119"/>
      <c r="BN101" s="119"/>
      <c r="BO101" s="119"/>
      <c r="BP101" s="119"/>
      <c r="BQ101" s="119"/>
      <c r="BR101" s="119"/>
      <c r="BS101" s="119"/>
      <c r="BT101" s="119"/>
      <c r="BU101" s="119"/>
      <c r="BV101" s="119"/>
      <c r="BW101" s="119"/>
      <c r="BX101" s="119"/>
      <c r="BY101" s="119"/>
      <c r="BZ101" s="119"/>
      <c r="CA101" s="119"/>
      <c r="CB101" s="119"/>
      <c r="CC101" s="119"/>
      <c r="CD101" s="119"/>
      <c r="CE101" s="119"/>
      <c r="CF101" s="119"/>
      <c r="CG101" s="119"/>
      <c r="CH101" s="119"/>
      <c r="CI101" s="119"/>
      <c r="CJ101" s="119"/>
      <c r="CK101" s="119"/>
      <c r="CL101" s="119"/>
      <c r="CM101" s="119"/>
      <c r="CN101" s="119"/>
      <c r="CO101" s="119"/>
      <c r="CP101" s="119"/>
      <c r="CQ101" s="119"/>
      <c r="CR101" s="119"/>
      <c r="CS101" s="119"/>
      <c r="CT101" s="119"/>
      <c r="CU101" s="119"/>
      <c r="CV101" s="119"/>
      <c r="CW101" s="119"/>
      <c r="CX101" s="119"/>
      <c r="CY101" s="119"/>
      <c r="CZ101" s="119"/>
      <c r="DA101" s="119"/>
      <c r="DB101" s="119"/>
      <c r="DC101" s="119"/>
      <c r="DD101" s="119"/>
      <c r="DE101" s="119"/>
      <c r="DF101" s="119"/>
      <c r="DG101" s="119"/>
      <c r="DH101" s="119"/>
      <c r="DI101" s="119"/>
      <c r="DJ101" s="119"/>
      <c r="DK101" s="119"/>
      <c r="DL101" s="119"/>
      <c r="DM101" s="119"/>
      <c r="DN101" s="119"/>
      <c r="DO101" s="119"/>
      <c r="DP101" s="119"/>
      <c r="DQ101" s="119"/>
      <c r="DR101" s="119"/>
      <c r="DS101" s="119"/>
      <c r="DT101" s="119"/>
      <c r="DU101" s="119"/>
      <c r="DV101" s="119"/>
      <c r="DW101" s="119"/>
      <c r="DX101" s="119"/>
      <c r="DY101" s="119"/>
      <c r="DZ101" s="119"/>
      <c r="EA101" s="119"/>
      <c r="EB101" s="119"/>
      <c r="EC101" s="119"/>
      <c r="ED101" s="119"/>
      <c r="EE101" s="119"/>
      <c r="EF101" s="119"/>
      <c r="EG101" s="119"/>
      <c r="EH101" s="119"/>
      <c r="EI101" s="119"/>
      <c r="EJ101" s="119"/>
      <c r="EK101" s="119"/>
      <c r="EL101" s="119"/>
      <c r="EM101" s="119"/>
      <c r="EN101" s="119"/>
      <c r="EO101" s="119"/>
      <c r="EP101" s="119"/>
      <c r="EQ101" s="119"/>
      <c r="ER101" s="119"/>
      <c r="ES101" s="119"/>
      <c r="ET101" s="119"/>
      <c r="EU101" s="119"/>
      <c r="EV101" s="119"/>
      <c r="EW101" s="119"/>
      <c r="EX101" s="119"/>
      <c r="EY101" s="119"/>
      <c r="EZ101" s="119"/>
      <c r="FA101" s="119"/>
      <c r="FB101" s="119"/>
      <c r="FC101" s="119"/>
      <c r="FD101" s="119"/>
      <c r="FE101" s="119"/>
      <c r="FF101" s="119"/>
      <c r="FG101" s="119"/>
      <c r="FH101" s="119"/>
      <c r="FI101" s="119"/>
      <c r="FJ101" s="119"/>
      <c r="FK101" s="119"/>
      <c r="FL101" s="119"/>
      <c r="FM101" s="119"/>
      <c r="FN101" s="119"/>
      <c r="FO101" s="119"/>
      <c r="FP101" s="119"/>
      <c r="FQ101" s="119"/>
      <c r="FR101" s="119"/>
      <c r="FS101" s="119"/>
      <c r="FT101" s="119"/>
      <c r="FU101" s="119"/>
      <c r="FV101" s="119"/>
      <c r="FW101" s="119"/>
      <c r="FX101" s="119"/>
      <c r="FY101" s="119"/>
      <c r="FZ101" s="119"/>
      <c r="GA101" s="119"/>
      <c r="GB101" s="119"/>
      <c r="GC101" s="119"/>
      <c r="GD101" s="119"/>
      <c r="GE101" s="119"/>
      <c r="GF101" s="119"/>
      <c r="GG101" s="119"/>
      <c r="GH101" s="119"/>
      <c r="GI101" s="119"/>
      <c r="GJ101" s="119"/>
    </row>
    <row r="102" spans="1:192" ht="56.25" outlineLevel="1" x14ac:dyDescent="0.25">
      <c r="A102" s="187" t="s">
        <v>6</v>
      </c>
      <c r="B102" s="150" t="s">
        <v>735</v>
      </c>
      <c r="C102" s="151" t="s">
        <v>141</v>
      </c>
      <c r="D102" s="152" t="s">
        <v>24</v>
      </c>
      <c r="E102" s="180" t="s">
        <v>150</v>
      </c>
      <c r="F102" s="59"/>
      <c r="G102" s="90" t="str">
        <f>Page1!$H95</f>
        <v>NA</v>
      </c>
      <c r="H102" s="90" t="str">
        <f>Page2!$H95</f>
        <v>NA</v>
      </c>
      <c r="I102" s="90" t="str">
        <f>Page3!$H95</f>
        <v>NA</v>
      </c>
      <c r="J102" s="90" t="str">
        <f>Page4!$H95</f>
        <v>NA</v>
      </c>
      <c r="K102" s="90" t="str">
        <f>Page5!$H95</f>
        <v>NA</v>
      </c>
      <c r="L102" s="90" t="str">
        <f>Page6!$H95</f>
        <v>NA</v>
      </c>
      <c r="M102" s="90" t="str">
        <f>Page7!$H95</f>
        <v>NA</v>
      </c>
      <c r="N102" s="90" t="str">
        <f>Page8!$H95</f>
        <v>NA</v>
      </c>
      <c r="O102" s="90" t="str">
        <f>Page9!$H95</f>
        <v>NA</v>
      </c>
      <c r="P102" s="90" t="str">
        <f>Page10!$H95</f>
        <v>NA</v>
      </c>
      <c r="Q102" s="90" t="str">
        <f>Page11!$H95</f>
        <v>NA</v>
      </c>
      <c r="R102" s="90" t="str">
        <f>Page12!$H95</f>
        <v>NA</v>
      </c>
      <c r="S102" s="90" t="str">
        <f>Page13!$H95</f>
        <v>NA</v>
      </c>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119"/>
      <c r="AZ102" s="119"/>
      <c r="BA102" s="119"/>
      <c r="BB102" s="119"/>
      <c r="BC102" s="119"/>
      <c r="BD102" s="119"/>
      <c r="BE102" s="119"/>
      <c r="BF102" s="119"/>
      <c r="BG102" s="119"/>
      <c r="BH102" s="119"/>
      <c r="BI102" s="119"/>
      <c r="BJ102" s="119"/>
      <c r="BK102" s="119"/>
      <c r="BL102" s="119"/>
      <c r="BM102" s="119"/>
      <c r="BN102" s="119"/>
      <c r="BO102" s="119"/>
      <c r="BP102" s="119"/>
      <c r="BQ102" s="119"/>
      <c r="BR102" s="119"/>
      <c r="BS102" s="119"/>
      <c r="BT102" s="119"/>
      <c r="BU102" s="119"/>
      <c r="BV102" s="119"/>
      <c r="BW102" s="119"/>
      <c r="BX102" s="119"/>
      <c r="BY102" s="119"/>
      <c r="BZ102" s="119"/>
      <c r="CA102" s="119"/>
      <c r="CB102" s="119"/>
      <c r="CC102" s="119"/>
      <c r="CD102" s="119"/>
      <c r="CE102" s="119"/>
      <c r="CF102" s="119"/>
      <c r="CG102" s="119"/>
      <c r="CH102" s="119"/>
      <c r="CI102" s="119"/>
      <c r="CJ102" s="119"/>
      <c r="CK102" s="119"/>
      <c r="CL102" s="119"/>
      <c r="CM102" s="119"/>
      <c r="CN102" s="119"/>
      <c r="CO102" s="119"/>
      <c r="CP102" s="119"/>
      <c r="CQ102" s="119"/>
      <c r="CR102" s="119"/>
      <c r="CS102" s="119"/>
      <c r="CT102" s="119"/>
      <c r="CU102" s="119"/>
      <c r="CV102" s="119"/>
      <c r="CW102" s="119"/>
      <c r="CX102" s="119"/>
      <c r="CY102" s="119"/>
      <c r="CZ102" s="119"/>
      <c r="DA102" s="119"/>
      <c r="DB102" s="119"/>
      <c r="DC102" s="119"/>
      <c r="DD102" s="119"/>
      <c r="DE102" s="119"/>
      <c r="DF102" s="119"/>
      <c r="DG102" s="119"/>
      <c r="DH102" s="119"/>
      <c r="DI102" s="119"/>
      <c r="DJ102" s="119"/>
      <c r="DK102" s="119"/>
      <c r="DL102" s="119"/>
      <c r="DM102" s="119"/>
      <c r="DN102" s="119"/>
      <c r="DO102" s="119"/>
      <c r="DP102" s="119"/>
      <c r="DQ102" s="119"/>
      <c r="DR102" s="119"/>
      <c r="DS102" s="119"/>
      <c r="DT102" s="119"/>
      <c r="DU102" s="119"/>
      <c r="DV102" s="119"/>
      <c r="DW102" s="119"/>
      <c r="DX102" s="119"/>
      <c r="DY102" s="119"/>
      <c r="DZ102" s="119"/>
      <c r="EA102" s="119"/>
      <c r="EB102" s="119"/>
      <c r="EC102" s="119"/>
      <c r="ED102" s="119"/>
      <c r="EE102" s="119"/>
      <c r="EF102" s="119"/>
      <c r="EG102" s="119"/>
      <c r="EH102" s="119"/>
      <c r="EI102" s="119"/>
      <c r="EJ102" s="119"/>
      <c r="EK102" s="119"/>
      <c r="EL102" s="119"/>
      <c r="EM102" s="119"/>
      <c r="EN102" s="119"/>
      <c r="EO102" s="119"/>
      <c r="EP102" s="119"/>
      <c r="EQ102" s="119"/>
      <c r="ER102" s="119"/>
      <c r="ES102" s="119"/>
      <c r="ET102" s="119"/>
      <c r="EU102" s="119"/>
      <c r="EV102" s="119"/>
      <c r="EW102" s="119"/>
      <c r="EX102" s="119"/>
      <c r="EY102" s="119"/>
      <c r="EZ102" s="119"/>
      <c r="FA102" s="119"/>
      <c r="FB102" s="119"/>
      <c r="FC102" s="119"/>
      <c r="FD102" s="119"/>
      <c r="FE102" s="119"/>
      <c r="FF102" s="119"/>
      <c r="FG102" s="119"/>
      <c r="FH102" s="119"/>
      <c r="FI102" s="119"/>
      <c r="FJ102" s="119"/>
      <c r="FK102" s="119"/>
      <c r="FL102" s="119"/>
      <c r="FM102" s="119"/>
      <c r="FN102" s="119"/>
      <c r="FO102" s="119"/>
      <c r="FP102" s="119"/>
      <c r="FQ102" s="119"/>
      <c r="FR102" s="119"/>
      <c r="FS102" s="119"/>
      <c r="FT102" s="119"/>
      <c r="FU102" s="119"/>
      <c r="FV102" s="119"/>
      <c r="FW102" s="119"/>
      <c r="FX102" s="119"/>
      <c r="FY102" s="119"/>
      <c r="FZ102" s="119"/>
      <c r="GA102" s="119"/>
      <c r="GB102" s="119"/>
      <c r="GC102" s="119"/>
      <c r="GD102" s="119"/>
      <c r="GE102" s="119"/>
      <c r="GF102" s="119"/>
      <c r="GG102" s="119"/>
      <c r="GH102" s="119"/>
      <c r="GI102" s="119"/>
      <c r="GJ102" s="119"/>
    </row>
    <row r="103" spans="1:192" ht="157.5" outlineLevel="1" x14ac:dyDescent="0.25">
      <c r="A103" s="187" t="s">
        <v>6</v>
      </c>
      <c r="B103" s="153" t="s">
        <v>736</v>
      </c>
      <c r="C103" s="154" t="s">
        <v>142</v>
      </c>
      <c r="D103" s="155" t="s">
        <v>24</v>
      </c>
      <c r="E103" s="158" t="s">
        <v>737</v>
      </c>
      <c r="F103" s="61"/>
      <c r="G103" s="90" t="str">
        <f>Page1!$H96</f>
        <v>NA</v>
      </c>
      <c r="H103" s="90" t="str">
        <f>Page2!$H96</f>
        <v>NA</v>
      </c>
      <c r="I103" s="90" t="str">
        <f>Page3!$H96</f>
        <v>NA</v>
      </c>
      <c r="J103" s="90" t="str">
        <f>Page4!$H96</f>
        <v>NA</v>
      </c>
      <c r="K103" s="90" t="str">
        <f>Page5!$H96</f>
        <v>NA</v>
      </c>
      <c r="L103" s="90" t="str">
        <f>Page6!$H96</f>
        <v>NA</v>
      </c>
      <c r="M103" s="90" t="str">
        <f>Page7!$H96</f>
        <v>NA</v>
      </c>
      <c r="N103" s="90" t="str">
        <f>Page8!$H96</f>
        <v>NA</v>
      </c>
      <c r="O103" s="90" t="str">
        <f>Page9!$H96</f>
        <v>NA</v>
      </c>
      <c r="P103" s="90" t="str">
        <f>Page10!$H96</f>
        <v>NA</v>
      </c>
      <c r="Q103" s="90" t="str">
        <f>Page11!$H96</f>
        <v>NA</v>
      </c>
      <c r="R103" s="90" t="str">
        <f>Page12!$H96</f>
        <v>NA</v>
      </c>
      <c r="S103" s="90" t="str">
        <f>Page13!$H96</f>
        <v>NA</v>
      </c>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119"/>
      <c r="AZ103" s="119"/>
      <c r="BA103" s="119"/>
      <c r="BB103" s="119"/>
      <c r="BC103" s="119"/>
      <c r="BD103" s="119"/>
      <c r="BE103" s="119"/>
      <c r="BF103" s="119"/>
      <c r="BG103" s="119"/>
      <c r="BH103" s="119"/>
      <c r="BI103" s="119"/>
      <c r="BJ103" s="119"/>
      <c r="BK103" s="119"/>
      <c r="BL103" s="119"/>
      <c r="BM103" s="119"/>
      <c r="BN103" s="119"/>
      <c r="BO103" s="119"/>
      <c r="BP103" s="119"/>
      <c r="BQ103" s="119"/>
      <c r="BR103" s="119"/>
      <c r="BS103" s="119"/>
      <c r="BT103" s="119"/>
      <c r="BU103" s="119"/>
      <c r="BV103" s="119"/>
      <c r="BW103" s="119"/>
      <c r="BX103" s="119"/>
      <c r="BY103" s="119"/>
      <c r="BZ103" s="119"/>
      <c r="CA103" s="119"/>
      <c r="CB103" s="119"/>
      <c r="CC103" s="119"/>
      <c r="CD103" s="119"/>
      <c r="CE103" s="119"/>
      <c r="CF103" s="119"/>
      <c r="CG103" s="119"/>
      <c r="CH103" s="119"/>
      <c r="CI103" s="119"/>
      <c r="CJ103" s="119"/>
      <c r="CK103" s="119"/>
      <c r="CL103" s="119"/>
      <c r="CM103" s="119"/>
      <c r="CN103" s="119"/>
      <c r="CO103" s="119"/>
      <c r="CP103" s="119"/>
      <c r="CQ103" s="119"/>
      <c r="CR103" s="119"/>
      <c r="CS103" s="119"/>
      <c r="CT103" s="119"/>
      <c r="CU103" s="119"/>
      <c r="CV103" s="119"/>
      <c r="CW103" s="119"/>
      <c r="CX103" s="119"/>
      <c r="CY103" s="119"/>
      <c r="CZ103" s="119"/>
      <c r="DA103" s="119"/>
      <c r="DB103" s="119"/>
      <c r="DC103" s="119"/>
      <c r="DD103" s="119"/>
      <c r="DE103" s="119"/>
      <c r="DF103" s="119"/>
      <c r="DG103" s="119"/>
      <c r="DH103" s="119"/>
      <c r="DI103" s="119"/>
      <c r="DJ103" s="119"/>
      <c r="DK103" s="119"/>
      <c r="DL103" s="119"/>
      <c r="DM103" s="119"/>
      <c r="DN103" s="119"/>
      <c r="DO103" s="119"/>
      <c r="DP103" s="119"/>
      <c r="DQ103" s="119"/>
      <c r="DR103" s="119"/>
      <c r="DS103" s="119"/>
      <c r="DT103" s="119"/>
      <c r="DU103" s="119"/>
      <c r="DV103" s="119"/>
      <c r="DW103" s="119"/>
      <c r="DX103" s="119"/>
      <c r="DY103" s="119"/>
      <c r="DZ103" s="119"/>
      <c r="EA103" s="119"/>
      <c r="EB103" s="119"/>
      <c r="EC103" s="119"/>
      <c r="ED103" s="119"/>
      <c r="EE103" s="119"/>
      <c r="EF103" s="119"/>
      <c r="EG103" s="119"/>
      <c r="EH103" s="119"/>
      <c r="EI103" s="119"/>
      <c r="EJ103" s="119"/>
      <c r="EK103" s="119"/>
      <c r="EL103" s="119"/>
      <c r="EM103" s="119"/>
      <c r="EN103" s="119"/>
      <c r="EO103" s="119"/>
      <c r="EP103" s="119"/>
      <c r="EQ103" s="119"/>
      <c r="ER103" s="119"/>
      <c r="ES103" s="119"/>
      <c r="ET103" s="119"/>
      <c r="EU103" s="119"/>
      <c r="EV103" s="119"/>
      <c r="EW103" s="119"/>
      <c r="EX103" s="119"/>
      <c r="EY103" s="119"/>
      <c r="EZ103" s="119"/>
      <c r="FA103" s="119"/>
      <c r="FB103" s="119"/>
      <c r="FC103" s="119"/>
      <c r="FD103" s="119"/>
      <c r="FE103" s="119"/>
      <c r="FF103" s="119"/>
      <c r="FG103" s="119"/>
      <c r="FH103" s="119"/>
      <c r="FI103" s="119"/>
      <c r="FJ103" s="119"/>
      <c r="FK103" s="119"/>
      <c r="FL103" s="119"/>
      <c r="FM103" s="119"/>
      <c r="FN103" s="119"/>
      <c r="FO103" s="119"/>
      <c r="FP103" s="119"/>
      <c r="FQ103" s="119"/>
      <c r="FR103" s="119"/>
      <c r="FS103" s="119"/>
      <c r="FT103" s="119"/>
      <c r="FU103" s="119"/>
      <c r="FV103" s="119"/>
      <c r="FW103" s="119"/>
      <c r="FX103" s="119"/>
      <c r="FY103" s="119"/>
      <c r="FZ103" s="119"/>
      <c r="GA103" s="119"/>
      <c r="GB103" s="119"/>
      <c r="GC103" s="119"/>
      <c r="GD103" s="119"/>
      <c r="GE103" s="119"/>
      <c r="GF103" s="119"/>
      <c r="GG103" s="119"/>
      <c r="GH103" s="119"/>
      <c r="GI103" s="119"/>
      <c r="GJ103" s="119"/>
    </row>
    <row r="104" spans="1:192" ht="56.25" outlineLevel="1" x14ac:dyDescent="0.25">
      <c r="A104" s="187" t="s">
        <v>6</v>
      </c>
      <c r="B104" s="150" t="s">
        <v>738</v>
      </c>
      <c r="C104" s="151" t="s">
        <v>143</v>
      </c>
      <c r="D104" s="152" t="s">
        <v>24</v>
      </c>
      <c r="E104" s="180" t="s">
        <v>151</v>
      </c>
      <c r="F104" s="59"/>
      <c r="G104" s="90" t="str">
        <f>Page1!$H97</f>
        <v>NA</v>
      </c>
      <c r="H104" s="90" t="str">
        <f>Page2!$H97</f>
        <v>NA</v>
      </c>
      <c r="I104" s="90" t="str">
        <f>Page3!$H97</f>
        <v>NA</v>
      </c>
      <c r="J104" s="90" t="str">
        <f>Page4!$H97</f>
        <v>NA</v>
      </c>
      <c r="K104" s="90" t="str">
        <f>Page5!$H97</f>
        <v>NA</v>
      </c>
      <c r="L104" s="90" t="str">
        <f>Page6!$H97</f>
        <v>NA</v>
      </c>
      <c r="M104" s="90" t="str">
        <f>Page7!$H97</f>
        <v>NA</v>
      </c>
      <c r="N104" s="90" t="str">
        <f>Page8!$H97</f>
        <v>NA</v>
      </c>
      <c r="O104" s="90" t="str">
        <f>Page9!$H97</f>
        <v>NA</v>
      </c>
      <c r="P104" s="90" t="str">
        <f>Page10!$H97</f>
        <v>NA</v>
      </c>
      <c r="Q104" s="90" t="str">
        <f>Page11!$H97</f>
        <v>NA</v>
      </c>
      <c r="R104" s="90" t="str">
        <f>Page12!$H97</f>
        <v>NA</v>
      </c>
      <c r="S104" s="90" t="str">
        <f>Page13!$H97</f>
        <v>NA</v>
      </c>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119"/>
      <c r="AZ104" s="119"/>
      <c r="BA104" s="119"/>
      <c r="BB104" s="119"/>
      <c r="BC104" s="119"/>
      <c r="BD104" s="119"/>
      <c r="BE104" s="119"/>
      <c r="BF104" s="119"/>
      <c r="BG104" s="119"/>
      <c r="BH104" s="119"/>
      <c r="BI104" s="119"/>
      <c r="BJ104" s="119"/>
      <c r="BK104" s="119"/>
      <c r="BL104" s="119"/>
      <c r="BM104" s="119"/>
      <c r="BN104" s="119"/>
      <c r="BO104" s="119"/>
      <c r="BP104" s="119"/>
      <c r="BQ104" s="119"/>
      <c r="BR104" s="119"/>
      <c r="BS104" s="119"/>
      <c r="BT104" s="119"/>
      <c r="BU104" s="119"/>
      <c r="BV104" s="119"/>
      <c r="BW104" s="119"/>
      <c r="BX104" s="119"/>
      <c r="BY104" s="119"/>
      <c r="BZ104" s="119"/>
      <c r="CA104" s="119"/>
      <c r="CB104" s="119"/>
      <c r="CC104" s="119"/>
      <c r="CD104" s="119"/>
      <c r="CE104" s="119"/>
      <c r="CF104" s="119"/>
      <c r="CG104" s="119"/>
      <c r="CH104" s="119"/>
      <c r="CI104" s="119"/>
      <c r="CJ104" s="119"/>
      <c r="CK104" s="119"/>
      <c r="CL104" s="119"/>
      <c r="CM104" s="119"/>
      <c r="CN104" s="119"/>
      <c r="CO104" s="119"/>
      <c r="CP104" s="119"/>
      <c r="CQ104" s="119"/>
      <c r="CR104" s="119"/>
      <c r="CS104" s="119"/>
      <c r="CT104" s="119"/>
      <c r="CU104" s="119"/>
      <c r="CV104" s="119"/>
      <c r="CW104" s="119"/>
      <c r="CX104" s="119"/>
      <c r="CY104" s="119"/>
      <c r="CZ104" s="119"/>
      <c r="DA104" s="119"/>
      <c r="DB104" s="119"/>
      <c r="DC104" s="119"/>
      <c r="DD104" s="119"/>
      <c r="DE104" s="119"/>
      <c r="DF104" s="119"/>
      <c r="DG104" s="119"/>
      <c r="DH104" s="119"/>
      <c r="DI104" s="119"/>
      <c r="DJ104" s="119"/>
      <c r="DK104" s="119"/>
      <c r="DL104" s="119"/>
      <c r="DM104" s="119"/>
      <c r="DN104" s="119"/>
      <c r="DO104" s="119"/>
      <c r="DP104" s="119"/>
      <c r="DQ104" s="119"/>
      <c r="DR104" s="119"/>
      <c r="DS104" s="119"/>
      <c r="DT104" s="119"/>
      <c r="DU104" s="119"/>
      <c r="DV104" s="119"/>
      <c r="DW104" s="119"/>
      <c r="DX104" s="119"/>
      <c r="DY104" s="119"/>
      <c r="DZ104" s="119"/>
      <c r="EA104" s="119"/>
      <c r="EB104" s="119"/>
      <c r="EC104" s="119"/>
      <c r="ED104" s="119"/>
      <c r="EE104" s="119"/>
      <c r="EF104" s="119"/>
      <c r="EG104" s="119"/>
      <c r="EH104" s="119"/>
      <c r="EI104" s="119"/>
      <c r="EJ104" s="119"/>
      <c r="EK104" s="119"/>
      <c r="EL104" s="119"/>
      <c r="EM104" s="119"/>
      <c r="EN104" s="119"/>
      <c r="EO104" s="119"/>
      <c r="EP104" s="119"/>
      <c r="EQ104" s="119"/>
      <c r="ER104" s="119"/>
      <c r="ES104" s="119"/>
      <c r="ET104" s="119"/>
      <c r="EU104" s="119"/>
      <c r="EV104" s="119"/>
      <c r="EW104" s="119"/>
      <c r="EX104" s="119"/>
      <c r="EY104" s="119"/>
      <c r="EZ104" s="119"/>
      <c r="FA104" s="119"/>
      <c r="FB104" s="119"/>
      <c r="FC104" s="119"/>
      <c r="FD104" s="119"/>
      <c r="FE104" s="119"/>
      <c r="FF104" s="119"/>
      <c r="FG104" s="119"/>
      <c r="FH104" s="119"/>
      <c r="FI104" s="119"/>
      <c r="FJ104" s="119"/>
      <c r="FK104" s="119"/>
      <c r="FL104" s="119"/>
      <c r="FM104" s="119"/>
      <c r="FN104" s="119"/>
      <c r="FO104" s="119"/>
      <c r="FP104" s="119"/>
      <c r="FQ104" s="119"/>
      <c r="FR104" s="119"/>
      <c r="FS104" s="119"/>
      <c r="FT104" s="119"/>
      <c r="FU104" s="119"/>
      <c r="FV104" s="119"/>
      <c r="FW104" s="119"/>
      <c r="FX104" s="119"/>
      <c r="FY104" s="119"/>
      <c r="FZ104" s="119"/>
      <c r="GA104" s="119"/>
      <c r="GB104" s="119"/>
      <c r="GC104" s="119"/>
      <c r="GD104" s="119"/>
      <c r="GE104" s="119"/>
      <c r="GF104" s="119"/>
      <c r="GG104" s="119"/>
      <c r="GH104" s="119"/>
      <c r="GI104" s="119"/>
      <c r="GJ104" s="119"/>
    </row>
    <row r="105" spans="1:192" ht="101.25" outlineLevel="1" x14ac:dyDescent="0.25">
      <c r="A105" s="187" t="s">
        <v>6</v>
      </c>
      <c r="B105" s="150"/>
      <c r="C105" s="151" t="s">
        <v>144</v>
      </c>
      <c r="D105" s="152" t="s">
        <v>24</v>
      </c>
      <c r="E105" s="180" t="s">
        <v>739</v>
      </c>
      <c r="F105" s="59"/>
      <c r="G105" s="90" t="str">
        <f>Page1!$H98</f>
        <v>NA</v>
      </c>
      <c r="H105" s="90" t="str">
        <f>Page2!$H98</f>
        <v>NA</v>
      </c>
      <c r="I105" s="90" t="str">
        <f>Page3!$H98</f>
        <v>NA</v>
      </c>
      <c r="J105" s="90" t="str">
        <f>Page4!$H98</f>
        <v>NA</v>
      </c>
      <c r="K105" s="90" t="str">
        <f>Page5!$H98</f>
        <v>NA</v>
      </c>
      <c r="L105" s="90" t="str">
        <f>Page6!$H98</f>
        <v>NA</v>
      </c>
      <c r="M105" s="90" t="str">
        <f>Page7!$H98</f>
        <v>NA</v>
      </c>
      <c r="N105" s="90" t="str">
        <f>Page8!$H98</f>
        <v>NA</v>
      </c>
      <c r="O105" s="90" t="str">
        <f>Page9!$H98</f>
        <v>NA</v>
      </c>
      <c r="P105" s="90" t="str">
        <f>Page10!$H98</f>
        <v>NA</v>
      </c>
      <c r="Q105" s="90" t="str">
        <f>Page11!$H98</f>
        <v>NA</v>
      </c>
      <c r="R105" s="90" t="str">
        <f>Page12!$H98</f>
        <v>NA</v>
      </c>
      <c r="S105" s="90" t="str">
        <f>Page13!$H98</f>
        <v>NA</v>
      </c>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90"/>
      <c r="AX105" s="90"/>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19"/>
      <c r="BU105" s="119"/>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19"/>
      <c r="DJ105" s="119"/>
      <c r="DK105" s="119"/>
      <c r="DL105" s="119"/>
      <c r="DM105" s="119"/>
      <c r="DN105" s="119"/>
      <c r="DO105" s="119"/>
      <c r="DP105" s="119"/>
      <c r="DQ105" s="119"/>
      <c r="DR105" s="119"/>
      <c r="DS105" s="119"/>
      <c r="DT105" s="119"/>
      <c r="DU105" s="119"/>
      <c r="DV105" s="119"/>
      <c r="DW105" s="119"/>
      <c r="DX105" s="119"/>
      <c r="DY105" s="119"/>
      <c r="DZ105" s="119"/>
      <c r="EA105" s="119"/>
      <c r="EB105" s="119"/>
      <c r="EC105" s="119"/>
      <c r="ED105" s="119"/>
      <c r="EE105" s="119"/>
      <c r="EF105" s="119"/>
      <c r="EG105" s="119"/>
      <c r="EH105" s="119"/>
      <c r="EI105" s="119"/>
      <c r="EJ105" s="119"/>
      <c r="EK105" s="119"/>
      <c r="EL105" s="119"/>
      <c r="EM105" s="119"/>
      <c r="EN105" s="119"/>
      <c r="EO105" s="119"/>
      <c r="EP105" s="119"/>
      <c r="EQ105" s="119"/>
      <c r="ER105" s="119"/>
      <c r="ES105" s="119"/>
      <c r="ET105" s="119"/>
      <c r="EU105" s="119"/>
      <c r="EV105" s="119"/>
      <c r="EW105" s="119"/>
      <c r="EX105" s="119"/>
      <c r="EY105" s="119"/>
      <c r="EZ105" s="119"/>
      <c r="FA105" s="119"/>
      <c r="FB105" s="119"/>
      <c r="FC105" s="119"/>
      <c r="FD105" s="119"/>
      <c r="FE105" s="119"/>
      <c r="FF105" s="119"/>
      <c r="FG105" s="119"/>
      <c r="FH105" s="119"/>
      <c r="FI105" s="119"/>
      <c r="FJ105" s="119"/>
      <c r="FK105" s="119"/>
      <c r="FL105" s="119"/>
      <c r="FM105" s="119"/>
      <c r="FN105" s="119"/>
      <c r="FO105" s="119"/>
      <c r="FP105" s="119"/>
      <c r="FQ105" s="119"/>
      <c r="FR105" s="119"/>
      <c r="FS105" s="119"/>
      <c r="FT105" s="119"/>
      <c r="FU105" s="119"/>
      <c r="FV105" s="119"/>
      <c r="FW105" s="119"/>
      <c r="FX105" s="119"/>
      <c r="FY105" s="119"/>
      <c r="FZ105" s="119"/>
      <c r="GA105" s="119"/>
      <c r="GB105" s="119"/>
      <c r="GC105" s="119"/>
      <c r="GD105" s="119"/>
      <c r="GE105" s="119"/>
      <c r="GF105" s="119"/>
      <c r="GG105" s="119"/>
      <c r="GH105" s="119"/>
      <c r="GI105" s="119"/>
      <c r="GJ105" s="119"/>
    </row>
    <row r="106" spans="1:192" ht="101.25" outlineLevel="1" x14ac:dyDescent="0.25">
      <c r="A106" s="187" t="s">
        <v>6</v>
      </c>
      <c r="B106" s="150"/>
      <c r="C106" s="151" t="s">
        <v>495</v>
      </c>
      <c r="D106" s="152" t="s">
        <v>24</v>
      </c>
      <c r="E106" s="180" t="s">
        <v>740</v>
      </c>
      <c r="F106" s="59"/>
      <c r="G106" s="90" t="str">
        <f>Page1!$H99</f>
        <v>NA</v>
      </c>
      <c r="H106" s="90" t="str">
        <f>Page2!$H99</f>
        <v>NA</v>
      </c>
      <c r="I106" s="90" t="str">
        <f>Page3!$H99</f>
        <v>NA</v>
      </c>
      <c r="J106" s="90" t="str">
        <f>Page4!$H99</f>
        <v>NA</v>
      </c>
      <c r="K106" s="90" t="str">
        <f>Page5!$H99</f>
        <v>NA</v>
      </c>
      <c r="L106" s="90" t="str">
        <f>Page6!$H99</f>
        <v>NA</v>
      </c>
      <c r="M106" s="90" t="str">
        <f>Page7!$H99</f>
        <v>NA</v>
      </c>
      <c r="N106" s="90" t="str">
        <f>Page8!$H99</f>
        <v>NA</v>
      </c>
      <c r="O106" s="90" t="str">
        <f>Page9!$H99</f>
        <v>NA</v>
      </c>
      <c r="P106" s="90" t="str">
        <f>Page10!$H99</f>
        <v>NA</v>
      </c>
      <c r="Q106" s="90" t="str">
        <f>Page11!$H99</f>
        <v>NA</v>
      </c>
      <c r="R106" s="90" t="str">
        <f>Page12!$H99</f>
        <v>NA</v>
      </c>
      <c r="S106" s="90" t="str">
        <f>Page13!$H99</f>
        <v>NA</v>
      </c>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19"/>
      <c r="DO106" s="119"/>
      <c r="DP106" s="119"/>
      <c r="DQ106" s="119"/>
      <c r="DR106" s="119"/>
      <c r="DS106" s="119"/>
      <c r="DT106" s="119"/>
      <c r="DU106" s="119"/>
      <c r="DV106" s="119"/>
      <c r="DW106" s="119"/>
      <c r="DX106" s="119"/>
      <c r="DY106" s="119"/>
      <c r="DZ106" s="119"/>
      <c r="EA106" s="119"/>
      <c r="EB106" s="119"/>
      <c r="EC106" s="119"/>
      <c r="ED106" s="119"/>
      <c r="EE106" s="119"/>
      <c r="EF106" s="119"/>
      <c r="EG106" s="119"/>
      <c r="EH106" s="119"/>
      <c r="EI106" s="119"/>
      <c r="EJ106" s="119"/>
      <c r="EK106" s="119"/>
      <c r="EL106" s="119"/>
      <c r="EM106" s="119"/>
      <c r="EN106" s="119"/>
      <c r="EO106" s="119"/>
      <c r="EP106" s="119"/>
      <c r="EQ106" s="119"/>
      <c r="ER106" s="119"/>
      <c r="ES106" s="119"/>
      <c r="ET106" s="119"/>
      <c r="EU106" s="119"/>
      <c r="EV106" s="119"/>
      <c r="EW106" s="119"/>
      <c r="EX106" s="119"/>
      <c r="EY106" s="119"/>
      <c r="EZ106" s="119"/>
      <c r="FA106" s="119"/>
      <c r="FB106" s="119"/>
      <c r="FC106" s="119"/>
      <c r="FD106" s="119"/>
      <c r="FE106" s="119"/>
      <c r="FF106" s="119"/>
      <c r="FG106" s="119"/>
      <c r="FH106" s="119"/>
      <c r="FI106" s="119"/>
      <c r="FJ106" s="119"/>
      <c r="FK106" s="119"/>
      <c r="FL106" s="119"/>
      <c r="FM106" s="119"/>
      <c r="FN106" s="119"/>
      <c r="FO106" s="119"/>
      <c r="FP106" s="119"/>
      <c r="FQ106" s="119"/>
      <c r="FR106" s="119"/>
      <c r="FS106" s="119"/>
      <c r="FT106" s="119"/>
      <c r="FU106" s="119"/>
      <c r="FV106" s="119"/>
      <c r="FW106" s="119"/>
      <c r="FX106" s="119"/>
      <c r="FY106" s="119"/>
      <c r="FZ106" s="119"/>
      <c r="GA106" s="119"/>
      <c r="GB106" s="119"/>
      <c r="GC106" s="119"/>
      <c r="GD106" s="119"/>
      <c r="GE106" s="119"/>
      <c r="GF106" s="119"/>
      <c r="GG106" s="119"/>
      <c r="GH106" s="119"/>
      <c r="GI106" s="119"/>
      <c r="GJ106" s="119"/>
    </row>
    <row r="107" spans="1:192" ht="101.25" outlineLevel="1" x14ac:dyDescent="0.25">
      <c r="A107" s="187" t="s">
        <v>6</v>
      </c>
      <c r="B107" s="153" t="s">
        <v>741</v>
      </c>
      <c r="C107" s="154" t="s">
        <v>145</v>
      </c>
      <c r="D107" s="155" t="s">
        <v>24</v>
      </c>
      <c r="E107" s="176" t="s">
        <v>742</v>
      </c>
      <c r="F107" s="61"/>
      <c r="G107" s="90" t="str">
        <f>Page1!$H100</f>
        <v>NA</v>
      </c>
      <c r="H107" s="90" t="str">
        <f>Page2!$H100</f>
        <v>NA</v>
      </c>
      <c r="I107" s="90" t="str">
        <f>Page3!$H100</f>
        <v>NA</v>
      </c>
      <c r="J107" s="90" t="str">
        <f>Page4!$H100</f>
        <v>NA</v>
      </c>
      <c r="K107" s="90" t="str">
        <f>Page5!$H100</f>
        <v>NA</v>
      </c>
      <c r="L107" s="90" t="str">
        <f>Page6!$H100</f>
        <v>NA</v>
      </c>
      <c r="M107" s="90" t="str">
        <f>Page7!$H100</f>
        <v>NA</v>
      </c>
      <c r="N107" s="90" t="str">
        <f>Page8!$H100</f>
        <v>NA</v>
      </c>
      <c r="O107" s="90" t="str">
        <f>Page9!$H100</f>
        <v>NA</v>
      </c>
      <c r="P107" s="90" t="str">
        <f>Page10!$H100</f>
        <v>NA</v>
      </c>
      <c r="Q107" s="90" t="str">
        <f>Page11!$H100</f>
        <v>NA</v>
      </c>
      <c r="R107" s="90" t="str">
        <f>Page12!$H100</f>
        <v>NA</v>
      </c>
      <c r="S107" s="90" t="str">
        <f>Page13!$H100</f>
        <v>NA</v>
      </c>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19"/>
      <c r="DO107" s="119"/>
      <c r="DP107" s="119"/>
      <c r="DQ107" s="119"/>
      <c r="DR107" s="119"/>
      <c r="DS107" s="119"/>
      <c r="DT107" s="119"/>
      <c r="DU107" s="119"/>
      <c r="DV107" s="119"/>
      <c r="DW107" s="119"/>
      <c r="DX107" s="119"/>
      <c r="DY107" s="119"/>
      <c r="DZ107" s="119"/>
      <c r="EA107" s="119"/>
      <c r="EB107" s="119"/>
      <c r="EC107" s="119"/>
      <c r="ED107" s="119"/>
      <c r="EE107" s="119"/>
      <c r="EF107" s="119"/>
      <c r="EG107" s="119"/>
      <c r="EH107" s="119"/>
      <c r="EI107" s="119"/>
      <c r="EJ107" s="119"/>
      <c r="EK107" s="119"/>
      <c r="EL107" s="119"/>
      <c r="EM107" s="119"/>
      <c r="EN107" s="119"/>
      <c r="EO107" s="119"/>
      <c r="EP107" s="119"/>
      <c r="EQ107" s="119"/>
      <c r="ER107" s="119"/>
      <c r="ES107" s="119"/>
      <c r="ET107" s="119"/>
      <c r="EU107" s="119"/>
      <c r="EV107" s="119"/>
      <c r="EW107" s="119"/>
      <c r="EX107" s="119"/>
      <c r="EY107" s="119"/>
      <c r="EZ107" s="119"/>
      <c r="FA107" s="119"/>
      <c r="FB107" s="119"/>
      <c r="FC107" s="119"/>
      <c r="FD107" s="119"/>
      <c r="FE107" s="119"/>
      <c r="FF107" s="119"/>
      <c r="FG107" s="119"/>
      <c r="FH107" s="119"/>
      <c r="FI107" s="119"/>
      <c r="FJ107" s="119"/>
      <c r="FK107" s="119"/>
      <c r="FL107" s="119"/>
      <c r="FM107" s="119"/>
      <c r="FN107" s="119"/>
      <c r="FO107" s="119"/>
      <c r="FP107" s="119"/>
      <c r="FQ107" s="119"/>
      <c r="FR107" s="119"/>
      <c r="FS107" s="119"/>
      <c r="FT107" s="119"/>
      <c r="FU107" s="119"/>
      <c r="FV107" s="119"/>
      <c r="FW107" s="119"/>
      <c r="FX107" s="119"/>
      <c r="FY107" s="119"/>
      <c r="FZ107" s="119"/>
      <c r="GA107" s="119"/>
      <c r="GB107" s="119"/>
      <c r="GC107" s="119"/>
      <c r="GD107" s="119"/>
      <c r="GE107" s="119"/>
      <c r="GF107" s="119"/>
      <c r="GG107" s="119"/>
      <c r="GH107" s="119"/>
      <c r="GI107" s="119"/>
      <c r="GJ107" s="119"/>
    </row>
    <row r="108" spans="1:192" ht="101.25" outlineLevel="1" x14ac:dyDescent="0.25">
      <c r="A108" s="187" t="s">
        <v>6</v>
      </c>
      <c r="B108" s="153"/>
      <c r="C108" s="154" t="s">
        <v>146</v>
      </c>
      <c r="D108" s="155" t="s">
        <v>24</v>
      </c>
      <c r="E108" s="176" t="s">
        <v>743</v>
      </c>
      <c r="F108" s="61"/>
      <c r="G108" s="90" t="str">
        <f>Page1!$H101</f>
        <v>NA</v>
      </c>
      <c r="H108" s="90" t="str">
        <f>Page2!$H101</f>
        <v>NA</v>
      </c>
      <c r="I108" s="90" t="str">
        <f>Page3!$H101</f>
        <v>NA</v>
      </c>
      <c r="J108" s="90" t="str">
        <f>Page4!$H101</f>
        <v>NA</v>
      </c>
      <c r="K108" s="90" t="str">
        <f>Page5!$H101</f>
        <v>NA</v>
      </c>
      <c r="L108" s="90" t="str">
        <f>Page6!$H101</f>
        <v>NA</v>
      </c>
      <c r="M108" s="90" t="str">
        <f>Page7!$H101</f>
        <v>NA</v>
      </c>
      <c r="N108" s="90" t="str">
        <f>Page8!$H101</f>
        <v>NA</v>
      </c>
      <c r="O108" s="90" t="str">
        <f>Page9!$H101</f>
        <v>NA</v>
      </c>
      <c r="P108" s="90" t="str">
        <f>Page10!$H101</f>
        <v>NA</v>
      </c>
      <c r="Q108" s="90" t="str">
        <f>Page11!$H101</f>
        <v>NA</v>
      </c>
      <c r="R108" s="90" t="str">
        <f>Page12!$H101</f>
        <v>NA</v>
      </c>
      <c r="S108" s="90" t="str">
        <f>Page13!$H101</f>
        <v>NA</v>
      </c>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19"/>
      <c r="DO108" s="119"/>
      <c r="DP108" s="119"/>
      <c r="DQ108" s="119"/>
      <c r="DR108" s="119"/>
      <c r="DS108" s="119"/>
      <c r="DT108" s="119"/>
      <c r="DU108" s="119"/>
      <c r="DV108" s="119"/>
      <c r="DW108" s="119"/>
      <c r="DX108" s="119"/>
      <c r="DY108" s="119"/>
      <c r="DZ108" s="119"/>
      <c r="EA108" s="119"/>
      <c r="EB108" s="119"/>
      <c r="EC108" s="119"/>
      <c r="ED108" s="119"/>
      <c r="EE108" s="119"/>
      <c r="EF108" s="119"/>
      <c r="EG108" s="119"/>
      <c r="EH108" s="119"/>
      <c r="EI108" s="119"/>
      <c r="EJ108" s="119"/>
      <c r="EK108" s="119"/>
      <c r="EL108" s="119"/>
      <c r="EM108" s="119"/>
      <c r="EN108" s="119"/>
      <c r="EO108" s="119"/>
      <c r="EP108" s="119"/>
      <c r="EQ108" s="119"/>
      <c r="ER108" s="119"/>
      <c r="ES108" s="119"/>
      <c r="ET108" s="119"/>
      <c r="EU108" s="119"/>
      <c r="EV108" s="119"/>
      <c r="EW108" s="119"/>
      <c r="EX108" s="119"/>
      <c r="EY108" s="119"/>
      <c r="EZ108" s="119"/>
      <c r="FA108" s="119"/>
      <c r="FB108" s="119"/>
      <c r="FC108" s="119"/>
      <c r="FD108" s="119"/>
      <c r="FE108" s="119"/>
      <c r="FF108" s="119"/>
      <c r="FG108" s="119"/>
      <c r="FH108" s="119"/>
      <c r="FI108" s="119"/>
      <c r="FJ108" s="119"/>
      <c r="FK108" s="119"/>
      <c r="FL108" s="119"/>
      <c r="FM108" s="119"/>
      <c r="FN108" s="119"/>
      <c r="FO108" s="119"/>
      <c r="FP108" s="119"/>
      <c r="FQ108" s="119"/>
      <c r="FR108" s="119"/>
      <c r="FS108" s="119"/>
      <c r="FT108" s="119"/>
      <c r="FU108" s="119"/>
      <c r="FV108" s="119"/>
      <c r="FW108" s="119"/>
      <c r="FX108" s="119"/>
      <c r="FY108" s="119"/>
      <c r="FZ108" s="119"/>
      <c r="GA108" s="119"/>
      <c r="GB108" s="119"/>
      <c r="GC108" s="119"/>
      <c r="GD108" s="119"/>
      <c r="GE108" s="119"/>
      <c r="GF108" s="119"/>
      <c r="GG108" s="119"/>
      <c r="GH108" s="119"/>
      <c r="GI108" s="119"/>
      <c r="GJ108" s="119"/>
    </row>
    <row r="109" spans="1:192" ht="123.75" outlineLevel="1" x14ac:dyDescent="0.25">
      <c r="A109" s="187" t="s">
        <v>6</v>
      </c>
      <c r="B109" s="150" t="s">
        <v>744</v>
      </c>
      <c r="C109" s="151" t="s">
        <v>147</v>
      </c>
      <c r="D109" s="152" t="s">
        <v>24</v>
      </c>
      <c r="E109" s="178" t="s">
        <v>745</v>
      </c>
      <c r="F109" s="59"/>
      <c r="G109" s="90" t="str">
        <f>Page1!$H102</f>
        <v>NA</v>
      </c>
      <c r="H109" s="90" t="str">
        <f>Page2!$H102</f>
        <v>NA</v>
      </c>
      <c r="I109" s="90" t="str">
        <f>Page3!$H102</f>
        <v>NA</v>
      </c>
      <c r="J109" s="90" t="str">
        <f>Page4!$H102</f>
        <v>NA</v>
      </c>
      <c r="K109" s="90" t="str">
        <f>Page5!$H102</f>
        <v>NA</v>
      </c>
      <c r="L109" s="90" t="str">
        <f>Page6!$H102</f>
        <v>NA</v>
      </c>
      <c r="M109" s="90" t="str">
        <f>Page7!$H102</f>
        <v>NA</v>
      </c>
      <c r="N109" s="90" t="str">
        <f>Page8!$H102</f>
        <v>NA</v>
      </c>
      <c r="O109" s="90" t="str">
        <f>Page9!$H102</f>
        <v>NA</v>
      </c>
      <c r="P109" s="90" t="str">
        <f>Page10!$H102</f>
        <v>NA</v>
      </c>
      <c r="Q109" s="90" t="str">
        <f>Page11!$H102</f>
        <v>NA</v>
      </c>
      <c r="R109" s="90" t="str">
        <f>Page12!$H102</f>
        <v>NA</v>
      </c>
      <c r="S109" s="90" t="str">
        <f>Page13!$H102</f>
        <v>NA</v>
      </c>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19"/>
      <c r="DO109" s="119"/>
      <c r="DP109" s="119"/>
      <c r="DQ109" s="119"/>
      <c r="DR109" s="119"/>
      <c r="DS109" s="119"/>
      <c r="DT109" s="119"/>
      <c r="DU109" s="119"/>
      <c r="DV109" s="119"/>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119"/>
      <c r="ES109" s="119"/>
      <c r="ET109" s="119"/>
      <c r="EU109" s="119"/>
      <c r="EV109" s="119"/>
      <c r="EW109" s="119"/>
      <c r="EX109" s="119"/>
      <c r="EY109" s="119"/>
      <c r="EZ109" s="119"/>
      <c r="FA109" s="119"/>
      <c r="FB109" s="119"/>
      <c r="FC109" s="119"/>
      <c r="FD109" s="119"/>
      <c r="FE109" s="119"/>
      <c r="FF109" s="119"/>
      <c r="FG109" s="119"/>
      <c r="FH109" s="119"/>
      <c r="FI109" s="119"/>
      <c r="FJ109" s="119"/>
      <c r="FK109" s="119"/>
      <c r="FL109" s="119"/>
      <c r="FM109" s="119"/>
      <c r="FN109" s="119"/>
      <c r="FO109" s="119"/>
      <c r="FP109" s="119"/>
      <c r="FQ109" s="119"/>
      <c r="FR109" s="119"/>
      <c r="FS109" s="119"/>
      <c r="FT109" s="119"/>
      <c r="FU109" s="119"/>
      <c r="FV109" s="119"/>
      <c r="FW109" s="119"/>
      <c r="FX109" s="119"/>
      <c r="FY109" s="119"/>
      <c r="FZ109" s="119"/>
      <c r="GA109" s="119"/>
      <c r="GB109" s="119"/>
      <c r="GC109" s="119"/>
      <c r="GD109" s="119"/>
      <c r="GE109" s="119"/>
      <c r="GF109" s="119"/>
      <c r="GG109" s="119"/>
      <c r="GH109" s="119"/>
      <c r="GI109" s="119"/>
      <c r="GJ109" s="119"/>
    </row>
    <row r="110" spans="1:192" ht="135" outlineLevel="1" x14ac:dyDescent="0.25">
      <c r="A110" s="187" t="s">
        <v>6</v>
      </c>
      <c r="B110" s="150"/>
      <c r="C110" s="151" t="s">
        <v>148</v>
      </c>
      <c r="D110" s="152" t="s">
        <v>24</v>
      </c>
      <c r="E110" s="178" t="s">
        <v>746</v>
      </c>
      <c r="F110" s="59"/>
      <c r="G110" s="90" t="str">
        <f>Page1!$H103</f>
        <v>NA</v>
      </c>
      <c r="H110" s="90" t="str">
        <f>Page2!$H103</f>
        <v>NA</v>
      </c>
      <c r="I110" s="90" t="str">
        <f>Page3!$H103</f>
        <v>NA</v>
      </c>
      <c r="J110" s="90" t="str">
        <f>Page4!$H103</f>
        <v>NA</v>
      </c>
      <c r="K110" s="90" t="str">
        <f>Page5!$H103</f>
        <v>NA</v>
      </c>
      <c r="L110" s="90" t="str">
        <f>Page6!$H103</f>
        <v>NA</v>
      </c>
      <c r="M110" s="90" t="str">
        <f>Page7!$H103</f>
        <v>NA</v>
      </c>
      <c r="N110" s="90" t="str">
        <f>Page8!$H103</f>
        <v>NA</v>
      </c>
      <c r="O110" s="90" t="str">
        <f>Page9!$H103</f>
        <v>NA</v>
      </c>
      <c r="P110" s="90" t="str">
        <f>Page10!$H103</f>
        <v>NA</v>
      </c>
      <c r="Q110" s="90" t="str">
        <f>Page11!$H103</f>
        <v>NA</v>
      </c>
      <c r="R110" s="90" t="str">
        <f>Page12!$H103</f>
        <v>NA</v>
      </c>
      <c r="S110" s="90" t="str">
        <f>Page13!$H103</f>
        <v>NA</v>
      </c>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90"/>
      <c r="AX110" s="90"/>
      <c r="AY110" s="119"/>
      <c r="AZ110" s="119"/>
      <c r="BA110" s="119"/>
      <c r="BB110" s="119"/>
      <c r="BC110" s="119"/>
      <c r="BD110" s="119"/>
      <c r="BE110" s="119"/>
      <c r="BF110" s="119"/>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D110" s="119"/>
      <c r="CE110" s="119"/>
      <c r="CF110" s="119"/>
      <c r="CG110" s="119"/>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19"/>
      <c r="DO110" s="119"/>
      <c r="DP110" s="119"/>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c r="FH110" s="119"/>
      <c r="FI110" s="119"/>
      <c r="FJ110" s="119"/>
      <c r="FK110" s="119"/>
      <c r="FL110" s="119"/>
      <c r="FM110" s="119"/>
      <c r="FN110" s="119"/>
      <c r="FO110" s="119"/>
      <c r="FP110" s="119"/>
      <c r="FQ110" s="119"/>
      <c r="FR110" s="119"/>
      <c r="FS110" s="119"/>
      <c r="FT110" s="119"/>
      <c r="FU110" s="119"/>
      <c r="FV110" s="119"/>
      <c r="FW110" s="119"/>
      <c r="FX110" s="119"/>
      <c r="FY110" s="119"/>
      <c r="FZ110" s="119"/>
      <c r="GA110" s="119"/>
      <c r="GB110" s="119"/>
      <c r="GC110" s="119"/>
      <c r="GD110" s="119"/>
      <c r="GE110" s="119"/>
      <c r="GF110" s="119"/>
      <c r="GG110" s="119"/>
      <c r="GH110" s="119"/>
      <c r="GI110" s="119"/>
      <c r="GJ110" s="119"/>
    </row>
    <row r="111" spans="1:192" ht="33.75" outlineLevel="1" x14ac:dyDescent="0.25">
      <c r="A111" s="186" t="s">
        <v>9</v>
      </c>
      <c r="B111" s="153" t="s">
        <v>747</v>
      </c>
      <c r="C111" s="154" t="s">
        <v>152</v>
      </c>
      <c r="D111" s="155" t="s">
        <v>24</v>
      </c>
      <c r="E111" s="174" t="s">
        <v>496</v>
      </c>
      <c r="F111" s="61"/>
      <c r="G111" s="90" t="str">
        <f>Page1!$H104</f>
        <v>NA</v>
      </c>
      <c r="H111" s="90" t="str">
        <f>Page2!$H104</f>
        <v>NA</v>
      </c>
      <c r="I111" s="90" t="str">
        <f>Page3!$H104</f>
        <v>Invalidé</v>
      </c>
      <c r="J111" s="90" t="str">
        <f>Page4!$H104</f>
        <v>NA</v>
      </c>
      <c r="K111" s="90" t="str">
        <f>Page5!$H104</f>
        <v>Invalidé</v>
      </c>
      <c r="L111" s="90" t="str">
        <f>Page6!$H104</f>
        <v>NA</v>
      </c>
      <c r="M111" s="90" t="str">
        <f>Page7!$H104</f>
        <v>NA</v>
      </c>
      <c r="N111" s="90" t="str">
        <f>Page8!$H104</f>
        <v>NA</v>
      </c>
      <c r="O111" s="90" t="str">
        <f>Page9!$H104</f>
        <v>NA</v>
      </c>
      <c r="P111" s="90" t="str">
        <f>Page10!$H104</f>
        <v>NA</v>
      </c>
      <c r="Q111" s="90" t="str">
        <f>Page11!$H104</f>
        <v>NA</v>
      </c>
      <c r="R111" s="90" t="str">
        <f>Page12!$H104</f>
        <v>Invalidé</v>
      </c>
      <c r="S111" s="90" t="str">
        <f>Page13!$H104</f>
        <v>NA</v>
      </c>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119"/>
      <c r="AZ111" s="119"/>
      <c r="BA111" s="119"/>
      <c r="BB111" s="119"/>
      <c r="BC111" s="119"/>
      <c r="BD111" s="119"/>
      <c r="BE111" s="119"/>
      <c r="BF111" s="119"/>
      <c r="BG111" s="119"/>
      <c r="BH111" s="119"/>
      <c r="BI111" s="119"/>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D111" s="119"/>
      <c r="CE111" s="119"/>
      <c r="CF111" s="119"/>
      <c r="CG111" s="119"/>
      <c r="CH111" s="119"/>
      <c r="CI111" s="119"/>
      <c r="CJ111" s="119"/>
      <c r="CK111" s="119"/>
      <c r="CL111" s="119"/>
      <c r="CM111" s="119"/>
      <c r="CN111" s="119"/>
      <c r="CO111" s="119"/>
      <c r="CP111" s="119"/>
      <c r="CQ111" s="119"/>
      <c r="CR111" s="119"/>
      <c r="CS111" s="119"/>
      <c r="CT111" s="119"/>
      <c r="CU111" s="119"/>
      <c r="CV111" s="119"/>
      <c r="CW111" s="119"/>
      <c r="CX111" s="119"/>
      <c r="CY111" s="119"/>
      <c r="CZ111" s="119"/>
      <c r="DA111" s="119"/>
      <c r="DB111" s="119"/>
      <c r="DC111" s="119"/>
      <c r="DD111" s="119"/>
      <c r="DE111" s="119"/>
      <c r="DF111" s="119"/>
      <c r="DG111" s="119"/>
      <c r="DH111" s="119"/>
      <c r="DI111" s="119"/>
      <c r="DJ111" s="119"/>
      <c r="DK111" s="119"/>
      <c r="DL111" s="119"/>
      <c r="DM111" s="119"/>
      <c r="DN111" s="119"/>
      <c r="DO111" s="119"/>
      <c r="DP111" s="119"/>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c r="FH111" s="119"/>
      <c r="FI111" s="119"/>
      <c r="FJ111" s="119"/>
      <c r="FK111" s="119"/>
      <c r="FL111" s="119"/>
      <c r="FM111" s="119"/>
      <c r="FN111" s="119"/>
      <c r="FO111" s="119"/>
      <c r="FP111" s="119"/>
      <c r="FQ111" s="119"/>
      <c r="FR111" s="119"/>
      <c r="FS111" s="119"/>
      <c r="FT111" s="119"/>
      <c r="FU111" s="119"/>
      <c r="FV111" s="119"/>
      <c r="FW111" s="119"/>
      <c r="FX111" s="119"/>
      <c r="FY111" s="119"/>
      <c r="FZ111" s="119"/>
      <c r="GA111" s="119"/>
      <c r="GB111" s="119"/>
      <c r="GC111" s="119"/>
      <c r="GD111" s="119"/>
      <c r="GE111" s="119"/>
      <c r="GF111" s="119"/>
      <c r="GG111" s="119"/>
      <c r="GH111" s="119"/>
      <c r="GI111" s="119"/>
      <c r="GJ111" s="119"/>
    </row>
    <row r="112" spans="1:192" ht="45" outlineLevel="1" x14ac:dyDescent="0.25">
      <c r="A112" s="186" t="s">
        <v>9</v>
      </c>
      <c r="B112" s="150" t="s">
        <v>748</v>
      </c>
      <c r="C112" s="151" t="s">
        <v>153</v>
      </c>
      <c r="D112" s="152" t="s">
        <v>24</v>
      </c>
      <c r="E112" s="180" t="s">
        <v>748</v>
      </c>
      <c r="F112" s="59"/>
      <c r="G112" s="90" t="str">
        <f>Page1!$H105</f>
        <v>NA</v>
      </c>
      <c r="H112" s="90" t="str">
        <f>Page2!$H105</f>
        <v>NA</v>
      </c>
      <c r="I112" s="90" t="str">
        <f>Page3!$H105</f>
        <v>NA</v>
      </c>
      <c r="J112" s="90" t="str">
        <f>Page4!$H105</f>
        <v>NA</v>
      </c>
      <c r="K112" s="90" t="str">
        <f>Page5!$H105</f>
        <v>NA</v>
      </c>
      <c r="L112" s="90" t="str">
        <f>Page6!$H105</f>
        <v>NA</v>
      </c>
      <c r="M112" s="90" t="str">
        <f>Page7!$H105</f>
        <v>NA</v>
      </c>
      <c r="N112" s="90" t="str">
        <f>Page8!$H105</f>
        <v>NA</v>
      </c>
      <c r="O112" s="90" t="str">
        <f>Page9!$H105</f>
        <v>NA</v>
      </c>
      <c r="P112" s="90" t="str">
        <f>Page10!$H105</f>
        <v>NA</v>
      </c>
      <c r="Q112" s="90" t="str">
        <f>Page11!$H105</f>
        <v>NA</v>
      </c>
      <c r="R112" s="90" t="str">
        <f>Page12!$H105</f>
        <v>NA</v>
      </c>
      <c r="S112" s="90" t="str">
        <f>Page13!$H105</f>
        <v>NA</v>
      </c>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D112" s="119"/>
      <c r="CE112" s="119"/>
      <c r="CF112" s="119"/>
      <c r="CG112" s="119"/>
      <c r="CH112" s="119"/>
      <c r="CI112" s="119"/>
      <c r="CJ112" s="119"/>
      <c r="CK112" s="119"/>
      <c r="CL112" s="119"/>
      <c r="CM112" s="119"/>
      <c r="CN112" s="119"/>
      <c r="CO112" s="119"/>
      <c r="CP112" s="119"/>
      <c r="CQ112" s="119"/>
      <c r="CR112" s="119"/>
      <c r="CS112" s="119"/>
      <c r="CT112" s="119"/>
      <c r="CU112" s="119"/>
      <c r="CV112" s="119"/>
      <c r="CW112" s="119"/>
      <c r="CX112" s="119"/>
      <c r="CY112" s="119"/>
      <c r="CZ112" s="119"/>
      <c r="DA112" s="119"/>
      <c r="DB112" s="119"/>
      <c r="DC112" s="119"/>
      <c r="DD112" s="119"/>
      <c r="DE112" s="119"/>
      <c r="DF112" s="119"/>
      <c r="DG112" s="119"/>
      <c r="DH112" s="119"/>
      <c r="DI112" s="119"/>
      <c r="DJ112" s="119"/>
      <c r="DK112" s="119"/>
      <c r="DL112" s="119"/>
      <c r="DM112" s="119"/>
      <c r="DN112" s="119"/>
      <c r="DO112" s="119"/>
      <c r="DP112" s="119"/>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c r="FH112" s="119"/>
      <c r="FI112" s="119"/>
      <c r="FJ112" s="119"/>
      <c r="FK112" s="119"/>
      <c r="FL112" s="119"/>
      <c r="FM112" s="119"/>
      <c r="FN112" s="119"/>
      <c r="FO112" s="119"/>
      <c r="FP112" s="119"/>
      <c r="FQ112" s="119"/>
      <c r="FR112" s="119"/>
      <c r="FS112" s="119"/>
      <c r="FT112" s="119"/>
      <c r="FU112" s="119"/>
      <c r="FV112" s="119"/>
      <c r="FW112" s="119"/>
      <c r="FX112" s="119"/>
      <c r="FY112" s="119"/>
      <c r="FZ112" s="119"/>
      <c r="GA112" s="119"/>
      <c r="GB112" s="119"/>
      <c r="GC112" s="119"/>
      <c r="GD112" s="119"/>
      <c r="GE112" s="119"/>
      <c r="GF112" s="119"/>
      <c r="GG112" s="119"/>
      <c r="GH112" s="119"/>
      <c r="GI112" s="119"/>
      <c r="GJ112" s="119"/>
    </row>
    <row r="113" spans="1:192" ht="78.75" outlineLevel="1" x14ac:dyDescent="0.25">
      <c r="A113" s="186" t="s">
        <v>9</v>
      </c>
      <c r="B113" s="153" t="s">
        <v>497</v>
      </c>
      <c r="C113" s="154" t="s">
        <v>154</v>
      </c>
      <c r="D113" s="155" t="s">
        <v>24</v>
      </c>
      <c r="E113" s="179" t="s">
        <v>749</v>
      </c>
      <c r="F113" s="61"/>
      <c r="G113" s="90" t="str">
        <f>Page1!$H106</f>
        <v>NA</v>
      </c>
      <c r="H113" s="90" t="str">
        <f>Page2!$H106</f>
        <v>NA</v>
      </c>
      <c r="I113" s="90" t="str">
        <f>Page3!$H106</f>
        <v>NA</v>
      </c>
      <c r="J113" s="90" t="str">
        <f>Page4!$H106</f>
        <v>NA</v>
      </c>
      <c r="K113" s="90" t="str">
        <f>Page5!$H106</f>
        <v>NA</v>
      </c>
      <c r="L113" s="90" t="str">
        <f>Page6!$H106</f>
        <v>NA</v>
      </c>
      <c r="M113" s="90" t="str">
        <f>Page7!$H106</f>
        <v>Invalidé</v>
      </c>
      <c r="N113" s="90" t="str">
        <f>Page8!$H106</f>
        <v>NA</v>
      </c>
      <c r="O113" s="90" t="str">
        <f>Page9!$H106</f>
        <v>NA</v>
      </c>
      <c r="P113" s="90" t="str">
        <f>Page10!$H106</f>
        <v>NA</v>
      </c>
      <c r="Q113" s="90" t="str">
        <f>Page11!$H106</f>
        <v>NA</v>
      </c>
      <c r="R113" s="90" t="str">
        <f>Page12!$H106</f>
        <v>NA</v>
      </c>
      <c r="S113" s="90" t="str">
        <f>Page13!$H106</f>
        <v>NA</v>
      </c>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119"/>
      <c r="AZ113" s="119"/>
      <c r="BA113" s="119"/>
      <c r="BB113" s="119"/>
      <c r="BC113" s="119"/>
      <c r="BD113" s="119"/>
      <c r="BE113" s="119"/>
      <c r="BF113" s="119"/>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D113" s="119"/>
      <c r="CE113" s="119"/>
      <c r="CF113" s="119"/>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19"/>
      <c r="DO113" s="119"/>
      <c r="DP113" s="119"/>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c r="FH113" s="119"/>
      <c r="FI113" s="119"/>
      <c r="FJ113" s="119"/>
      <c r="FK113" s="119"/>
      <c r="FL113" s="119"/>
      <c r="FM113" s="119"/>
      <c r="FN113" s="119"/>
      <c r="FO113" s="119"/>
      <c r="FP113" s="119"/>
      <c r="FQ113" s="119"/>
      <c r="FR113" s="119"/>
      <c r="FS113" s="119"/>
      <c r="FT113" s="119"/>
      <c r="FU113" s="119"/>
      <c r="FV113" s="119"/>
      <c r="FW113" s="119"/>
      <c r="FX113" s="119"/>
      <c r="FY113" s="119"/>
      <c r="FZ113" s="119"/>
      <c r="GA113" s="119"/>
      <c r="GB113" s="119"/>
      <c r="GC113" s="119"/>
      <c r="GD113" s="119"/>
      <c r="GE113" s="119"/>
      <c r="GF113" s="119"/>
      <c r="GG113" s="119"/>
      <c r="GH113" s="119"/>
      <c r="GI113" s="119"/>
      <c r="GJ113" s="119"/>
    </row>
    <row r="114" spans="1:192" ht="56.25" outlineLevel="1" x14ac:dyDescent="0.25">
      <c r="A114" s="186" t="s">
        <v>9</v>
      </c>
      <c r="B114" s="150" t="s">
        <v>750</v>
      </c>
      <c r="C114" s="151" t="s">
        <v>155</v>
      </c>
      <c r="D114" s="152" t="s">
        <v>24</v>
      </c>
      <c r="E114" s="180" t="s">
        <v>750</v>
      </c>
      <c r="F114" s="59"/>
      <c r="G114" s="90" t="str">
        <f>Page1!$H107</f>
        <v>NA</v>
      </c>
      <c r="H114" s="90" t="str">
        <f>Page2!$H107</f>
        <v>NA</v>
      </c>
      <c r="I114" s="90" t="str">
        <f>Page3!$H107</f>
        <v>NA</v>
      </c>
      <c r="J114" s="90" t="str">
        <f>Page4!$H107</f>
        <v>NA</v>
      </c>
      <c r="K114" s="90" t="str">
        <f>Page5!$H107</f>
        <v>NA</v>
      </c>
      <c r="L114" s="90" t="str">
        <f>Page6!$H107</f>
        <v>NA</v>
      </c>
      <c r="M114" s="90" t="str">
        <f>Page7!$H107</f>
        <v>NA</v>
      </c>
      <c r="N114" s="90" t="str">
        <f>Page8!$H107</f>
        <v>NA</v>
      </c>
      <c r="O114" s="90" t="str">
        <f>Page9!$H107</f>
        <v>NA</v>
      </c>
      <c r="P114" s="90" t="str">
        <f>Page10!$H107</f>
        <v>NA</v>
      </c>
      <c r="Q114" s="90" t="str">
        <f>Page11!$H107</f>
        <v>NA</v>
      </c>
      <c r="R114" s="90" t="str">
        <f>Page12!$H107</f>
        <v>NA</v>
      </c>
      <c r="S114" s="90" t="str">
        <f>Page13!$H107</f>
        <v>NA</v>
      </c>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90"/>
      <c r="AX114" s="90"/>
      <c r="AY114" s="119"/>
      <c r="AZ114" s="119"/>
      <c r="BA114" s="119"/>
      <c r="BB114" s="119"/>
      <c r="BC114" s="119"/>
      <c r="BD114" s="119"/>
      <c r="BE114" s="119"/>
      <c r="BF114" s="119"/>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D114" s="119"/>
      <c r="CE114" s="119"/>
      <c r="CF114" s="119"/>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19"/>
      <c r="DO114" s="119"/>
      <c r="DP114" s="119"/>
      <c r="DQ114" s="119"/>
      <c r="DR114" s="119"/>
      <c r="DS114" s="119"/>
      <c r="DT114" s="119"/>
      <c r="DU114" s="119"/>
      <c r="DV114" s="119"/>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c r="FH114" s="119"/>
      <c r="FI114" s="119"/>
      <c r="FJ114" s="119"/>
      <c r="FK114" s="119"/>
      <c r="FL114" s="119"/>
      <c r="FM114" s="119"/>
      <c r="FN114" s="119"/>
      <c r="FO114" s="119"/>
      <c r="FP114" s="119"/>
      <c r="FQ114" s="119"/>
      <c r="FR114" s="119"/>
      <c r="FS114" s="119"/>
      <c r="FT114" s="119"/>
      <c r="FU114" s="119"/>
      <c r="FV114" s="119"/>
      <c r="FW114" s="119"/>
      <c r="FX114" s="119"/>
      <c r="FY114" s="119"/>
      <c r="FZ114" s="119"/>
      <c r="GA114" s="119"/>
      <c r="GB114" s="119"/>
      <c r="GC114" s="119"/>
      <c r="GD114" s="119"/>
      <c r="GE114" s="119"/>
      <c r="GF114" s="119"/>
      <c r="GG114" s="119"/>
      <c r="GH114" s="119"/>
      <c r="GI114" s="119"/>
      <c r="GJ114" s="119"/>
    </row>
    <row r="115" spans="1:192" ht="56.25" outlineLevel="1" x14ac:dyDescent="0.25">
      <c r="A115" s="186" t="s">
        <v>9</v>
      </c>
      <c r="B115" s="153" t="s">
        <v>751</v>
      </c>
      <c r="C115" s="154" t="s">
        <v>156</v>
      </c>
      <c r="D115" s="155" t="s">
        <v>24</v>
      </c>
      <c r="E115" s="176" t="s">
        <v>752</v>
      </c>
      <c r="F115" s="61"/>
      <c r="G115" s="90" t="str">
        <f>Page1!$H108</f>
        <v>NA</v>
      </c>
      <c r="H115" s="90" t="str">
        <f>Page2!$H108</f>
        <v>NA</v>
      </c>
      <c r="I115" s="90" t="str">
        <f>Page3!$H108</f>
        <v>NA</v>
      </c>
      <c r="J115" s="90" t="str">
        <f>Page4!$H108</f>
        <v>NA</v>
      </c>
      <c r="K115" s="90" t="str">
        <f>Page5!$H108</f>
        <v>NA</v>
      </c>
      <c r="L115" s="90" t="str">
        <f>Page6!$H108</f>
        <v>NA</v>
      </c>
      <c r="M115" s="90" t="str">
        <f>Page7!$H108</f>
        <v>NA</v>
      </c>
      <c r="N115" s="90" t="str">
        <f>Page8!$H108</f>
        <v>NA</v>
      </c>
      <c r="O115" s="90" t="str">
        <f>Page9!$H108</f>
        <v>NA</v>
      </c>
      <c r="P115" s="90" t="str">
        <f>Page10!$H108</f>
        <v>NA</v>
      </c>
      <c r="Q115" s="90" t="str">
        <f>Page11!$H108</f>
        <v>NA</v>
      </c>
      <c r="R115" s="90" t="str">
        <f>Page12!$H108</f>
        <v>NA</v>
      </c>
      <c r="S115" s="90" t="str">
        <f>Page13!$H108</f>
        <v>NA</v>
      </c>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119"/>
      <c r="AZ115" s="119"/>
      <c r="BA115" s="119"/>
      <c r="BB115" s="119"/>
      <c r="BC115" s="119"/>
      <c r="BD115" s="119"/>
      <c r="BE115" s="119"/>
      <c r="BF115" s="119"/>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D115" s="119"/>
      <c r="CE115" s="119"/>
      <c r="CF115" s="119"/>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19"/>
      <c r="DO115" s="119"/>
      <c r="DP115" s="119"/>
      <c r="DQ115" s="119"/>
      <c r="DR115" s="119"/>
      <c r="DS115" s="119"/>
      <c r="DT115" s="119"/>
      <c r="DU115" s="119"/>
      <c r="DV115" s="119"/>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c r="FH115" s="119"/>
      <c r="FI115" s="119"/>
      <c r="FJ115" s="119"/>
      <c r="FK115" s="119"/>
      <c r="FL115" s="119"/>
      <c r="FM115" s="119"/>
      <c r="FN115" s="119"/>
      <c r="FO115" s="119"/>
      <c r="FP115" s="119"/>
      <c r="FQ115" s="119"/>
      <c r="FR115" s="119"/>
      <c r="FS115" s="119"/>
      <c r="FT115" s="119"/>
      <c r="FU115" s="119"/>
      <c r="FV115" s="119"/>
      <c r="FW115" s="119"/>
      <c r="FX115" s="119"/>
      <c r="FY115" s="119"/>
      <c r="FZ115" s="119"/>
      <c r="GA115" s="119"/>
      <c r="GB115" s="119"/>
      <c r="GC115" s="119"/>
      <c r="GD115" s="119"/>
      <c r="GE115" s="119"/>
      <c r="GF115" s="119"/>
      <c r="GG115" s="119"/>
      <c r="GH115" s="119"/>
      <c r="GI115" s="119"/>
      <c r="GJ115" s="119"/>
    </row>
    <row r="116" spans="1:192" ht="101.25" outlineLevel="1" x14ac:dyDescent="0.25">
      <c r="A116" s="186" t="s">
        <v>9</v>
      </c>
      <c r="B116" s="150" t="s">
        <v>157</v>
      </c>
      <c r="C116" s="151" t="s">
        <v>158</v>
      </c>
      <c r="D116" s="152" t="s">
        <v>24</v>
      </c>
      <c r="E116" s="180" t="s">
        <v>753</v>
      </c>
      <c r="F116" s="59"/>
      <c r="G116" s="90" t="str">
        <f>Page1!$H109</f>
        <v>NA</v>
      </c>
      <c r="H116" s="90" t="str">
        <f>Page2!$H109</f>
        <v>NA</v>
      </c>
      <c r="I116" s="90" t="str">
        <f>Page3!$H109</f>
        <v>Validé</v>
      </c>
      <c r="J116" s="90" t="str">
        <f>Page4!$H109</f>
        <v>NA</v>
      </c>
      <c r="K116" s="90" t="str">
        <f>Page5!$H109</f>
        <v>Validé</v>
      </c>
      <c r="L116" s="90" t="str">
        <f>Page6!$H109</f>
        <v>NA</v>
      </c>
      <c r="M116" s="90" t="str">
        <f>Page7!$H109</f>
        <v>NA</v>
      </c>
      <c r="N116" s="90" t="str">
        <f>Page8!$H109</f>
        <v>NA</v>
      </c>
      <c r="O116" s="90" t="str">
        <f>Page9!$H109</f>
        <v>NA</v>
      </c>
      <c r="P116" s="90" t="str">
        <f>Page10!$H109</f>
        <v>NA</v>
      </c>
      <c r="Q116" s="90" t="str">
        <f>Page11!$H109</f>
        <v>NA</v>
      </c>
      <c r="R116" s="90" t="str">
        <f>Page12!$H109</f>
        <v>Validé</v>
      </c>
      <c r="S116" s="90" t="str">
        <f>Page13!$H109</f>
        <v>NA</v>
      </c>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119"/>
      <c r="AZ116" s="119"/>
      <c r="BA116" s="119"/>
      <c r="BB116" s="119"/>
      <c r="BC116" s="119"/>
      <c r="BD116" s="119"/>
      <c r="BE116" s="119"/>
      <c r="BF116" s="119"/>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19"/>
      <c r="DO116" s="119"/>
      <c r="DP116" s="119"/>
      <c r="DQ116" s="119"/>
      <c r="DR116" s="119"/>
      <c r="DS116" s="119"/>
      <c r="DT116" s="119"/>
      <c r="DU116" s="119"/>
      <c r="DV116" s="119"/>
      <c r="DW116" s="119"/>
      <c r="DX116" s="119"/>
      <c r="DY116" s="119"/>
      <c r="DZ116" s="119"/>
      <c r="EA116" s="119"/>
      <c r="EB116" s="119"/>
      <c r="EC116" s="119"/>
      <c r="ED116" s="119"/>
      <c r="EE116" s="119"/>
      <c r="EF116" s="119"/>
      <c r="EG116" s="119"/>
      <c r="EH116" s="119"/>
      <c r="EI116" s="119"/>
      <c r="EJ116" s="119"/>
      <c r="EK116" s="119"/>
      <c r="EL116" s="119"/>
      <c r="EM116" s="119"/>
      <c r="EN116" s="119"/>
      <c r="EO116" s="119"/>
      <c r="EP116" s="119"/>
      <c r="EQ116" s="119"/>
      <c r="ER116" s="119"/>
      <c r="ES116" s="119"/>
      <c r="ET116" s="119"/>
      <c r="EU116" s="119"/>
      <c r="EV116" s="119"/>
      <c r="EW116" s="119"/>
      <c r="EX116" s="119"/>
      <c r="EY116" s="119"/>
      <c r="EZ116" s="119"/>
      <c r="FA116" s="119"/>
      <c r="FB116" s="119"/>
      <c r="FC116" s="119"/>
      <c r="FD116" s="119"/>
      <c r="FE116" s="119"/>
      <c r="FF116" s="119"/>
      <c r="FG116" s="119"/>
      <c r="FH116" s="119"/>
      <c r="FI116" s="119"/>
      <c r="FJ116" s="119"/>
      <c r="FK116" s="119"/>
      <c r="FL116" s="119"/>
      <c r="FM116" s="119"/>
      <c r="FN116" s="119"/>
      <c r="FO116" s="119"/>
      <c r="FP116" s="119"/>
      <c r="FQ116" s="119"/>
      <c r="FR116" s="119"/>
      <c r="FS116" s="119"/>
      <c r="FT116" s="119"/>
      <c r="FU116" s="119"/>
      <c r="FV116" s="119"/>
      <c r="FW116" s="119"/>
      <c r="FX116" s="119"/>
      <c r="FY116" s="119"/>
      <c r="FZ116" s="119"/>
      <c r="GA116" s="119"/>
      <c r="GB116" s="119"/>
      <c r="GC116" s="119"/>
      <c r="GD116" s="119"/>
      <c r="GE116" s="119"/>
      <c r="GF116" s="119"/>
      <c r="GG116" s="119"/>
      <c r="GH116" s="119"/>
      <c r="GI116" s="119"/>
      <c r="GJ116" s="119"/>
    </row>
    <row r="117" spans="1:192" ht="101.25" outlineLevel="1" x14ac:dyDescent="0.25">
      <c r="A117" s="186" t="s">
        <v>9</v>
      </c>
      <c r="B117" s="150"/>
      <c r="C117" s="151" t="s">
        <v>159</v>
      </c>
      <c r="D117" s="152" t="s">
        <v>24</v>
      </c>
      <c r="E117" s="180" t="s">
        <v>754</v>
      </c>
      <c r="F117" s="59"/>
      <c r="G117" s="90" t="str">
        <f>Page1!$H110</f>
        <v>NA</v>
      </c>
      <c r="H117" s="90" t="str">
        <f>Page2!$H110</f>
        <v>NA</v>
      </c>
      <c r="I117" s="90" t="str">
        <f>Page3!$H110</f>
        <v>NA</v>
      </c>
      <c r="J117" s="90" t="str">
        <f>Page4!$H110</f>
        <v>NA</v>
      </c>
      <c r="K117" s="90" t="str">
        <f>Page5!$H110</f>
        <v>Validé</v>
      </c>
      <c r="L117" s="90" t="str">
        <f>Page6!$H110</f>
        <v>NA</v>
      </c>
      <c r="M117" s="90" t="str">
        <f>Page7!$H110</f>
        <v>NA</v>
      </c>
      <c r="N117" s="90" t="str">
        <f>Page8!$H110</f>
        <v>NA</v>
      </c>
      <c r="O117" s="90" t="str">
        <f>Page9!$H110</f>
        <v>NA</v>
      </c>
      <c r="P117" s="90" t="str">
        <f>Page10!$H110</f>
        <v>NA</v>
      </c>
      <c r="Q117" s="90" t="str">
        <f>Page11!$H110</f>
        <v>NA</v>
      </c>
      <c r="R117" s="90" t="str">
        <f>Page12!$H110</f>
        <v>Validé</v>
      </c>
      <c r="S117" s="90" t="str">
        <f>Page13!$H110</f>
        <v>NA</v>
      </c>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119"/>
      <c r="AZ117" s="119"/>
      <c r="BA117" s="119"/>
      <c r="BB117" s="119"/>
      <c r="BC117" s="119"/>
      <c r="BD117" s="119"/>
      <c r="BE117" s="119"/>
      <c r="BF117" s="119"/>
      <c r="BG117" s="119"/>
      <c r="BH117" s="119"/>
      <c r="BI117" s="119"/>
      <c r="BJ117" s="119"/>
      <c r="BK117" s="119"/>
      <c r="BL117" s="119"/>
      <c r="BM117" s="119"/>
      <c r="BN117" s="119"/>
      <c r="BO117" s="119"/>
      <c r="BP117" s="119"/>
      <c r="BQ117" s="119"/>
      <c r="BR117" s="119"/>
      <c r="BS117" s="119"/>
      <c r="BT117" s="119"/>
      <c r="BU117" s="119"/>
      <c r="BV117" s="119"/>
      <c r="BW117" s="119"/>
      <c r="BX117" s="119"/>
      <c r="BY117" s="119"/>
      <c r="BZ117" s="119"/>
      <c r="CA117" s="119"/>
      <c r="CB117" s="119"/>
      <c r="CC117" s="119"/>
      <c r="CD117" s="119"/>
      <c r="CE117" s="119"/>
      <c r="CF117" s="119"/>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19"/>
      <c r="DF117" s="119"/>
      <c r="DG117" s="119"/>
      <c r="DH117" s="119"/>
      <c r="DI117" s="119"/>
      <c r="DJ117" s="119"/>
      <c r="DK117" s="119"/>
      <c r="DL117" s="119"/>
      <c r="DM117" s="119"/>
      <c r="DN117" s="119"/>
      <c r="DO117" s="119"/>
      <c r="DP117" s="119"/>
      <c r="DQ117" s="119"/>
      <c r="DR117" s="119"/>
      <c r="DS117" s="119"/>
      <c r="DT117" s="119"/>
      <c r="DU117" s="119"/>
      <c r="DV117" s="119"/>
      <c r="DW117" s="119"/>
      <c r="DX117" s="119"/>
      <c r="DY117" s="119"/>
      <c r="DZ117" s="119"/>
      <c r="EA117" s="119"/>
      <c r="EB117" s="119"/>
      <c r="EC117" s="119"/>
      <c r="ED117" s="119"/>
      <c r="EE117" s="119"/>
      <c r="EF117" s="119"/>
      <c r="EG117" s="119"/>
      <c r="EH117" s="119"/>
      <c r="EI117" s="119"/>
      <c r="EJ117" s="119"/>
      <c r="EK117" s="119"/>
      <c r="EL117" s="119"/>
      <c r="EM117" s="119"/>
      <c r="EN117" s="119"/>
      <c r="EO117" s="119"/>
      <c r="EP117" s="119"/>
      <c r="EQ117" s="119"/>
      <c r="ER117" s="119"/>
      <c r="ES117" s="119"/>
      <c r="ET117" s="119"/>
      <c r="EU117" s="119"/>
      <c r="EV117" s="119"/>
      <c r="EW117" s="119"/>
      <c r="EX117" s="119"/>
      <c r="EY117" s="119"/>
      <c r="EZ117" s="119"/>
      <c r="FA117" s="119"/>
      <c r="FB117" s="119"/>
      <c r="FC117" s="119"/>
      <c r="FD117" s="119"/>
      <c r="FE117" s="119"/>
      <c r="FF117" s="119"/>
      <c r="FG117" s="119"/>
      <c r="FH117" s="119"/>
      <c r="FI117" s="119"/>
      <c r="FJ117" s="119"/>
      <c r="FK117" s="119"/>
      <c r="FL117" s="119"/>
      <c r="FM117" s="119"/>
      <c r="FN117" s="119"/>
      <c r="FO117" s="119"/>
      <c r="FP117" s="119"/>
      <c r="FQ117" s="119"/>
      <c r="FR117" s="119"/>
      <c r="FS117" s="119"/>
      <c r="FT117" s="119"/>
      <c r="FU117" s="119"/>
      <c r="FV117" s="119"/>
      <c r="FW117" s="119"/>
      <c r="FX117" s="119"/>
      <c r="FY117" s="119"/>
      <c r="FZ117" s="119"/>
      <c r="GA117" s="119"/>
      <c r="GB117" s="119"/>
      <c r="GC117" s="119"/>
      <c r="GD117" s="119"/>
      <c r="GE117" s="119"/>
      <c r="GF117" s="119"/>
      <c r="GG117" s="119"/>
      <c r="GH117" s="119"/>
      <c r="GI117" s="119"/>
      <c r="GJ117" s="119"/>
    </row>
    <row r="118" spans="1:192" ht="56.25" outlineLevel="1" x14ac:dyDescent="0.25">
      <c r="A118" s="186" t="s">
        <v>9</v>
      </c>
      <c r="B118" s="150"/>
      <c r="C118" s="151" t="s">
        <v>498</v>
      </c>
      <c r="D118" s="152" t="s">
        <v>24</v>
      </c>
      <c r="E118" s="180" t="s">
        <v>755</v>
      </c>
      <c r="F118" s="59"/>
      <c r="G118" s="90" t="str">
        <f>Page1!$H111</f>
        <v>NA</v>
      </c>
      <c r="H118" s="90" t="str">
        <f>Page2!$H111</f>
        <v>NA</v>
      </c>
      <c r="I118" s="90" t="str">
        <f>Page3!$H111</f>
        <v>NA</v>
      </c>
      <c r="J118" s="90" t="str">
        <f>Page4!$H111</f>
        <v>NA</v>
      </c>
      <c r="K118" s="90" t="str">
        <f>Page5!$H111</f>
        <v>NA</v>
      </c>
      <c r="L118" s="90" t="str">
        <f>Page6!$H111</f>
        <v>NA</v>
      </c>
      <c r="M118" s="90" t="str">
        <f>Page7!$H111</f>
        <v>NA</v>
      </c>
      <c r="N118" s="90" t="str">
        <f>Page8!$H111</f>
        <v>NA</v>
      </c>
      <c r="O118" s="90" t="str">
        <f>Page9!$H111</f>
        <v>NA</v>
      </c>
      <c r="P118" s="90" t="str">
        <f>Page10!$H111</f>
        <v>NA</v>
      </c>
      <c r="Q118" s="90" t="str">
        <f>Page11!$H111</f>
        <v>NA</v>
      </c>
      <c r="R118" s="90" t="str">
        <f>Page12!$H111</f>
        <v>NA</v>
      </c>
      <c r="S118" s="90" t="str">
        <f>Page13!$H111</f>
        <v>NA</v>
      </c>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119"/>
      <c r="AZ118" s="119"/>
      <c r="BA118" s="119"/>
      <c r="BB118" s="119"/>
      <c r="BC118" s="119"/>
      <c r="BD118" s="119"/>
      <c r="BE118" s="119"/>
      <c r="BF118" s="119"/>
      <c r="BG118" s="119"/>
      <c r="BH118" s="119"/>
      <c r="BI118" s="119"/>
      <c r="BJ118" s="119"/>
      <c r="BK118" s="119"/>
      <c r="BL118" s="119"/>
      <c r="BM118" s="119"/>
      <c r="BN118" s="119"/>
      <c r="BO118" s="119"/>
      <c r="BP118" s="119"/>
      <c r="BQ118" s="119"/>
      <c r="BR118" s="119"/>
      <c r="BS118" s="119"/>
      <c r="BT118" s="119"/>
      <c r="BU118" s="119"/>
      <c r="BV118" s="119"/>
      <c r="BW118" s="119"/>
      <c r="BX118" s="119"/>
      <c r="BY118" s="119"/>
      <c r="BZ118" s="119"/>
      <c r="CA118" s="119"/>
      <c r="CB118" s="119"/>
      <c r="CC118" s="119"/>
      <c r="CD118" s="119"/>
      <c r="CE118" s="119"/>
      <c r="CF118" s="119"/>
      <c r="CG118" s="119"/>
      <c r="CH118" s="119"/>
      <c r="CI118" s="119"/>
      <c r="CJ118" s="119"/>
      <c r="CK118" s="119"/>
      <c r="CL118" s="119"/>
      <c r="CM118" s="119"/>
      <c r="CN118" s="119"/>
      <c r="CO118" s="119"/>
      <c r="CP118" s="119"/>
      <c r="CQ118" s="119"/>
      <c r="CR118" s="119"/>
      <c r="CS118" s="119"/>
      <c r="CT118" s="119"/>
      <c r="CU118" s="119"/>
      <c r="CV118" s="119"/>
      <c r="CW118" s="119"/>
      <c r="CX118" s="119"/>
      <c r="CY118" s="119"/>
      <c r="CZ118" s="119"/>
      <c r="DA118" s="119"/>
      <c r="DB118" s="119"/>
      <c r="DC118" s="119"/>
      <c r="DD118" s="119"/>
      <c r="DE118" s="119"/>
      <c r="DF118" s="119"/>
      <c r="DG118" s="119"/>
      <c r="DH118" s="119"/>
      <c r="DI118" s="119"/>
      <c r="DJ118" s="119"/>
      <c r="DK118" s="119"/>
      <c r="DL118" s="119"/>
      <c r="DM118" s="119"/>
      <c r="DN118" s="119"/>
      <c r="DO118" s="119"/>
      <c r="DP118" s="119"/>
      <c r="DQ118" s="119"/>
      <c r="DR118" s="119"/>
      <c r="DS118" s="119"/>
      <c r="DT118" s="119"/>
      <c r="DU118" s="119"/>
      <c r="DV118" s="119"/>
      <c r="DW118" s="119"/>
      <c r="DX118" s="119"/>
      <c r="DY118" s="119"/>
      <c r="DZ118" s="119"/>
      <c r="EA118" s="119"/>
      <c r="EB118" s="119"/>
      <c r="EC118" s="119"/>
      <c r="ED118" s="119"/>
      <c r="EE118" s="119"/>
      <c r="EF118" s="119"/>
      <c r="EG118" s="119"/>
      <c r="EH118" s="119"/>
      <c r="EI118" s="119"/>
      <c r="EJ118" s="119"/>
      <c r="EK118" s="119"/>
      <c r="EL118" s="119"/>
      <c r="EM118" s="119"/>
      <c r="EN118" s="119"/>
      <c r="EO118" s="119"/>
      <c r="EP118" s="119"/>
      <c r="EQ118" s="119"/>
      <c r="ER118" s="119"/>
      <c r="ES118" s="119"/>
      <c r="ET118" s="119"/>
      <c r="EU118" s="119"/>
      <c r="EV118" s="119"/>
      <c r="EW118" s="119"/>
      <c r="EX118" s="119"/>
      <c r="EY118" s="119"/>
      <c r="EZ118" s="119"/>
      <c r="FA118" s="119"/>
      <c r="FB118" s="119"/>
      <c r="FC118" s="119"/>
      <c r="FD118" s="119"/>
      <c r="FE118" s="119"/>
      <c r="FF118" s="119"/>
      <c r="FG118" s="119"/>
      <c r="FH118" s="119"/>
      <c r="FI118" s="119"/>
      <c r="FJ118" s="119"/>
      <c r="FK118" s="119"/>
      <c r="FL118" s="119"/>
      <c r="FM118" s="119"/>
      <c r="FN118" s="119"/>
      <c r="FO118" s="119"/>
      <c r="FP118" s="119"/>
      <c r="FQ118" s="119"/>
      <c r="FR118" s="119"/>
      <c r="FS118" s="119"/>
      <c r="FT118" s="119"/>
      <c r="FU118" s="119"/>
      <c r="FV118" s="119"/>
      <c r="FW118" s="119"/>
      <c r="FX118" s="119"/>
      <c r="FY118" s="119"/>
      <c r="FZ118" s="119"/>
      <c r="GA118" s="119"/>
      <c r="GB118" s="119"/>
      <c r="GC118" s="119"/>
      <c r="GD118" s="119"/>
      <c r="GE118" s="119"/>
      <c r="GF118" s="119"/>
      <c r="GG118" s="119"/>
      <c r="GH118" s="119"/>
      <c r="GI118" s="119"/>
      <c r="GJ118" s="119"/>
    </row>
    <row r="119" spans="1:192" ht="135" outlineLevel="1" x14ac:dyDescent="0.25">
      <c r="A119" s="186" t="s">
        <v>9</v>
      </c>
      <c r="B119" s="153" t="s">
        <v>756</v>
      </c>
      <c r="C119" s="154" t="s">
        <v>160</v>
      </c>
      <c r="D119" s="155" t="s">
        <v>24</v>
      </c>
      <c r="E119" s="176" t="s">
        <v>757</v>
      </c>
      <c r="F119" s="61"/>
      <c r="G119" s="90" t="str">
        <f>Page1!$H112</f>
        <v>NA</v>
      </c>
      <c r="H119" s="90" t="str">
        <f>Page2!$H112</f>
        <v>NA</v>
      </c>
      <c r="I119" s="90" t="str">
        <f>Page3!$H112</f>
        <v>Validé</v>
      </c>
      <c r="J119" s="90" t="str">
        <f>Page4!$H112</f>
        <v>NA</v>
      </c>
      <c r="K119" s="90" t="str">
        <f>Page5!$H112</f>
        <v>Validé</v>
      </c>
      <c r="L119" s="90" t="str">
        <f>Page6!$H112</f>
        <v>NA</v>
      </c>
      <c r="M119" s="90" t="str">
        <f>Page7!$H112</f>
        <v>NA</v>
      </c>
      <c r="N119" s="90" t="str">
        <f>Page8!$H112</f>
        <v>NA</v>
      </c>
      <c r="O119" s="90" t="str">
        <f>Page9!$H112</f>
        <v>NA</v>
      </c>
      <c r="P119" s="90" t="str">
        <f>Page10!$H112</f>
        <v>NA</v>
      </c>
      <c r="Q119" s="90" t="str">
        <f>Page11!$H112</f>
        <v>NA</v>
      </c>
      <c r="R119" s="90" t="str">
        <f>Page12!$H112</f>
        <v>Validé</v>
      </c>
      <c r="S119" s="90" t="str">
        <f>Page13!$H112</f>
        <v>NA</v>
      </c>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119"/>
      <c r="AZ119" s="119"/>
      <c r="BA119" s="119"/>
      <c r="BB119" s="119"/>
      <c r="BC119" s="119"/>
      <c r="BD119" s="119"/>
      <c r="BE119" s="119"/>
      <c r="BF119" s="119"/>
      <c r="BG119" s="119"/>
      <c r="BH119" s="119"/>
      <c r="BI119" s="119"/>
      <c r="BJ119" s="119"/>
      <c r="BK119" s="119"/>
      <c r="BL119" s="119"/>
      <c r="BM119" s="119"/>
      <c r="BN119" s="119"/>
      <c r="BO119" s="119"/>
      <c r="BP119" s="119"/>
      <c r="BQ119" s="119"/>
      <c r="BR119" s="119"/>
      <c r="BS119" s="119"/>
      <c r="BT119" s="119"/>
      <c r="BU119" s="119"/>
      <c r="BV119" s="119"/>
      <c r="BW119" s="119"/>
      <c r="BX119" s="119"/>
      <c r="BY119" s="119"/>
      <c r="BZ119" s="119"/>
      <c r="CA119" s="119"/>
      <c r="CB119" s="119"/>
      <c r="CC119" s="119"/>
      <c r="CD119" s="119"/>
      <c r="CE119" s="119"/>
      <c r="CF119" s="119"/>
      <c r="CG119" s="119"/>
      <c r="CH119" s="119"/>
      <c r="CI119" s="119"/>
      <c r="CJ119" s="119"/>
      <c r="CK119" s="119"/>
      <c r="CL119" s="119"/>
      <c r="CM119" s="119"/>
      <c r="CN119" s="119"/>
      <c r="CO119" s="119"/>
      <c r="CP119" s="119"/>
      <c r="CQ119" s="119"/>
      <c r="CR119" s="119"/>
      <c r="CS119" s="119"/>
      <c r="CT119" s="119"/>
      <c r="CU119" s="119"/>
      <c r="CV119" s="119"/>
      <c r="CW119" s="119"/>
      <c r="CX119" s="119"/>
      <c r="CY119" s="119"/>
      <c r="CZ119" s="119"/>
      <c r="DA119" s="119"/>
      <c r="DB119" s="119"/>
      <c r="DC119" s="119"/>
      <c r="DD119" s="119"/>
      <c r="DE119" s="119"/>
      <c r="DF119" s="119"/>
      <c r="DG119" s="119"/>
      <c r="DH119" s="119"/>
      <c r="DI119" s="119"/>
      <c r="DJ119" s="119"/>
      <c r="DK119" s="119"/>
      <c r="DL119" s="119"/>
      <c r="DM119" s="119"/>
      <c r="DN119" s="119"/>
      <c r="DO119" s="119"/>
      <c r="DP119" s="119"/>
      <c r="DQ119" s="119"/>
      <c r="DR119" s="119"/>
      <c r="DS119" s="119"/>
      <c r="DT119" s="119"/>
      <c r="DU119" s="119"/>
      <c r="DV119" s="119"/>
      <c r="DW119" s="119"/>
      <c r="DX119" s="119"/>
      <c r="DY119" s="119"/>
      <c r="DZ119" s="119"/>
      <c r="EA119" s="119"/>
      <c r="EB119" s="119"/>
      <c r="EC119" s="119"/>
      <c r="ED119" s="119"/>
      <c r="EE119" s="119"/>
      <c r="EF119" s="119"/>
      <c r="EG119" s="119"/>
      <c r="EH119" s="119"/>
      <c r="EI119" s="119"/>
      <c r="EJ119" s="119"/>
      <c r="EK119" s="119"/>
      <c r="EL119" s="119"/>
      <c r="EM119" s="119"/>
      <c r="EN119" s="119"/>
      <c r="EO119" s="119"/>
      <c r="EP119" s="119"/>
      <c r="EQ119" s="119"/>
      <c r="ER119" s="119"/>
      <c r="ES119" s="119"/>
      <c r="ET119" s="119"/>
      <c r="EU119" s="119"/>
      <c r="EV119" s="119"/>
      <c r="EW119" s="119"/>
      <c r="EX119" s="119"/>
      <c r="EY119" s="119"/>
      <c r="EZ119" s="119"/>
      <c r="FA119" s="119"/>
      <c r="FB119" s="119"/>
      <c r="FC119" s="119"/>
      <c r="FD119" s="119"/>
      <c r="FE119" s="119"/>
      <c r="FF119" s="119"/>
      <c r="FG119" s="119"/>
      <c r="FH119" s="119"/>
      <c r="FI119" s="119"/>
      <c r="FJ119" s="119"/>
      <c r="FK119" s="119"/>
      <c r="FL119" s="119"/>
      <c r="FM119" s="119"/>
      <c r="FN119" s="119"/>
      <c r="FO119" s="119"/>
      <c r="FP119" s="119"/>
      <c r="FQ119" s="119"/>
      <c r="FR119" s="119"/>
      <c r="FS119" s="119"/>
      <c r="FT119" s="119"/>
      <c r="FU119" s="119"/>
      <c r="FV119" s="119"/>
      <c r="FW119" s="119"/>
      <c r="FX119" s="119"/>
      <c r="FY119" s="119"/>
      <c r="FZ119" s="119"/>
      <c r="GA119" s="119"/>
      <c r="GB119" s="119"/>
      <c r="GC119" s="119"/>
      <c r="GD119" s="119"/>
      <c r="GE119" s="119"/>
      <c r="GF119" s="119"/>
      <c r="GG119" s="119"/>
      <c r="GH119" s="119"/>
      <c r="GI119" s="119"/>
      <c r="GJ119" s="119"/>
    </row>
    <row r="120" spans="1:192" ht="123.75" outlineLevel="1" x14ac:dyDescent="0.25">
      <c r="A120" s="186" t="s">
        <v>9</v>
      </c>
      <c r="B120" s="153"/>
      <c r="C120" s="154" t="s">
        <v>161</v>
      </c>
      <c r="D120" s="155" t="s">
        <v>24</v>
      </c>
      <c r="E120" s="176" t="s">
        <v>758</v>
      </c>
      <c r="F120" s="61"/>
      <c r="G120" s="90" t="str">
        <f>Page1!$H113</f>
        <v>NA</v>
      </c>
      <c r="H120" s="90" t="str">
        <f>Page2!$H113</f>
        <v>NA</v>
      </c>
      <c r="I120" s="90" t="str">
        <f>Page3!$H113</f>
        <v>Validé</v>
      </c>
      <c r="J120" s="90" t="str">
        <f>Page4!$H113</f>
        <v>NA</v>
      </c>
      <c r="K120" s="90" t="str">
        <f>Page5!$H113</f>
        <v>Validé</v>
      </c>
      <c r="L120" s="90" t="str">
        <f>Page6!$H113</f>
        <v>NA</v>
      </c>
      <c r="M120" s="90" t="str">
        <f>Page7!$H113</f>
        <v>NA</v>
      </c>
      <c r="N120" s="90" t="str">
        <f>Page8!$H113</f>
        <v>NA</v>
      </c>
      <c r="O120" s="90" t="str">
        <f>Page9!$H113</f>
        <v>NA</v>
      </c>
      <c r="P120" s="90" t="str">
        <f>Page10!$H113</f>
        <v>NA</v>
      </c>
      <c r="Q120" s="90" t="str">
        <f>Page11!$H113</f>
        <v>NA</v>
      </c>
      <c r="R120" s="90" t="str">
        <f>Page12!$H113</f>
        <v>Validé</v>
      </c>
      <c r="S120" s="90" t="str">
        <f>Page13!$H113</f>
        <v>NA</v>
      </c>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119"/>
      <c r="AZ120" s="119"/>
      <c r="BA120" s="119"/>
      <c r="BB120" s="119"/>
      <c r="BC120" s="119"/>
      <c r="BD120" s="119"/>
      <c r="BE120" s="119"/>
      <c r="BF120" s="119"/>
      <c r="BG120" s="119"/>
      <c r="BH120" s="119"/>
      <c r="BI120" s="119"/>
      <c r="BJ120" s="119"/>
      <c r="BK120" s="119"/>
      <c r="BL120" s="119"/>
      <c r="BM120" s="119"/>
      <c r="BN120" s="119"/>
      <c r="BO120" s="119"/>
      <c r="BP120" s="119"/>
      <c r="BQ120" s="119"/>
      <c r="BR120" s="119"/>
      <c r="BS120" s="119"/>
      <c r="BT120" s="119"/>
      <c r="BU120" s="119"/>
      <c r="BV120" s="119"/>
      <c r="BW120" s="119"/>
      <c r="BX120" s="119"/>
      <c r="BY120" s="119"/>
      <c r="BZ120" s="119"/>
      <c r="CA120" s="119"/>
      <c r="CB120" s="119"/>
      <c r="CC120" s="119"/>
      <c r="CD120" s="119"/>
      <c r="CE120" s="119"/>
      <c r="CF120" s="119"/>
      <c r="CG120" s="119"/>
      <c r="CH120" s="119"/>
      <c r="CI120" s="119"/>
      <c r="CJ120" s="119"/>
      <c r="CK120" s="119"/>
      <c r="CL120" s="119"/>
      <c r="CM120" s="119"/>
      <c r="CN120" s="119"/>
      <c r="CO120" s="119"/>
      <c r="CP120" s="119"/>
      <c r="CQ120" s="119"/>
      <c r="CR120" s="119"/>
      <c r="CS120" s="119"/>
      <c r="CT120" s="119"/>
      <c r="CU120" s="119"/>
      <c r="CV120" s="119"/>
      <c r="CW120" s="119"/>
      <c r="CX120" s="119"/>
      <c r="CY120" s="119"/>
      <c r="CZ120" s="119"/>
      <c r="DA120" s="119"/>
      <c r="DB120" s="119"/>
      <c r="DC120" s="119"/>
      <c r="DD120" s="119"/>
      <c r="DE120" s="119"/>
      <c r="DF120" s="119"/>
      <c r="DG120" s="119"/>
      <c r="DH120" s="119"/>
      <c r="DI120" s="119"/>
      <c r="DJ120" s="119"/>
      <c r="DK120" s="119"/>
      <c r="DL120" s="119"/>
      <c r="DM120" s="119"/>
      <c r="DN120" s="119"/>
      <c r="DO120" s="119"/>
      <c r="DP120" s="119"/>
      <c r="DQ120" s="119"/>
      <c r="DR120" s="119"/>
      <c r="DS120" s="119"/>
      <c r="DT120" s="119"/>
      <c r="DU120" s="119"/>
      <c r="DV120" s="119"/>
      <c r="DW120" s="119"/>
      <c r="DX120" s="119"/>
      <c r="DY120" s="119"/>
      <c r="DZ120" s="119"/>
      <c r="EA120" s="119"/>
      <c r="EB120" s="119"/>
      <c r="EC120" s="119"/>
      <c r="ED120" s="119"/>
      <c r="EE120" s="119"/>
      <c r="EF120" s="119"/>
      <c r="EG120" s="119"/>
      <c r="EH120" s="119"/>
      <c r="EI120" s="119"/>
      <c r="EJ120" s="119"/>
      <c r="EK120" s="119"/>
      <c r="EL120" s="119"/>
      <c r="EM120" s="119"/>
      <c r="EN120" s="119"/>
      <c r="EO120" s="119"/>
      <c r="EP120" s="119"/>
      <c r="EQ120" s="119"/>
      <c r="ER120" s="119"/>
      <c r="ES120" s="119"/>
      <c r="ET120" s="119"/>
      <c r="EU120" s="119"/>
      <c r="EV120" s="119"/>
      <c r="EW120" s="119"/>
      <c r="EX120" s="119"/>
      <c r="EY120" s="119"/>
      <c r="EZ120" s="119"/>
      <c r="FA120" s="119"/>
      <c r="FB120" s="119"/>
      <c r="FC120" s="119"/>
      <c r="FD120" s="119"/>
      <c r="FE120" s="119"/>
      <c r="FF120" s="119"/>
      <c r="FG120" s="119"/>
      <c r="FH120" s="119"/>
      <c r="FI120" s="119"/>
      <c r="FJ120" s="119"/>
      <c r="FK120" s="119"/>
      <c r="FL120" s="119"/>
      <c r="FM120" s="119"/>
      <c r="FN120" s="119"/>
      <c r="FO120" s="119"/>
      <c r="FP120" s="119"/>
      <c r="FQ120" s="119"/>
      <c r="FR120" s="119"/>
      <c r="FS120" s="119"/>
      <c r="FT120" s="119"/>
      <c r="FU120" s="119"/>
      <c r="FV120" s="119"/>
      <c r="FW120" s="119"/>
      <c r="FX120" s="119"/>
      <c r="FY120" s="119"/>
      <c r="FZ120" s="119"/>
      <c r="GA120" s="119"/>
      <c r="GB120" s="119"/>
      <c r="GC120" s="119"/>
      <c r="GD120" s="119"/>
      <c r="GE120" s="119"/>
      <c r="GF120" s="119"/>
      <c r="GG120" s="119"/>
      <c r="GH120" s="119"/>
      <c r="GI120" s="119"/>
      <c r="GJ120" s="119"/>
    </row>
    <row r="121" spans="1:192" ht="123.75" outlineLevel="1" x14ac:dyDescent="0.25">
      <c r="A121" s="186" t="s">
        <v>9</v>
      </c>
      <c r="B121" s="153"/>
      <c r="C121" s="154" t="s">
        <v>162</v>
      </c>
      <c r="D121" s="155" t="s">
        <v>24</v>
      </c>
      <c r="E121" s="176" t="s">
        <v>759</v>
      </c>
      <c r="F121" s="61"/>
      <c r="G121" s="90" t="str">
        <f>Page1!$H114</f>
        <v>NA</v>
      </c>
      <c r="H121" s="90" t="str">
        <f>Page2!$H114</f>
        <v>NA</v>
      </c>
      <c r="I121" s="90" t="str">
        <f>Page3!$H114</f>
        <v>NA</v>
      </c>
      <c r="J121" s="90" t="str">
        <f>Page4!$H114</f>
        <v>NA</v>
      </c>
      <c r="K121" s="90" t="str">
        <f>Page5!$H114</f>
        <v>NA</v>
      </c>
      <c r="L121" s="90" t="str">
        <f>Page6!$H114</f>
        <v>NA</v>
      </c>
      <c r="M121" s="90" t="str">
        <f>Page7!$H114</f>
        <v>NA</v>
      </c>
      <c r="N121" s="90" t="str">
        <f>Page8!$H114</f>
        <v>NA</v>
      </c>
      <c r="O121" s="90" t="str">
        <f>Page9!$H114</f>
        <v>NA</v>
      </c>
      <c r="P121" s="90" t="str">
        <f>Page10!$H114</f>
        <v>NA</v>
      </c>
      <c r="Q121" s="90" t="str">
        <f>Page11!$H114</f>
        <v>NA</v>
      </c>
      <c r="R121" s="90" t="str">
        <f>Page12!$H114</f>
        <v>NA</v>
      </c>
      <c r="S121" s="90" t="str">
        <f>Page13!$H114</f>
        <v>NA</v>
      </c>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119"/>
      <c r="AZ121" s="119"/>
      <c r="BA121" s="119"/>
      <c r="BB121" s="119"/>
      <c r="BC121" s="119"/>
      <c r="BD121" s="119"/>
      <c r="BE121" s="119"/>
      <c r="BF121" s="119"/>
      <c r="BG121" s="119"/>
      <c r="BH121" s="119"/>
      <c r="BI121" s="119"/>
      <c r="BJ121" s="119"/>
      <c r="BK121" s="119"/>
      <c r="BL121" s="119"/>
      <c r="BM121" s="119"/>
      <c r="BN121" s="119"/>
      <c r="BO121" s="119"/>
      <c r="BP121" s="119"/>
      <c r="BQ121" s="119"/>
      <c r="BR121" s="119"/>
      <c r="BS121" s="119"/>
      <c r="BT121" s="119"/>
      <c r="BU121" s="119"/>
      <c r="BV121" s="119"/>
      <c r="BW121" s="119"/>
      <c r="BX121" s="119"/>
      <c r="BY121" s="119"/>
      <c r="BZ121" s="119"/>
      <c r="CA121" s="119"/>
      <c r="CB121" s="119"/>
      <c r="CC121" s="119"/>
      <c r="CD121" s="119"/>
      <c r="CE121" s="119"/>
      <c r="CF121" s="119"/>
      <c r="CG121" s="119"/>
      <c r="CH121" s="119"/>
      <c r="CI121" s="119"/>
      <c r="CJ121" s="119"/>
      <c r="CK121" s="119"/>
      <c r="CL121" s="119"/>
      <c r="CM121" s="119"/>
      <c r="CN121" s="119"/>
      <c r="CO121" s="119"/>
      <c r="CP121" s="119"/>
      <c r="CQ121" s="119"/>
      <c r="CR121" s="119"/>
      <c r="CS121" s="119"/>
      <c r="CT121" s="119"/>
      <c r="CU121" s="119"/>
      <c r="CV121" s="119"/>
      <c r="CW121" s="119"/>
      <c r="CX121" s="119"/>
      <c r="CY121" s="119"/>
      <c r="CZ121" s="119"/>
      <c r="DA121" s="119"/>
      <c r="DB121" s="119"/>
      <c r="DC121" s="119"/>
      <c r="DD121" s="119"/>
      <c r="DE121" s="119"/>
      <c r="DF121" s="119"/>
      <c r="DG121" s="119"/>
      <c r="DH121" s="119"/>
      <c r="DI121" s="119"/>
      <c r="DJ121" s="119"/>
      <c r="DK121" s="119"/>
      <c r="DL121" s="119"/>
      <c r="DM121" s="119"/>
      <c r="DN121" s="119"/>
      <c r="DO121" s="119"/>
      <c r="DP121" s="119"/>
      <c r="DQ121" s="119"/>
      <c r="DR121" s="119"/>
      <c r="DS121" s="119"/>
      <c r="DT121" s="119"/>
      <c r="DU121" s="119"/>
      <c r="DV121" s="119"/>
      <c r="DW121" s="119"/>
      <c r="DX121" s="119"/>
      <c r="DY121" s="119"/>
      <c r="DZ121" s="119"/>
      <c r="EA121" s="119"/>
      <c r="EB121" s="119"/>
      <c r="EC121" s="119"/>
      <c r="ED121" s="119"/>
      <c r="EE121" s="119"/>
      <c r="EF121" s="119"/>
      <c r="EG121" s="119"/>
      <c r="EH121" s="119"/>
      <c r="EI121" s="119"/>
      <c r="EJ121" s="119"/>
      <c r="EK121" s="119"/>
      <c r="EL121" s="119"/>
      <c r="EM121" s="119"/>
      <c r="EN121" s="119"/>
      <c r="EO121" s="119"/>
      <c r="EP121" s="119"/>
      <c r="EQ121" s="119"/>
      <c r="ER121" s="119"/>
      <c r="ES121" s="119"/>
      <c r="ET121" s="119"/>
      <c r="EU121" s="119"/>
      <c r="EV121" s="119"/>
      <c r="EW121" s="119"/>
      <c r="EX121" s="119"/>
      <c r="EY121" s="119"/>
      <c r="EZ121" s="119"/>
      <c r="FA121" s="119"/>
      <c r="FB121" s="119"/>
      <c r="FC121" s="119"/>
      <c r="FD121" s="119"/>
      <c r="FE121" s="119"/>
      <c r="FF121" s="119"/>
      <c r="FG121" s="119"/>
      <c r="FH121" s="119"/>
      <c r="FI121" s="119"/>
      <c r="FJ121" s="119"/>
      <c r="FK121" s="119"/>
      <c r="FL121" s="119"/>
      <c r="FM121" s="119"/>
      <c r="FN121" s="119"/>
      <c r="FO121" s="119"/>
      <c r="FP121" s="119"/>
      <c r="FQ121" s="119"/>
      <c r="FR121" s="119"/>
      <c r="FS121" s="119"/>
      <c r="FT121" s="119"/>
      <c r="FU121" s="119"/>
      <c r="FV121" s="119"/>
      <c r="FW121" s="119"/>
      <c r="FX121" s="119"/>
      <c r="FY121" s="119"/>
      <c r="FZ121" s="119"/>
      <c r="GA121" s="119"/>
      <c r="GB121" s="119"/>
      <c r="GC121" s="119"/>
      <c r="GD121" s="119"/>
      <c r="GE121" s="119"/>
      <c r="GF121" s="119"/>
      <c r="GG121" s="119"/>
      <c r="GH121" s="119"/>
      <c r="GI121" s="119"/>
      <c r="GJ121" s="119"/>
    </row>
    <row r="122" spans="1:192" ht="78.75" outlineLevel="1" x14ac:dyDescent="0.25">
      <c r="A122" s="186" t="s">
        <v>9</v>
      </c>
      <c r="B122" s="153"/>
      <c r="C122" s="154" t="s">
        <v>163</v>
      </c>
      <c r="D122" s="155" t="s">
        <v>24</v>
      </c>
      <c r="E122" s="176" t="s">
        <v>760</v>
      </c>
      <c r="F122" s="61"/>
      <c r="G122" s="90" t="str">
        <f>Page1!$H115</f>
        <v>NA</v>
      </c>
      <c r="H122" s="90" t="str">
        <f>Page2!$H115</f>
        <v>NA</v>
      </c>
      <c r="I122" s="90" t="str">
        <f>Page3!$H115</f>
        <v>NA</v>
      </c>
      <c r="J122" s="90" t="str">
        <f>Page4!$H115</f>
        <v>NA</v>
      </c>
      <c r="K122" s="90" t="str">
        <f>Page5!$H115</f>
        <v>NA</v>
      </c>
      <c r="L122" s="90" t="str">
        <f>Page6!$H115</f>
        <v>NA</v>
      </c>
      <c r="M122" s="90" t="str">
        <f>Page7!$H115</f>
        <v>NA</v>
      </c>
      <c r="N122" s="90" t="str">
        <f>Page8!$H115</f>
        <v>NA</v>
      </c>
      <c r="O122" s="90" t="str">
        <f>Page9!$H115</f>
        <v>NA</v>
      </c>
      <c r="P122" s="90" t="str">
        <f>Page10!$H115</f>
        <v>NA</v>
      </c>
      <c r="Q122" s="90" t="str">
        <f>Page11!$H115</f>
        <v>NA</v>
      </c>
      <c r="R122" s="90" t="str">
        <f>Page12!$H115</f>
        <v>NA</v>
      </c>
      <c r="S122" s="90" t="str">
        <f>Page13!$H115</f>
        <v>NA</v>
      </c>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119"/>
      <c r="AZ122" s="119"/>
      <c r="BA122" s="119"/>
      <c r="BB122" s="119"/>
      <c r="BC122" s="119"/>
      <c r="BD122" s="119"/>
      <c r="BE122" s="119"/>
      <c r="BF122" s="119"/>
      <c r="BG122" s="119"/>
      <c r="BH122" s="119"/>
      <c r="BI122" s="119"/>
      <c r="BJ122" s="119"/>
      <c r="BK122" s="119"/>
      <c r="BL122" s="119"/>
      <c r="BM122" s="119"/>
      <c r="BN122" s="119"/>
      <c r="BO122" s="119"/>
      <c r="BP122" s="119"/>
      <c r="BQ122" s="119"/>
      <c r="BR122" s="119"/>
      <c r="BS122" s="119"/>
      <c r="BT122" s="119"/>
      <c r="BU122" s="119"/>
      <c r="BV122" s="119"/>
      <c r="BW122" s="119"/>
      <c r="BX122" s="119"/>
      <c r="BY122" s="119"/>
      <c r="BZ122" s="119"/>
      <c r="CA122" s="119"/>
      <c r="CB122" s="119"/>
      <c r="CC122" s="119"/>
      <c r="CD122" s="119"/>
      <c r="CE122" s="119"/>
      <c r="CF122" s="119"/>
      <c r="CG122" s="119"/>
      <c r="CH122" s="119"/>
      <c r="CI122" s="119"/>
      <c r="CJ122" s="119"/>
      <c r="CK122" s="119"/>
      <c r="CL122" s="119"/>
      <c r="CM122" s="119"/>
      <c r="CN122" s="119"/>
      <c r="CO122" s="119"/>
      <c r="CP122" s="119"/>
      <c r="CQ122" s="119"/>
      <c r="CR122" s="119"/>
      <c r="CS122" s="119"/>
      <c r="CT122" s="119"/>
      <c r="CU122" s="119"/>
      <c r="CV122" s="119"/>
      <c r="CW122" s="119"/>
      <c r="CX122" s="119"/>
      <c r="CY122" s="119"/>
      <c r="CZ122" s="119"/>
      <c r="DA122" s="119"/>
      <c r="DB122" s="119"/>
      <c r="DC122" s="119"/>
      <c r="DD122" s="119"/>
      <c r="DE122" s="119"/>
      <c r="DF122" s="119"/>
      <c r="DG122" s="119"/>
      <c r="DH122" s="119"/>
      <c r="DI122" s="119"/>
      <c r="DJ122" s="119"/>
      <c r="DK122" s="119"/>
      <c r="DL122" s="119"/>
      <c r="DM122" s="119"/>
      <c r="DN122" s="119"/>
      <c r="DO122" s="119"/>
      <c r="DP122" s="119"/>
      <c r="DQ122" s="119"/>
      <c r="DR122" s="119"/>
      <c r="DS122" s="119"/>
      <c r="DT122" s="119"/>
      <c r="DU122" s="119"/>
      <c r="DV122" s="119"/>
      <c r="DW122" s="119"/>
      <c r="DX122" s="119"/>
      <c r="DY122" s="119"/>
      <c r="DZ122" s="119"/>
      <c r="EA122" s="119"/>
      <c r="EB122" s="119"/>
      <c r="EC122" s="119"/>
      <c r="ED122" s="119"/>
      <c r="EE122" s="119"/>
      <c r="EF122" s="119"/>
      <c r="EG122" s="119"/>
      <c r="EH122" s="119"/>
      <c r="EI122" s="119"/>
      <c r="EJ122" s="119"/>
      <c r="EK122" s="119"/>
      <c r="EL122" s="119"/>
      <c r="EM122" s="119"/>
      <c r="EN122" s="119"/>
      <c r="EO122" s="119"/>
      <c r="EP122" s="119"/>
      <c r="EQ122" s="119"/>
      <c r="ER122" s="119"/>
      <c r="ES122" s="119"/>
      <c r="ET122" s="119"/>
      <c r="EU122" s="119"/>
      <c r="EV122" s="119"/>
      <c r="EW122" s="119"/>
      <c r="EX122" s="119"/>
      <c r="EY122" s="119"/>
      <c r="EZ122" s="119"/>
      <c r="FA122" s="119"/>
      <c r="FB122" s="119"/>
      <c r="FC122" s="119"/>
      <c r="FD122" s="119"/>
      <c r="FE122" s="119"/>
      <c r="FF122" s="119"/>
      <c r="FG122" s="119"/>
      <c r="FH122" s="119"/>
      <c r="FI122" s="119"/>
      <c r="FJ122" s="119"/>
      <c r="FK122" s="119"/>
      <c r="FL122" s="119"/>
      <c r="FM122" s="119"/>
      <c r="FN122" s="119"/>
      <c r="FO122" s="119"/>
      <c r="FP122" s="119"/>
      <c r="FQ122" s="119"/>
      <c r="FR122" s="119"/>
      <c r="FS122" s="119"/>
      <c r="FT122" s="119"/>
      <c r="FU122" s="119"/>
      <c r="FV122" s="119"/>
      <c r="FW122" s="119"/>
      <c r="FX122" s="119"/>
      <c r="FY122" s="119"/>
      <c r="FZ122" s="119"/>
      <c r="GA122" s="119"/>
      <c r="GB122" s="119"/>
      <c r="GC122" s="119"/>
      <c r="GD122" s="119"/>
      <c r="GE122" s="119"/>
      <c r="GF122" s="119"/>
      <c r="GG122" s="119"/>
      <c r="GH122" s="119"/>
      <c r="GI122" s="119"/>
      <c r="GJ122" s="119"/>
    </row>
    <row r="123" spans="1:192" ht="135" outlineLevel="1" x14ac:dyDescent="0.25">
      <c r="A123" s="186" t="s">
        <v>9</v>
      </c>
      <c r="B123" s="153"/>
      <c r="C123" s="154" t="s">
        <v>499</v>
      </c>
      <c r="D123" s="155" t="s">
        <v>24</v>
      </c>
      <c r="E123" s="176" t="s">
        <v>761</v>
      </c>
      <c r="F123" s="61"/>
      <c r="G123" s="90" t="str">
        <f>Page1!$H116</f>
        <v>NA</v>
      </c>
      <c r="H123" s="90" t="str">
        <f>Page2!$H116</f>
        <v>NA</v>
      </c>
      <c r="I123" s="90" t="str">
        <f>Page3!$H116</f>
        <v>NA</v>
      </c>
      <c r="J123" s="90" t="str">
        <f>Page4!$H116</f>
        <v>NA</v>
      </c>
      <c r="K123" s="90" t="str">
        <f>Page5!$H116</f>
        <v>NA</v>
      </c>
      <c r="L123" s="90" t="str">
        <f>Page6!$H116</f>
        <v>NA</v>
      </c>
      <c r="M123" s="90" t="str">
        <f>Page7!$H116</f>
        <v>NA</v>
      </c>
      <c r="N123" s="90" t="str">
        <f>Page8!$H116</f>
        <v>NA</v>
      </c>
      <c r="O123" s="90" t="str">
        <f>Page9!$H116</f>
        <v>NA</v>
      </c>
      <c r="P123" s="90" t="str">
        <f>Page10!$H116</f>
        <v>NA</v>
      </c>
      <c r="Q123" s="90" t="str">
        <f>Page11!$H116</f>
        <v>NA</v>
      </c>
      <c r="R123" s="90" t="str">
        <f>Page12!$H116</f>
        <v>NA</v>
      </c>
      <c r="S123" s="90" t="str">
        <f>Page13!$H116</f>
        <v>NA</v>
      </c>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119"/>
      <c r="AZ123" s="119"/>
      <c r="BA123" s="119"/>
      <c r="BB123" s="119"/>
      <c r="BC123" s="119"/>
      <c r="BD123" s="119"/>
      <c r="BE123" s="119"/>
      <c r="BF123" s="119"/>
      <c r="BG123" s="119"/>
      <c r="BH123" s="119"/>
      <c r="BI123" s="119"/>
      <c r="BJ123" s="119"/>
      <c r="BK123" s="119"/>
      <c r="BL123" s="119"/>
      <c r="BM123" s="119"/>
      <c r="BN123" s="119"/>
      <c r="BO123" s="119"/>
      <c r="BP123" s="119"/>
      <c r="BQ123" s="119"/>
      <c r="BR123" s="119"/>
      <c r="BS123" s="119"/>
      <c r="BT123" s="119"/>
      <c r="BU123" s="119"/>
      <c r="BV123" s="119"/>
      <c r="BW123" s="119"/>
      <c r="BX123" s="119"/>
      <c r="BY123" s="119"/>
      <c r="BZ123" s="119"/>
      <c r="CA123" s="119"/>
      <c r="CB123" s="119"/>
      <c r="CC123" s="119"/>
      <c r="CD123" s="119"/>
      <c r="CE123" s="119"/>
      <c r="CF123" s="119"/>
      <c r="CG123" s="119"/>
      <c r="CH123" s="119"/>
      <c r="CI123" s="119"/>
      <c r="CJ123" s="119"/>
      <c r="CK123" s="119"/>
      <c r="CL123" s="119"/>
      <c r="CM123" s="119"/>
      <c r="CN123" s="119"/>
      <c r="CO123" s="119"/>
      <c r="CP123" s="119"/>
      <c r="CQ123" s="119"/>
      <c r="CR123" s="119"/>
      <c r="CS123" s="119"/>
      <c r="CT123" s="119"/>
      <c r="CU123" s="119"/>
      <c r="CV123" s="119"/>
      <c r="CW123" s="119"/>
      <c r="CX123" s="119"/>
      <c r="CY123" s="119"/>
      <c r="CZ123" s="119"/>
      <c r="DA123" s="119"/>
      <c r="DB123" s="119"/>
      <c r="DC123" s="119"/>
      <c r="DD123" s="119"/>
      <c r="DE123" s="119"/>
      <c r="DF123" s="119"/>
      <c r="DG123" s="119"/>
      <c r="DH123" s="119"/>
      <c r="DI123" s="119"/>
      <c r="DJ123" s="119"/>
      <c r="DK123" s="119"/>
      <c r="DL123" s="119"/>
      <c r="DM123" s="119"/>
      <c r="DN123" s="119"/>
      <c r="DO123" s="119"/>
      <c r="DP123" s="119"/>
      <c r="DQ123" s="119"/>
      <c r="DR123" s="119"/>
      <c r="DS123" s="119"/>
      <c r="DT123" s="119"/>
      <c r="DU123" s="119"/>
      <c r="DV123" s="119"/>
      <c r="DW123" s="119"/>
      <c r="DX123" s="119"/>
      <c r="DY123" s="119"/>
      <c r="DZ123" s="119"/>
      <c r="EA123" s="119"/>
      <c r="EB123" s="119"/>
      <c r="EC123" s="119"/>
      <c r="ED123" s="119"/>
      <c r="EE123" s="119"/>
      <c r="EF123" s="119"/>
      <c r="EG123" s="119"/>
      <c r="EH123" s="119"/>
      <c r="EI123" s="119"/>
      <c r="EJ123" s="119"/>
      <c r="EK123" s="119"/>
      <c r="EL123" s="119"/>
      <c r="EM123" s="119"/>
      <c r="EN123" s="119"/>
      <c r="EO123" s="119"/>
      <c r="EP123" s="119"/>
      <c r="EQ123" s="119"/>
      <c r="ER123" s="119"/>
      <c r="ES123" s="119"/>
      <c r="ET123" s="119"/>
      <c r="EU123" s="119"/>
      <c r="EV123" s="119"/>
      <c r="EW123" s="119"/>
      <c r="EX123" s="119"/>
      <c r="EY123" s="119"/>
      <c r="EZ123" s="119"/>
      <c r="FA123" s="119"/>
      <c r="FB123" s="119"/>
      <c r="FC123" s="119"/>
      <c r="FD123" s="119"/>
      <c r="FE123" s="119"/>
      <c r="FF123" s="119"/>
      <c r="FG123" s="119"/>
      <c r="FH123" s="119"/>
      <c r="FI123" s="119"/>
      <c r="FJ123" s="119"/>
      <c r="FK123" s="119"/>
      <c r="FL123" s="119"/>
      <c r="FM123" s="119"/>
      <c r="FN123" s="119"/>
      <c r="FO123" s="119"/>
      <c r="FP123" s="119"/>
      <c r="FQ123" s="119"/>
      <c r="FR123" s="119"/>
      <c r="FS123" s="119"/>
      <c r="FT123" s="119"/>
      <c r="FU123" s="119"/>
      <c r="FV123" s="119"/>
      <c r="FW123" s="119"/>
      <c r="FX123" s="119"/>
      <c r="FY123" s="119"/>
      <c r="FZ123" s="119"/>
      <c r="GA123" s="119"/>
      <c r="GB123" s="119"/>
      <c r="GC123" s="119"/>
      <c r="GD123" s="119"/>
      <c r="GE123" s="119"/>
      <c r="GF123" s="119"/>
      <c r="GG123" s="119"/>
      <c r="GH123" s="119"/>
      <c r="GI123" s="119"/>
      <c r="GJ123" s="119"/>
    </row>
    <row r="124" spans="1:192" ht="135" outlineLevel="1" x14ac:dyDescent="0.25">
      <c r="A124" s="186" t="s">
        <v>9</v>
      </c>
      <c r="B124" s="150" t="s">
        <v>762</v>
      </c>
      <c r="C124" s="151" t="s">
        <v>164</v>
      </c>
      <c r="D124" s="152" t="s">
        <v>24</v>
      </c>
      <c r="E124" s="178" t="s">
        <v>763</v>
      </c>
      <c r="F124" s="59"/>
      <c r="G124" s="90" t="str">
        <f>Page1!$H117</f>
        <v>NA</v>
      </c>
      <c r="H124" s="90" t="str">
        <f>Page2!$H117</f>
        <v>NA</v>
      </c>
      <c r="I124" s="90" t="str">
        <f>Page3!$H117</f>
        <v>NA</v>
      </c>
      <c r="J124" s="90" t="str">
        <f>Page4!$H117</f>
        <v>NA</v>
      </c>
      <c r="K124" s="90" t="str">
        <f>Page5!$H117</f>
        <v>NA</v>
      </c>
      <c r="L124" s="90" t="str">
        <f>Page6!$H117</f>
        <v>NA</v>
      </c>
      <c r="M124" s="90" t="str">
        <f>Page7!$H117</f>
        <v>Invalidé</v>
      </c>
      <c r="N124" s="90" t="str">
        <f>Page8!$H117</f>
        <v>NA</v>
      </c>
      <c r="O124" s="90" t="str">
        <f>Page9!$H117</f>
        <v>NA</v>
      </c>
      <c r="P124" s="90" t="str">
        <f>Page10!$H117</f>
        <v>NA</v>
      </c>
      <c r="Q124" s="90" t="str">
        <f>Page11!$H117</f>
        <v>NA</v>
      </c>
      <c r="R124" s="90" t="str">
        <f>Page12!$H117</f>
        <v>NA</v>
      </c>
      <c r="S124" s="90" t="str">
        <f>Page13!$H117</f>
        <v>NA</v>
      </c>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119"/>
      <c r="AZ124" s="119"/>
      <c r="BA124" s="119"/>
      <c r="BB124" s="119"/>
      <c r="BC124" s="119"/>
      <c r="BD124" s="119"/>
      <c r="BE124" s="119"/>
      <c r="BF124" s="119"/>
      <c r="BG124" s="119"/>
      <c r="BH124" s="119"/>
      <c r="BI124" s="119"/>
      <c r="BJ124" s="119"/>
      <c r="BK124" s="119"/>
      <c r="BL124" s="119"/>
      <c r="BM124" s="119"/>
      <c r="BN124" s="119"/>
      <c r="BO124" s="119"/>
      <c r="BP124" s="119"/>
      <c r="BQ124" s="119"/>
      <c r="BR124" s="119"/>
      <c r="BS124" s="119"/>
      <c r="BT124" s="119"/>
      <c r="BU124" s="119"/>
      <c r="BV124" s="119"/>
      <c r="BW124" s="119"/>
      <c r="BX124" s="119"/>
      <c r="BY124" s="119"/>
      <c r="BZ124" s="119"/>
      <c r="CA124" s="119"/>
      <c r="CB124" s="119"/>
      <c r="CC124" s="119"/>
      <c r="CD124" s="119"/>
      <c r="CE124" s="119"/>
      <c r="CF124" s="119"/>
      <c r="CG124" s="119"/>
      <c r="CH124" s="119"/>
      <c r="CI124" s="119"/>
      <c r="CJ124" s="119"/>
      <c r="CK124" s="119"/>
      <c r="CL124" s="119"/>
      <c r="CM124" s="119"/>
      <c r="CN124" s="119"/>
      <c r="CO124" s="119"/>
      <c r="CP124" s="119"/>
      <c r="CQ124" s="119"/>
      <c r="CR124" s="119"/>
      <c r="CS124" s="119"/>
      <c r="CT124" s="119"/>
      <c r="CU124" s="119"/>
      <c r="CV124" s="119"/>
      <c r="CW124" s="119"/>
      <c r="CX124" s="119"/>
      <c r="CY124" s="119"/>
      <c r="CZ124" s="119"/>
      <c r="DA124" s="119"/>
      <c r="DB124" s="119"/>
      <c r="DC124" s="119"/>
      <c r="DD124" s="119"/>
      <c r="DE124" s="119"/>
      <c r="DF124" s="119"/>
      <c r="DG124" s="119"/>
      <c r="DH124" s="119"/>
      <c r="DI124" s="119"/>
      <c r="DJ124" s="119"/>
      <c r="DK124" s="119"/>
      <c r="DL124" s="119"/>
      <c r="DM124" s="119"/>
      <c r="DN124" s="119"/>
      <c r="DO124" s="119"/>
      <c r="DP124" s="119"/>
      <c r="DQ124" s="119"/>
      <c r="DR124" s="119"/>
      <c r="DS124" s="119"/>
      <c r="DT124" s="119"/>
      <c r="DU124" s="119"/>
      <c r="DV124" s="119"/>
      <c r="DW124" s="119"/>
      <c r="DX124" s="119"/>
      <c r="DY124" s="119"/>
      <c r="DZ124" s="119"/>
      <c r="EA124" s="119"/>
      <c r="EB124" s="119"/>
      <c r="EC124" s="119"/>
      <c r="ED124" s="119"/>
      <c r="EE124" s="119"/>
      <c r="EF124" s="119"/>
      <c r="EG124" s="119"/>
      <c r="EH124" s="119"/>
      <c r="EI124" s="119"/>
      <c r="EJ124" s="119"/>
      <c r="EK124" s="119"/>
      <c r="EL124" s="119"/>
      <c r="EM124" s="119"/>
      <c r="EN124" s="119"/>
      <c r="EO124" s="119"/>
      <c r="EP124" s="119"/>
      <c r="EQ124" s="119"/>
      <c r="ER124" s="119"/>
      <c r="ES124" s="119"/>
      <c r="ET124" s="119"/>
      <c r="EU124" s="119"/>
      <c r="EV124" s="119"/>
      <c r="EW124" s="119"/>
      <c r="EX124" s="119"/>
      <c r="EY124" s="119"/>
      <c r="EZ124" s="119"/>
      <c r="FA124" s="119"/>
      <c r="FB124" s="119"/>
      <c r="FC124" s="119"/>
      <c r="FD124" s="119"/>
      <c r="FE124" s="119"/>
      <c r="FF124" s="119"/>
      <c r="FG124" s="119"/>
      <c r="FH124" s="119"/>
      <c r="FI124" s="119"/>
      <c r="FJ124" s="119"/>
      <c r="FK124" s="119"/>
      <c r="FL124" s="119"/>
      <c r="FM124" s="119"/>
      <c r="FN124" s="119"/>
      <c r="FO124" s="119"/>
      <c r="FP124" s="119"/>
      <c r="FQ124" s="119"/>
      <c r="FR124" s="119"/>
      <c r="FS124" s="119"/>
      <c r="FT124" s="119"/>
      <c r="FU124" s="119"/>
      <c r="FV124" s="119"/>
      <c r="FW124" s="119"/>
      <c r="FX124" s="119"/>
      <c r="FY124" s="119"/>
      <c r="FZ124" s="119"/>
      <c r="GA124" s="119"/>
      <c r="GB124" s="119"/>
      <c r="GC124" s="119"/>
      <c r="GD124" s="119"/>
      <c r="GE124" s="119"/>
      <c r="GF124" s="119"/>
      <c r="GG124" s="119"/>
      <c r="GH124" s="119"/>
      <c r="GI124" s="119"/>
      <c r="GJ124" s="119"/>
    </row>
    <row r="125" spans="1:192" ht="90" outlineLevel="1" x14ac:dyDescent="0.25">
      <c r="A125" s="187" t="s">
        <v>165</v>
      </c>
      <c r="B125" s="153" t="s">
        <v>764</v>
      </c>
      <c r="C125" s="154" t="s">
        <v>166</v>
      </c>
      <c r="D125" s="155" t="s">
        <v>24</v>
      </c>
      <c r="E125" s="170" t="s">
        <v>765</v>
      </c>
      <c r="F125" s="61"/>
      <c r="G125" s="90" t="str">
        <f>Page1!$H118</f>
        <v>Validé</v>
      </c>
      <c r="H125" s="90" t="str">
        <f>Page2!$H118</f>
        <v>Invalidé</v>
      </c>
      <c r="I125" s="90" t="str">
        <f>Page3!$H118</f>
        <v>Validé</v>
      </c>
      <c r="J125" s="90" t="str">
        <f>Page4!$H118</f>
        <v>Invalidé</v>
      </c>
      <c r="K125" s="90" t="str">
        <f>Page5!$H118</f>
        <v>Invalidé</v>
      </c>
      <c r="L125" s="90" t="str">
        <f>Page6!$H118</f>
        <v>Validé</v>
      </c>
      <c r="M125" s="90" t="str">
        <f>Page7!$H118</f>
        <v>Validé</v>
      </c>
      <c r="N125" s="90" t="str">
        <f>Page8!$H118</f>
        <v>Validé</v>
      </c>
      <c r="O125" s="90" t="str">
        <f>Page9!$H118</f>
        <v>Validé</v>
      </c>
      <c r="P125" s="90" t="str">
        <f>Page10!$H118</f>
        <v>Validé</v>
      </c>
      <c r="Q125" s="90" t="str">
        <f>Page11!$H118</f>
        <v>Validé</v>
      </c>
      <c r="R125" s="90" t="str">
        <f>Page12!$H118</f>
        <v>Invalidé</v>
      </c>
      <c r="S125" s="90" t="str">
        <f>Page13!$H118</f>
        <v>Validé</v>
      </c>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119"/>
      <c r="AZ125" s="119"/>
      <c r="BA125" s="119"/>
      <c r="BB125" s="119"/>
      <c r="BC125" s="119"/>
      <c r="BD125" s="119"/>
      <c r="BE125" s="119"/>
      <c r="BF125" s="119"/>
      <c r="BG125" s="119"/>
      <c r="BH125" s="119"/>
      <c r="BI125" s="119"/>
      <c r="BJ125" s="119"/>
      <c r="BK125" s="119"/>
      <c r="BL125" s="119"/>
      <c r="BM125" s="119"/>
      <c r="BN125" s="119"/>
      <c r="BO125" s="119"/>
      <c r="BP125" s="119"/>
      <c r="BQ125" s="119"/>
      <c r="BR125" s="119"/>
      <c r="BS125" s="119"/>
      <c r="BT125" s="119"/>
      <c r="BU125" s="119"/>
      <c r="BV125" s="119"/>
      <c r="BW125" s="119"/>
      <c r="BX125" s="119"/>
      <c r="BY125" s="119"/>
      <c r="BZ125" s="119"/>
      <c r="CA125" s="119"/>
      <c r="CB125" s="119"/>
      <c r="CC125" s="119"/>
      <c r="CD125" s="119"/>
      <c r="CE125" s="119"/>
      <c r="CF125" s="119"/>
      <c r="CG125" s="119"/>
      <c r="CH125" s="119"/>
      <c r="CI125" s="119"/>
      <c r="CJ125" s="119"/>
      <c r="CK125" s="119"/>
      <c r="CL125" s="119"/>
      <c r="CM125" s="119"/>
      <c r="CN125" s="119"/>
      <c r="CO125" s="119"/>
      <c r="CP125" s="119"/>
      <c r="CQ125" s="119"/>
      <c r="CR125" s="119"/>
      <c r="CS125" s="119"/>
      <c r="CT125" s="119"/>
      <c r="CU125" s="119"/>
      <c r="CV125" s="119"/>
      <c r="CW125" s="119"/>
      <c r="CX125" s="119"/>
      <c r="CY125" s="119"/>
      <c r="CZ125" s="119"/>
      <c r="DA125" s="119"/>
      <c r="DB125" s="119"/>
      <c r="DC125" s="119"/>
      <c r="DD125" s="119"/>
      <c r="DE125" s="119"/>
      <c r="DF125" s="119"/>
      <c r="DG125" s="119"/>
      <c r="DH125" s="119"/>
      <c r="DI125" s="119"/>
      <c r="DJ125" s="119"/>
      <c r="DK125" s="119"/>
      <c r="DL125" s="119"/>
      <c r="DM125" s="119"/>
      <c r="DN125" s="119"/>
      <c r="DO125" s="119"/>
      <c r="DP125" s="119"/>
      <c r="DQ125" s="119"/>
      <c r="DR125" s="119"/>
      <c r="DS125" s="119"/>
      <c r="DT125" s="119"/>
      <c r="DU125" s="119"/>
      <c r="DV125" s="119"/>
      <c r="DW125" s="119"/>
      <c r="DX125" s="119"/>
      <c r="DY125" s="119"/>
      <c r="DZ125" s="119"/>
      <c r="EA125" s="119"/>
      <c r="EB125" s="119"/>
      <c r="EC125" s="119"/>
      <c r="ED125" s="119"/>
      <c r="EE125" s="119"/>
      <c r="EF125" s="119"/>
      <c r="EG125" s="119"/>
      <c r="EH125" s="119"/>
      <c r="EI125" s="119"/>
      <c r="EJ125" s="119"/>
      <c r="EK125" s="119"/>
      <c r="EL125" s="119"/>
      <c r="EM125" s="119"/>
      <c r="EN125" s="119"/>
      <c r="EO125" s="119"/>
      <c r="EP125" s="119"/>
      <c r="EQ125" s="119"/>
      <c r="ER125" s="119"/>
      <c r="ES125" s="119"/>
      <c r="ET125" s="119"/>
      <c r="EU125" s="119"/>
      <c r="EV125" s="119"/>
      <c r="EW125" s="119"/>
      <c r="EX125" s="119"/>
      <c r="EY125" s="119"/>
      <c r="EZ125" s="119"/>
      <c r="FA125" s="119"/>
      <c r="FB125" s="119"/>
      <c r="FC125" s="119"/>
      <c r="FD125" s="119"/>
      <c r="FE125" s="119"/>
      <c r="FF125" s="119"/>
      <c r="FG125" s="119"/>
      <c r="FH125" s="119"/>
      <c r="FI125" s="119"/>
      <c r="FJ125" s="119"/>
      <c r="FK125" s="119"/>
      <c r="FL125" s="119"/>
      <c r="FM125" s="119"/>
      <c r="FN125" s="119"/>
      <c r="FO125" s="119"/>
      <c r="FP125" s="119"/>
      <c r="FQ125" s="119"/>
      <c r="FR125" s="119"/>
      <c r="FS125" s="119"/>
      <c r="FT125" s="119"/>
      <c r="FU125" s="119"/>
      <c r="FV125" s="119"/>
      <c r="FW125" s="119"/>
      <c r="FX125" s="119"/>
      <c r="FY125" s="119"/>
      <c r="FZ125" s="119"/>
      <c r="GA125" s="119"/>
      <c r="GB125" s="119"/>
      <c r="GC125" s="119"/>
      <c r="GD125" s="119"/>
      <c r="GE125" s="119"/>
      <c r="GF125" s="119"/>
      <c r="GG125" s="119"/>
      <c r="GH125" s="119"/>
      <c r="GI125" s="119"/>
      <c r="GJ125" s="119"/>
    </row>
    <row r="126" spans="1:192" ht="90" x14ac:dyDescent="0.25">
      <c r="A126" s="187" t="s">
        <v>165</v>
      </c>
      <c r="B126" s="153"/>
      <c r="C126" s="154" t="s">
        <v>167</v>
      </c>
      <c r="D126" s="155" t="s">
        <v>24</v>
      </c>
      <c r="E126" s="170" t="s">
        <v>766</v>
      </c>
      <c r="F126" s="61"/>
      <c r="G126" s="90" t="str">
        <f>Page1!$H119</f>
        <v>Invalidé</v>
      </c>
      <c r="H126" s="90" t="str">
        <f>Page2!$H119</f>
        <v>Invalidé</v>
      </c>
      <c r="I126" s="90" t="str">
        <f>Page3!$H119</f>
        <v>Invalidé</v>
      </c>
      <c r="J126" s="90" t="str">
        <f>Page4!$H119</f>
        <v>Invalidé</v>
      </c>
      <c r="K126" s="90" t="str">
        <f>Page5!$H119</f>
        <v>Invalidé</v>
      </c>
      <c r="L126" s="90" t="str">
        <f>Page6!$H119</f>
        <v>Invalidé</v>
      </c>
      <c r="M126" s="90" t="str">
        <f>Page7!$H119</f>
        <v>Invalidé</v>
      </c>
      <c r="N126" s="90" t="str">
        <f>Page8!$H119</f>
        <v>Invalidé</v>
      </c>
      <c r="O126" s="90" t="str">
        <f>Page9!$H119</f>
        <v>Invalidé</v>
      </c>
      <c r="P126" s="90" t="str">
        <f>Page10!$H119</f>
        <v>Invalidé</v>
      </c>
      <c r="Q126" s="90" t="str">
        <f>Page11!$H119</f>
        <v>Invalidé</v>
      </c>
      <c r="R126" s="90" t="str">
        <f>Page12!$H119</f>
        <v>Invalidé</v>
      </c>
      <c r="S126" s="90" t="str">
        <f>Page13!$H119</f>
        <v>Validé</v>
      </c>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119"/>
      <c r="AZ126" s="119"/>
      <c r="BA126" s="119"/>
      <c r="BB126" s="119"/>
      <c r="BC126" s="119"/>
      <c r="BD126" s="119"/>
      <c r="BE126" s="119"/>
      <c r="BF126" s="119"/>
      <c r="BG126" s="119"/>
      <c r="BH126" s="119"/>
      <c r="BI126" s="119"/>
      <c r="BJ126" s="119"/>
      <c r="BK126" s="119"/>
      <c r="BL126" s="119"/>
      <c r="BM126" s="119"/>
      <c r="BN126" s="119"/>
      <c r="BO126" s="119"/>
      <c r="BP126" s="119"/>
      <c r="BQ126" s="119"/>
      <c r="BR126" s="119"/>
      <c r="BS126" s="119"/>
      <c r="BT126" s="119"/>
      <c r="BU126" s="119"/>
      <c r="BV126" s="119"/>
      <c r="BW126" s="119"/>
      <c r="BX126" s="119"/>
      <c r="BY126" s="119"/>
      <c r="BZ126" s="119"/>
      <c r="CA126" s="119"/>
      <c r="CB126" s="119"/>
      <c r="CC126" s="119"/>
      <c r="CD126" s="119"/>
      <c r="CE126" s="119"/>
      <c r="CF126" s="119"/>
      <c r="CG126" s="119"/>
      <c r="CH126" s="119"/>
      <c r="CI126" s="119"/>
      <c r="CJ126" s="119"/>
      <c r="CK126" s="119"/>
      <c r="CL126" s="119"/>
      <c r="CM126" s="119"/>
      <c r="CN126" s="119"/>
      <c r="CO126" s="119"/>
      <c r="CP126" s="119"/>
      <c r="CQ126" s="119"/>
      <c r="CR126" s="119"/>
      <c r="CS126" s="119"/>
      <c r="CT126" s="119"/>
      <c r="CU126" s="119"/>
      <c r="CV126" s="119"/>
      <c r="CW126" s="119"/>
      <c r="CX126" s="119"/>
      <c r="CY126" s="119"/>
      <c r="CZ126" s="119"/>
      <c r="DA126" s="119"/>
      <c r="DB126" s="119"/>
      <c r="DC126" s="119"/>
      <c r="DD126" s="119"/>
      <c r="DE126" s="119"/>
      <c r="DF126" s="119"/>
      <c r="DG126" s="119"/>
      <c r="DH126" s="119"/>
      <c r="DI126" s="119"/>
      <c r="DJ126" s="119"/>
      <c r="DK126" s="119"/>
      <c r="DL126" s="119"/>
      <c r="DM126" s="119"/>
      <c r="DN126" s="119"/>
      <c r="DO126" s="119"/>
      <c r="DP126" s="119"/>
      <c r="DQ126" s="119"/>
      <c r="DR126" s="119"/>
      <c r="DS126" s="119"/>
      <c r="DT126" s="119"/>
      <c r="DU126" s="119"/>
      <c r="DV126" s="119"/>
      <c r="DW126" s="119"/>
      <c r="DX126" s="119"/>
      <c r="DY126" s="119"/>
      <c r="DZ126" s="119"/>
      <c r="EA126" s="119"/>
      <c r="EB126" s="119"/>
      <c r="EC126" s="119"/>
      <c r="ED126" s="119"/>
      <c r="EE126" s="119"/>
      <c r="EF126" s="119"/>
      <c r="EG126" s="119"/>
      <c r="EH126" s="119"/>
      <c r="EI126" s="119"/>
      <c r="EJ126" s="119"/>
      <c r="EK126" s="119"/>
      <c r="EL126" s="119"/>
      <c r="EM126" s="119"/>
      <c r="EN126" s="119"/>
      <c r="EO126" s="119"/>
      <c r="EP126" s="119"/>
      <c r="EQ126" s="119"/>
      <c r="ER126" s="119"/>
      <c r="ES126" s="119"/>
      <c r="ET126" s="119"/>
      <c r="EU126" s="119"/>
      <c r="EV126" s="119"/>
      <c r="EW126" s="119"/>
      <c r="EX126" s="119"/>
      <c r="EY126" s="119"/>
      <c r="EZ126" s="119"/>
      <c r="FA126" s="119"/>
      <c r="FB126" s="119"/>
      <c r="FC126" s="119"/>
      <c r="FD126" s="119"/>
      <c r="FE126" s="119"/>
      <c r="FF126" s="119"/>
      <c r="FG126" s="119"/>
      <c r="FH126" s="119"/>
      <c r="FI126" s="119"/>
      <c r="FJ126" s="119"/>
      <c r="FK126" s="119"/>
      <c r="FL126" s="119"/>
      <c r="FM126" s="119"/>
      <c r="FN126" s="119"/>
      <c r="FO126" s="119"/>
      <c r="FP126" s="119"/>
      <c r="FQ126" s="119"/>
      <c r="FR126" s="119"/>
      <c r="FS126" s="119"/>
      <c r="FT126" s="119"/>
      <c r="FU126" s="119"/>
      <c r="FV126" s="119"/>
      <c r="FW126" s="119"/>
      <c r="FX126" s="119"/>
      <c r="FY126" s="119"/>
      <c r="FZ126" s="119"/>
      <c r="GA126" s="119"/>
      <c r="GB126" s="119"/>
      <c r="GC126" s="119"/>
      <c r="GD126" s="119"/>
      <c r="GE126" s="119"/>
      <c r="GF126" s="119"/>
      <c r="GG126" s="119"/>
      <c r="GH126" s="119"/>
      <c r="GI126" s="119"/>
      <c r="GJ126" s="119"/>
    </row>
    <row r="127" spans="1:192" ht="90" outlineLevel="1" x14ac:dyDescent="0.25">
      <c r="A127" s="187" t="s">
        <v>165</v>
      </c>
      <c r="B127" s="153"/>
      <c r="C127" s="154" t="s">
        <v>168</v>
      </c>
      <c r="D127" s="155" t="s">
        <v>24</v>
      </c>
      <c r="E127" s="170" t="s">
        <v>767</v>
      </c>
      <c r="F127" s="61"/>
      <c r="G127" s="90" t="str">
        <f>Page1!$H120</f>
        <v>NA</v>
      </c>
      <c r="H127" s="90" t="str">
        <f>Page2!$H120</f>
        <v>NA</v>
      </c>
      <c r="I127" s="90" t="str">
        <f>Page3!$H120</f>
        <v>NA</v>
      </c>
      <c r="J127" s="90" t="str">
        <f>Page4!$H120</f>
        <v>NA</v>
      </c>
      <c r="K127" s="90" t="str">
        <f>Page5!$H120</f>
        <v>NA</v>
      </c>
      <c r="L127" s="90" t="str">
        <f>Page6!$H120</f>
        <v>NA</v>
      </c>
      <c r="M127" s="90" t="str">
        <f>Page7!$H120</f>
        <v>NA</v>
      </c>
      <c r="N127" s="90" t="str">
        <f>Page8!$H120</f>
        <v>Invalidé</v>
      </c>
      <c r="O127" s="90" t="str">
        <f>Page9!$H120</f>
        <v>NA</v>
      </c>
      <c r="P127" s="90" t="str">
        <f>Page10!$H120</f>
        <v>Invalidé</v>
      </c>
      <c r="Q127" s="90" t="str">
        <f>Page11!$H120</f>
        <v>NA</v>
      </c>
      <c r="R127" s="90" t="str">
        <f>Page12!$H120</f>
        <v>Invalidé</v>
      </c>
      <c r="S127" s="90" t="str">
        <f>Page13!$H120</f>
        <v>NA</v>
      </c>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119"/>
      <c r="AZ127" s="119"/>
      <c r="BA127" s="119"/>
      <c r="BB127" s="119"/>
      <c r="BC127" s="119"/>
      <c r="BD127" s="119"/>
      <c r="BE127" s="119"/>
      <c r="BF127" s="119"/>
      <c r="BG127" s="119"/>
      <c r="BH127" s="119"/>
      <c r="BI127" s="119"/>
      <c r="BJ127" s="119"/>
      <c r="BK127" s="119"/>
      <c r="BL127" s="119"/>
      <c r="BM127" s="119"/>
      <c r="BN127" s="119"/>
      <c r="BO127" s="119"/>
      <c r="BP127" s="119"/>
      <c r="BQ127" s="119"/>
      <c r="BR127" s="119"/>
      <c r="BS127" s="119"/>
      <c r="BT127" s="119"/>
      <c r="BU127" s="119"/>
      <c r="BV127" s="119"/>
      <c r="BW127" s="119"/>
      <c r="BX127" s="119"/>
      <c r="BY127" s="119"/>
      <c r="BZ127" s="119"/>
      <c r="CA127" s="119"/>
      <c r="CB127" s="119"/>
      <c r="CC127" s="119"/>
      <c r="CD127" s="119"/>
      <c r="CE127" s="119"/>
      <c r="CF127" s="119"/>
      <c r="CG127" s="119"/>
      <c r="CH127" s="119"/>
      <c r="CI127" s="119"/>
      <c r="CJ127" s="119"/>
      <c r="CK127" s="119"/>
      <c r="CL127" s="119"/>
      <c r="CM127" s="119"/>
      <c r="CN127" s="119"/>
      <c r="CO127" s="119"/>
      <c r="CP127" s="119"/>
      <c r="CQ127" s="119"/>
      <c r="CR127" s="119"/>
      <c r="CS127" s="119"/>
      <c r="CT127" s="119"/>
      <c r="CU127" s="119"/>
      <c r="CV127" s="119"/>
      <c r="CW127" s="119"/>
      <c r="CX127" s="119"/>
      <c r="CY127" s="119"/>
      <c r="CZ127" s="119"/>
      <c r="DA127" s="119"/>
      <c r="DB127" s="119"/>
      <c r="DC127" s="119"/>
      <c r="DD127" s="119"/>
      <c r="DE127" s="119"/>
      <c r="DF127" s="119"/>
      <c r="DG127" s="119"/>
      <c r="DH127" s="119"/>
      <c r="DI127" s="119"/>
      <c r="DJ127" s="119"/>
      <c r="DK127" s="119"/>
      <c r="DL127" s="119"/>
      <c r="DM127" s="119"/>
      <c r="DN127" s="119"/>
      <c r="DO127" s="119"/>
      <c r="DP127" s="119"/>
      <c r="DQ127" s="119"/>
      <c r="DR127" s="119"/>
      <c r="DS127" s="119"/>
      <c r="DT127" s="119"/>
      <c r="DU127" s="119"/>
      <c r="DV127" s="119"/>
      <c r="DW127" s="119"/>
      <c r="DX127" s="119"/>
      <c r="DY127" s="119"/>
      <c r="DZ127" s="119"/>
      <c r="EA127" s="119"/>
      <c r="EB127" s="119"/>
      <c r="EC127" s="119"/>
      <c r="ED127" s="119"/>
      <c r="EE127" s="119"/>
      <c r="EF127" s="119"/>
      <c r="EG127" s="119"/>
      <c r="EH127" s="119"/>
      <c r="EI127" s="119"/>
      <c r="EJ127" s="119"/>
      <c r="EK127" s="119"/>
      <c r="EL127" s="119"/>
      <c r="EM127" s="119"/>
      <c r="EN127" s="119"/>
      <c r="EO127" s="119"/>
      <c r="EP127" s="119"/>
      <c r="EQ127" s="119"/>
      <c r="ER127" s="119"/>
      <c r="ES127" s="119"/>
      <c r="ET127" s="119"/>
      <c r="EU127" s="119"/>
      <c r="EV127" s="119"/>
      <c r="EW127" s="119"/>
      <c r="EX127" s="119"/>
      <c r="EY127" s="119"/>
      <c r="EZ127" s="119"/>
      <c r="FA127" s="119"/>
      <c r="FB127" s="119"/>
      <c r="FC127" s="119"/>
      <c r="FD127" s="119"/>
      <c r="FE127" s="119"/>
      <c r="FF127" s="119"/>
      <c r="FG127" s="119"/>
      <c r="FH127" s="119"/>
      <c r="FI127" s="119"/>
      <c r="FJ127" s="119"/>
      <c r="FK127" s="119"/>
      <c r="FL127" s="119"/>
      <c r="FM127" s="119"/>
      <c r="FN127" s="119"/>
      <c r="FO127" s="119"/>
      <c r="FP127" s="119"/>
      <c r="FQ127" s="119"/>
      <c r="FR127" s="119"/>
      <c r="FS127" s="119"/>
      <c r="FT127" s="119"/>
      <c r="FU127" s="119"/>
      <c r="FV127" s="119"/>
      <c r="FW127" s="119"/>
      <c r="FX127" s="119"/>
      <c r="FY127" s="119"/>
      <c r="FZ127" s="119"/>
      <c r="GA127" s="119"/>
      <c r="GB127" s="119"/>
      <c r="GC127" s="119"/>
      <c r="GD127" s="119"/>
      <c r="GE127" s="119"/>
      <c r="GF127" s="119"/>
      <c r="GG127" s="119"/>
      <c r="GH127" s="119"/>
      <c r="GI127" s="119"/>
      <c r="GJ127" s="119"/>
    </row>
    <row r="128" spans="1:192" ht="90" outlineLevel="1" x14ac:dyDescent="0.25">
      <c r="A128" s="187" t="s">
        <v>165</v>
      </c>
      <c r="B128" s="153"/>
      <c r="C128" s="154" t="s">
        <v>500</v>
      </c>
      <c r="D128" s="155" t="s">
        <v>24</v>
      </c>
      <c r="E128" s="170" t="s">
        <v>768</v>
      </c>
      <c r="F128" s="61"/>
      <c r="G128" s="90" t="str">
        <f>Page1!$H121</f>
        <v>NA</v>
      </c>
      <c r="H128" s="90" t="str">
        <f>Page2!$H121</f>
        <v>NA</v>
      </c>
      <c r="I128" s="90" t="str">
        <f>Page3!$H121</f>
        <v>NA</v>
      </c>
      <c r="J128" s="90" t="str">
        <f>Page4!$H121</f>
        <v>NA</v>
      </c>
      <c r="K128" s="90" t="str">
        <f>Page5!$H121</f>
        <v>NA</v>
      </c>
      <c r="L128" s="90" t="str">
        <f>Page6!$H121</f>
        <v>NA</v>
      </c>
      <c r="M128" s="90" t="str">
        <f>Page7!$H121</f>
        <v>NA</v>
      </c>
      <c r="N128" s="90" t="str">
        <f>Page8!$H121</f>
        <v>NA</v>
      </c>
      <c r="O128" s="90" t="str">
        <f>Page9!$H121</f>
        <v>NA</v>
      </c>
      <c r="P128" s="90" t="str">
        <f>Page10!$H121</f>
        <v>NA</v>
      </c>
      <c r="Q128" s="90" t="str">
        <f>Page11!$H121</f>
        <v>NA</v>
      </c>
      <c r="R128" s="90" t="str">
        <f>Page12!$H121</f>
        <v>NA</v>
      </c>
      <c r="S128" s="90" t="str">
        <f>Page13!$H121</f>
        <v>NA</v>
      </c>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119"/>
      <c r="AZ128" s="119"/>
      <c r="BA128" s="119"/>
      <c r="BB128" s="119"/>
      <c r="BC128" s="119"/>
      <c r="BD128" s="119"/>
      <c r="BE128" s="119"/>
      <c r="BF128" s="119"/>
      <c r="BG128" s="119"/>
      <c r="BH128" s="119"/>
      <c r="BI128" s="119"/>
      <c r="BJ128" s="119"/>
      <c r="BK128" s="119"/>
      <c r="BL128" s="119"/>
      <c r="BM128" s="119"/>
      <c r="BN128" s="119"/>
      <c r="BO128" s="119"/>
      <c r="BP128" s="119"/>
      <c r="BQ128" s="119"/>
      <c r="BR128" s="119"/>
      <c r="BS128" s="119"/>
      <c r="BT128" s="119"/>
      <c r="BU128" s="119"/>
      <c r="BV128" s="119"/>
      <c r="BW128" s="119"/>
      <c r="BX128" s="119"/>
      <c r="BY128" s="119"/>
      <c r="BZ128" s="119"/>
      <c r="CA128" s="119"/>
      <c r="CB128" s="119"/>
      <c r="CC128" s="119"/>
      <c r="CD128" s="119"/>
      <c r="CE128" s="119"/>
      <c r="CF128" s="119"/>
      <c r="CG128" s="119"/>
      <c r="CH128" s="119"/>
      <c r="CI128" s="119"/>
      <c r="CJ128" s="119"/>
      <c r="CK128" s="119"/>
      <c r="CL128" s="119"/>
      <c r="CM128" s="119"/>
      <c r="CN128" s="119"/>
      <c r="CO128" s="119"/>
      <c r="CP128" s="119"/>
      <c r="CQ128" s="119"/>
      <c r="CR128" s="119"/>
      <c r="CS128" s="119"/>
      <c r="CT128" s="119"/>
      <c r="CU128" s="119"/>
      <c r="CV128" s="119"/>
      <c r="CW128" s="119"/>
      <c r="CX128" s="119"/>
      <c r="CY128" s="119"/>
      <c r="CZ128" s="119"/>
      <c r="DA128" s="119"/>
      <c r="DB128" s="119"/>
      <c r="DC128" s="119"/>
      <c r="DD128" s="119"/>
      <c r="DE128" s="119"/>
      <c r="DF128" s="119"/>
      <c r="DG128" s="119"/>
      <c r="DH128" s="119"/>
      <c r="DI128" s="119"/>
      <c r="DJ128" s="119"/>
      <c r="DK128" s="119"/>
      <c r="DL128" s="119"/>
      <c r="DM128" s="119"/>
      <c r="DN128" s="119"/>
      <c r="DO128" s="119"/>
      <c r="DP128" s="119"/>
      <c r="DQ128" s="119"/>
      <c r="DR128" s="119"/>
      <c r="DS128" s="119"/>
      <c r="DT128" s="119"/>
      <c r="DU128" s="119"/>
      <c r="DV128" s="119"/>
      <c r="DW128" s="119"/>
      <c r="DX128" s="119"/>
      <c r="DY128" s="119"/>
      <c r="DZ128" s="119"/>
      <c r="EA128" s="119"/>
      <c r="EB128" s="119"/>
      <c r="EC128" s="119"/>
      <c r="ED128" s="119"/>
      <c r="EE128" s="119"/>
      <c r="EF128" s="119"/>
      <c r="EG128" s="119"/>
      <c r="EH128" s="119"/>
      <c r="EI128" s="119"/>
      <c r="EJ128" s="119"/>
      <c r="EK128" s="119"/>
      <c r="EL128" s="119"/>
      <c r="EM128" s="119"/>
      <c r="EN128" s="119"/>
      <c r="EO128" s="119"/>
      <c r="EP128" s="119"/>
      <c r="EQ128" s="119"/>
      <c r="ER128" s="119"/>
      <c r="ES128" s="119"/>
      <c r="ET128" s="119"/>
      <c r="EU128" s="119"/>
      <c r="EV128" s="119"/>
      <c r="EW128" s="119"/>
      <c r="EX128" s="119"/>
      <c r="EY128" s="119"/>
      <c r="EZ128" s="119"/>
      <c r="FA128" s="119"/>
      <c r="FB128" s="119"/>
      <c r="FC128" s="119"/>
      <c r="FD128" s="119"/>
      <c r="FE128" s="119"/>
      <c r="FF128" s="119"/>
      <c r="FG128" s="119"/>
      <c r="FH128" s="119"/>
      <c r="FI128" s="119"/>
      <c r="FJ128" s="119"/>
      <c r="FK128" s="119"/>
      <c r="FL128" s="119"/>
      <c r="FM128" s="119"/>
      <c r="FN128" s="119"/>
      <c r="FO128" s="119"/>
      <c r="FP128" s="119"/>
      <c r="FQ128" s="119"/>
      <c r="FR128" s="119"/>
      <c r="FS128" s="119"/>
      <c r="FT128" s="119"/>
      <c r="FU128" s="119"/>
      <c r="FV128" s="119"/>
      <c r="FW128" s="119"/>
      <c r="FX128" s="119"/>
      <c r="FY128" s="119"/>
      <c r="FZ128" s="119"/>
      <c r="GA128" s="119"/>
      <c r="GB128" s="119"/>
      <c r="GC128" s="119"/>
      <c r="GD128" s="119"/>
      <c r="GE128" s="119"/>
      <c r="GF128" s="119"/>
      <c r="GG128" s="119"/>
      <c r="GH128" s="119"/>
      <c r="GI128" s="119"/>
      <c r="GJ128" s="119"/>
    </row>
    <row r="129" spans="1:192" ht="45" outlineLevel="1" x14ac:dyDescent="0.25">
      <c r="A129" s="187" t="s">
        <v>165</v>
      </c>
      <c r="B129" s="153"/>
      <c r="C129" s="154" t="s">
        <v>501</v>
      </c>
      <c r="D129" s="155" t="s">
        <v>24</v>
      </c>
      <c r="E129" s="170" t="s">
        <v>769</v>
      </c>
      <c r="F129" s="61"/>
      <c r="G129" s="90" t="str">
        <f>Page1!$H122</f>
        <v>Invalidé</v>
      </c>
      <c r="H129" s="90" t="str">
        <f>Page2!$H122</f>
        <v>Invalidé</v>
      </c>
      <c r="I129" s="90" t="str">
        <f>Page3!$H122</f>
        <v>Invalidé</v>
      </c>
      <c r="J129" s="90" t="str">
        <f>Page4!$H122</f>
        <v>Invalidé</v>
      </c>
      <c r="K129" s="90" t="str">
        <f>Page5!$H122</f>
        <v>Invalidé</v>
      </c>
      <c r="L129" s="90" t="str">
        <f>Page6!$H122</f>
        <v>Invalidé</v>
      </c>
      <c r="M129" s="90" t="str">
        <f>Page7!$H122</f>
        <v>Invalidé</v>
      </c>
      <c r="N129" s="90" t="str">
        <f>Page8!$H122</f>
        <v>Invalidé</v>
      </c>
      <c r="O129" s="90" t="str">
        <f>Page9!$H122</f>
        <v>Invalidé</v>
      </c>
      <c r="P129" s="90" t="str">
        <f>Page10!$H122</f>
        <v>Invalidé</v>
      </c>
      <c r="Q129" s="90" t="str">
        <f>Page11!$H122</f>
        <v>Invalidé</v>
      </c>
      <c r="R129" s="90" t="str">
        <f>Page12!$H122</f>
        <v>Invalidé</v>
      </c>
      <c r="S129" s="90" t="str">
        <f>Page13!$H122</f>
        <v>NA</v>
      </c>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119"/>
      <c r="AZ129" s="119"/>
      <c r="BA129" s="119"/>
      <c r="BB129" s="119"/>
      <c r="BC129" s="119"/>
      <c r="BD129" s="119"/>
      <c r="BE129" s="119"/>
      <c r="BF129" s="119"/>
      <c r="BG129" s="119"/>
      <c r="BH129" s="119"/>
      <c r="BI129" s="119"/>
      <c r="BJ129" s="119"/>
      <c r="BK129" s="119"/>
      <c r="BL129" s="119"/>
      <c r="BM129" s="119"/>
      <c r="BN129" s="119"/>
      <c r="BO129" s="119"/>
      <c r="BP129" s="119"/>
      <c r="BQ129" s="119"/>
      <c r="BR129" s="119"/>
      <c r="BS129" s="119"/>
      <c r="BT129" s="119"/>
      <c r="BU129" s="119"/>
      <c r="BV129" s="119"/>
      <c r="BW129" s="119"/>
      <c r="BX129" s="119"/>
      <c r="BY129" s="119"/>
      <c r="BZ129" s="119"/>
      <c r="CA129" s="119"/>
      <c r="CB129" s="119"/>
      <c r="CC129" s="119"/>
      <c r="CD129" s="119"/>
      <c r="CE129" s="119"/>
      <c r="CF129" s="119"/>
      <c r="CG129" s="119"/>
      <c r="CH129" s="119"/>
      <c r="CI129" s="119"/>
      <c r="CJ129" s="119"/>
      <c r="CK129" s="119"/>
      <c r="CL129" s="119"/>
      <c r="CM129" s="119"/>
      <c r="CN129" s="119"/>
      <c r="CO129" s="119"/>
      <c r="CP129" s="119"/>
      <c r="CQ129" s="119"/>
      <c r="CR129" s="119"/>
      <c r="CS129" s="119"/>
      <c r="CT129" s="119"/>
      <c r="CU129" s="119"/>
      <c r="CV129" s="119"/>
      <c r="CW129" s="119"/>
      <c r="CX129" s="119"/>
      <c r="CY129" s="119"/>
      <c r="CZ129" s="119"/>
      <c r="DA129" s="119"/>
      <c r="DB129" s="119"/>
      <c r="DC129" s="119"/>
      <c r="DD129" s="119"/>
      <c r="DE129" s="119"/>
      <c r="DF129" s="119"/>
      <c r="DG129" s="119"/>
      <c r="DH129" s="119"/>
      <c r="DI129" s="119"/>
      <c r="DJ129" s="119"/>
      <c r="DK129" s="119"/>
      <c r="DL129" s="119"/>
      <c r="DM129" s="119"/>
      <c r="DN129" s="119"/>
      <c r="DO129" s="119"/>
      <c r="DP129" s="119"/>
      <c r="DQ129" s="119"/>
      <c r="DR129" s="119"/>
      <c r="DS129" s="119"/>
      <c r="DT129" s="119"/>
      <c r="DU129" s="119"/>
      <c r="DV129" s="119"/>
      <c r="DW129" s="119"/>
      <c r="DX129" s="119"/>
      <c r="DY129" s="119"/>
      <c r="DZ129" s="119"/>
      <c r="EA129" s="119"/>
      <c r="EB129" s="119"/>
      <c r="EC129" s="119"/>
      <c r="ED129" s="119"/>
      <c r="EE129" s="119"/>
      <c r="EF129" s="119"/>
      <c r="EG129" s="119"/>
      <c r="EH129" s="119"/>
      <c r="EI129" s="119"/>
      <c r="EJ129" s="119"/>
      <c r="EK129" s="119"/>
      <c r="EL129" s="119"/>
      <c r="EM129" s="119"/>
      <c r="EN129" s="119"/>
      <c r="EO129" s="119"/>
      <c r="EP129" s="119"/>
      <c r="EQ129" s="119"/>
      <c r="ER129" s="119"/>
      <c r="ES129" s="119"/>
      <c r="ET129" s="119"/>
      <c r="EU129" s="119"/>
      <c r="EV129" s="119"/>
      <c r="EW129" s="119"/>
      <c r="EX129" s="119"/>
      <c r="EY129" s="119"/>
      <c r="EZ129" s="119"/>
      <c r="FA129" s="119"/>
      <c r="FB129" s="119"/>
      <c r="FC129" s="119"/>
      <c r="FD129" s="119"/>
      <c r="FE129" s="119"/>
      <c r="FF129" s="119"/>
      <c r="FG129" s="119"/>
      <c r="FH129" s="119"/>
      <c r="FI129" s="119"/>
      <c r="FJ129" s="119"/>
      <c r="FK129" s="119"/>
      <c r="FL129" s="119"/>
      <c r="FM129" s="119"/>
      <c r="FN129" s="119"/>
      <c r="FO129" s="119"/>
      <c r="FP129" s="119"/>
      <c r="FQ129" s="119"/>
      <c r="FR129" s="119"/>
      <c r="FS129" s="119"/>
      <c r="FT129" s="119"/>
      <c r="FU129" s="119"/>
      <c r="FV129" s="119"/>
      <c r="FW129" s="119"/>
      <c r="FX129" s="119"/>
      <c r="FY129" s="119"/>
      <c r="FZ129" s="119"/>
      <c r="GA129" s="119"/>
      <c r="GB129" s="119"/>
      <c r="GC129" s="119"/>
      <c r="GD129" s="119"/>
      <c r="GE129" s="119"/>
      <c r="GF129" s="119"/>
      <c r="GG129" s="119"/>
      <c r="GH129" s="119"/>
      <c r="GI129" s="119"/>
      <c r="GJ129" s="119"/>
    </row>
    <row r="130" spans="1:192" ht="33.75" outlineLevel="1" x14ac:dyDescent="0.25">
      <c r="A130" s="187" t="s">
        <v>165</v>
      </c>
      <c r="B130" s="150" t="s">
        <v>770</v>
      </c>
      <c r="C130" s="151" t="s">
        <v>169</v>
      </c>
      <c r="D130" s="152" t="s">
        <v>24</v>
      </c>
      <c r="E130" s="180" t="s">
        <v>502</v>
      </c>
      <c r="F130" s="59"/>
      <c r="G130" s="90" t="str">
        <f>Page1!$H123</f>
        <v>Validé</v>
      </c>
      <c r="H130" s="90" t="str">
        <f>Page2!$H123</f>
        <v>Validé</v>
      </c>
      <c r="I130" s="90" t="str">
        <f>Page3!$H123</f>
        <v>Invalidé</v>
      </c>
      <c r="J130" s="90" t="str">
        <f>Page4!$H123</f>
        <v>Validé</v>
      </c>
      <c r="K130" s="90" t="str">
        <f>Page5!$H123</f>
        <v>Validé</v>
      </c>
      <c r="L130" s="90" t="str">
        <f>Page6!$H123</f>
        <v>Validé</v>
      </c>
      <c r="M130" s="90" t="str">
        <f>Page7!$H123</f>
        <v>Validé</v>
      </c>
      <c r="N130" s="90" t="str">
        <f>Page8!$H123</f>
        <v>Validé</v>
      </c>
      <c r="O130" s="90" t="str">
        <f>Page9!$H123</f>
        <v>Validé</v>
      </c>
      <c r="P130" s="90" t="str">
        <f>Page10!$H123</f>
        <v>Validé</v>
      </c>
      <c r="Q130" s="90" t="str">
        <f>Page11!$H123</f>
        <v>Validé</v>
      </c>
      <c r="R130" s="90" t="str">
        <f>Page12!$H123</f>
        <v>Validé</v>
      </c>
      <c r="S130" s="90" t="str">
        <f>Page13!$H123</f>
        <v>Validé</v>
      </c>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119"/>
      <c r="AZ130" s="119"/>
      <c r="BA130" s="119"/>
      <c r="BB130" s="119"/>
      <c r="BC130" s="119"/>
      <c r="BD130" s="119"/>
      <c r="BE130" s="119"/>
      <c r="BF130" s="119"/>
      <c r="BG130" s="119"/>
      <c r="BH130" s="119"/>
      <c r="BI130" s="119"/>
      <c r="BJ130" s="119"/>
      <c r="BK130" s="119"/>
      <c r="BL130" s="119"/>
      <c r="BM130" s="119"/>
      <c r="BN130" s="119"/>
      <c r="BO130" s="119"/>
      <c r="BP130" s="119"/>
      <c r="BQ130" s="119"/>
      <c r="BR130" s="119"/>
      <c r="BS130" s="119"/>
      <c r="BT130" s="119"/>
      <c r="BU130" s="119"/>
      <c r="BV130" s="119"/>
      <c r="BW130" s="119"/>
      <c r="BX130" s="119"/>
      <c r="BY130" s="119"/>
      <c r="BZ130" s="119"/>
      <c r="CA130" s="119"/>
      <c r="CB130" s="119"/>
      <c r="CC130" s="119"/>
      <c r="CD130" s="119"/>
      <c r="CE130" s="119"/>
      <c r="CF130" s="119"/>
      <c r="CG130" s="119"/>
      <c r="CH130" s="119"/>
      <c r="CI130" s="119"/>
      <c r="CJ130" s="119"/>
      <c r="CK130" s="119"/>
      <c r="CL130" s="119"/>
      <c r="CM130" s="119"/>
      <c r="CN130" s="119"/>
      <c r="CO130" s="119"/>
      <c r="CP130" s="119"/>
      <c r="CQ130" s="119"/>
      <c r="CR130" s="119"/>
      <c r="CS130" s="119"/>
      <c r="CT130" s="119"/>
      <c r="CU130" s="119"/>
      <c r="CV130" s="119"/>
      <c r="CW130" s="119"/>
      <c r="CX130" s="119"/>
      <c r="CY130" s="119"/>
      <c r="CZ130" s="119"/>
      <c r="DA130" s="119"/>
      <c r="DB130" s="119"/>
      <c r="DC130" s="119"/>
      <c r="DD130" s="119"/>
      <c r="DE130" s="119"/>
      <c r="DF130" s="119"/>
      <c r="DG130" s="119"/>
      <c r="DH130" s="119"/>
      <c r="DI130" s="119"/>
      <c r="DJ130" s="119"/>
      <c r="DK130" s="119"/>
      <c r="DL130" s="119"/>
      <c r="DM130" s="119"/>
      <c r="DN130" s="119"/>
      <c r="DO130" s="119"/>
      <c r="DP130" s="119"/>
      <c r="DQ130" s="119"/>
      <c r="DR130" s="119"/>
      <c r="DS130" s="119"/>
      <c r="DT130" s="119"/>
      <c r="DU130" s="119"/>
      <c r="DV130" s="119"/>
      <c r="DW130" s="119"/>
      <c r="DX130" s="119"/>
      <c r="DY130" s="119"/>
      <c r="DZ130" s="119"/>
      <c r="EA130" s="119"/>
      <c r="EB130" s="119"/>
      <c r="EC130" s="119"/>
      <c r="ED130" s="119"/>
      <c r="EE130" s="119"/>
      <c r="EF130" s="119"/>
      <c r="EG130" s="119"/>
      <c r="EH130" s="119"/>
      <c r="EI130" s="119"/>
      <c r="EJ130" s="119"/>
      <c r="EK130" s="119"/>
      <c r="EL130" s="119"/>
      <c r="EM130" s="119"/>
      <c r="EN130" s="119"/>
      <c r="EO130" s="119"/>
      <c r="EP130" s="119"/>
      <c r="EQ130" s="119"/>
      <c r="ER130" s="119"/>
      <c r="ES130" s="119"/>
      <c r="ET130" s="119"/>
      <c r="EU130" s="119"/>
      <c r="EV130" s="119"/>
      <c r="EW130" s="119"/>
      <c r="EX130" s="119"/>
      <c r="EY130" s="119"/>
      <c r="EZ130" s="119"/>
      <c r="FA130" s="119"/>
      <c r="FB130" s="119"/>
      <c r="FC130" s="119"/>
      <c r="FD130" s="119"/>
      <c r="FE130" s="119"/>
      <c r="FF130" s="119"/>
      <c r="FG130" s="119"/>
      <c r="FH130" s="119"/>
      <c r="FI130" s="119"/>
      <c r="FJ130" s="119"/>
      <c r="FK130" s="119"/>
      <c r="FL130" s="119"/>
      <c r="FM130" s="119"/>
      <c r="FN130" s="119"/>
      <c r="FO130" s="119"/>
      <c r="FP130" s="119"/>
      <c r="FQ130" s="119"/>
      <c r="FR130" s="119"/>
      <c r="FS130" s="119"/>
      <c r="FT130" s="119"/>
      <c r="FU130" s="119"/>
      <c r="FV130" s="119"/>
      <c r="FW130" s="119"/>
      <c r="FX130" s="119"/>
      <c r="FY130" s="119"/>
      <c r="FZ130" s="119"/>
      <c r="GA130" s="119"/>
      <c r="GB130" s="119"/>
      <c r="GC130" s="119"/>
      <c r="GD130" s="119"/>
      <c r="GE130" s="119"/>
      <c r="GF130" s="119"/>
      <c r="GG130" s="119"/>
      <c r="GH130" s="119"/>
      <c r="GI130" s="119"/>
      <c r="GJ130" s="119"/>
    </row>
    <row r="131" spans="1:192" ht="146.25" outlineLevel="1" x14ac:dyDescent="0.25">
      <c r="A131" s="186" t="s">
        <v>8</v>
      </c>
      <c r="B131" s="153" t="s">
        <v>771</v>
      </c>
      <c r="C131" s="154" t="s">
        <v>170</v>
      </c>
      <c r="D131" s="155" t="s">
        <v>24</v>
      </c>
      <c r="E131" s="181" t="s">
        <v>772</v>
      </c>
      <c r="F131" s="61"/>
      <c r="G131" s="90" t="str">
        <f>Page1!$H124</f>
        <v>Invalidé</v>
      </c>
      <c r="H131" s="90" t="str">
        <f>Page2!$H124</f>
        <v>Invalidé</v>
      </c>
      <c r="I131" s="90" t="str">
        <f>Page3!$H124</f>
        <v>Invalidé</v>
      </c>
      <c r="J131" s="90" t="str">
        <f>Page4!$H124</f>
        <v>Invalidé</v>
      </c>
      <c r="K131" s="90" t="str">
        <f>Page5!$H124</f>
        <v>Invalidé</v>
      </c>
      <c r="L131" s="90" t="str">
        <f>Page6!$H124</f>
        <v>Invalidé</v>
      </c>
      <c r="M131" s="90" t="str">
        <f>Page7!$H124</f>
        <v>Invalidé</v>
      </c>
      <c r="N131" s="90" t="str">
        <f>Page8!$H124</f>
        <v>Invalidé</v>
      </c>
      <c r="O131" s="90" t="str">
        <f>Page9!$H124</f>
        <v>Invalidé</v>
      </c>
      <c r="P131" s="90" t="str">
        <f>Page10!$H124</f>
        <v>Invalidé</v>
      </c>
      <c r="Q131" s="90" t="str">
        <f>Page11!$H124</f>
        <v>Invalidé</v>
      </c>
      <c r="R131" s="90" t="str">
        <f>Page12!$H124</f>
        <v>Invalidé</v>
      </c>
      <c r="S131" s="90" t="str">
        <f>Page13!$H124</f>
        <v>Invalidé</v>
      </c>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119"/>
      <c r="AZ131" s="119"/>
      <c r="BA131" s="119"/>
      <c r="BB131" s="119"/>
      <c r="BC131" s="119"/>
      <c r="BD131" s="119"/>
      <c r="BE131" s="119"/>
      <c r="BF131" s="119"/>
      <c r="BG131" s="119"/>
      <c r="BH131" s="119"/>
      <c r="BI131" s="119"/>
      <c r="BJ131" s="119"/>
      <c r="BK131" s="119"/>
      <c r="BL131" s="119"/>
      <c r="BM131" s="119"/>
      <c r="BN131" s="119"/>
      <c r="BO131" s="119"/>
      <c r="BP131" s="119"/>
      <c r="BQ131" s="119"/>
      <c r="BR131" s="119"/>
      <c r="BS131" s="119"/>
      <c r="BT131" s="119"/>
      <c r="BU131" s="119"/>
      <c r="BV131" s="119"/>
      <c r="BW131" s="119"/>
      <c r="BX131" s="119"/>
      <c r="BY131" s="119"/>
      <c r="BZ131" s="119"/>
      <c r="CA131" s="119"/>
      <c r="CB131" s="119"/>
      <c r="CC131" s="119"/>
      <c r="CD131" s="119"/>
      <c r="CE131" s="119"/>
      <c r="CF131" s="119"/>
      <c r="CG131" s="119"/>
      <c r="CH131" s="119"/>
      <c r="CI131" s="119"/>
      <c r="CJ131" s="119"/>
      <c r="CK131" s="119"/>
      <c r="CL131" s="119"/>
      <c r="CM131" s="119"/>
      <c r="CN131" s="119"/>
      <c r="CO131" s="119"/>
      <c r="CP131" s="119"/>
      <c r="CQ131" s="119"/>
      <c r="CR131" s="119"/>
      <c r="CS131" s="119"/>
      <c r="CT131" s="119"/>
      <c r="CU131" s="119"/>
      <c r="CV131" s="119"/>
      <c r="CW131" s="119"/>
      <c r="CX131" s="119"/>
      <c r="CY131" s="119"/>
      <c r="CZ131" s="119"/>
      <c r="DA131" s="119"/>
      <c r="DB131" s="119"/>
      <c r="DC131" s="119"/>
      <c r="DD131" s="119"/>
      <c r="DE131" s="119"/>
      <c r="DF131" s="119"/>
      <c r="DG131" s="119"/>
      <c r="DH131" s="119"/>
      <c r="DI131" s="119"/>
      <c r="DJ131" s="119"/>
      <c r="DK131" s="119"/>
      <c r="DL131" s="119"/>
      <c r="DM131" s="119"/>
      <c r="DN131" s="119"/>
      <c r="DO131" s="119"/>
      <c r="DP131" s="119"/>
      <c r="DQ131" s="119"/>
      <c r="DR131" s="119"/>
      <c r="DS131" s="119"/>
      <c r="DT131" s="119"/>
      <c r="DU131" s="119"/>
      <c r="DV131" s="119"/>
      <c r="DW131" s="119"/>
      <c r="DX131" s="119"/>
      <c r="DY131" s="119"/>
      <c r="DZ131" s="119"/>
      <c r="EA131" s="119"/>
      <c r="EB131" s="119"/>
      <c r="EC131" s="119"/>
      <c r="ED131" s="119"/>
      <c r="EE131" s="119"/>
      <c r="EF131" s="119"/>
      <c r="EG131" s="119"/>
      <c r="EH131" s="119"/>
      <c r="EI131" s="119"/>
      <c r="EJ131" s="119"/>
      <c r="EK131" s="119"/>
      <c r="EL131" s="119"/>
      <c r="EM131" s="119"/>
      <c r="EN131" s="119"/>
      <c r="EO131" s="119"/>
      <c r="EP131" s="119"/>
      <c r="EQ131" s="119"/>
      <c r="ER131" s="119"/>
      <c r="ES131" s="119"/>
      <c r="ET131" s="119"/>
      <c r="EU131" s="119"/>
      <c r="EV131" s="119"/>
      <c r="EW131" s="119"/>
      <c r="EX131" s="119"/>
      <c r="EY131" s="119"/>
      <c r="EZ131" s="119"/>
      <c r="FA131" s="119"/>
      <c r="FB131" s="119"/>
      <c r="FC131" s="119"/>
      <c r="FD131" s="119"/>
      <c r="FE131" s="119"/>
      <c r="FF131" s="119"/>
      <c r="FG131" s="119"/>
      <c r="FH131" s="119"/>
      <c r="FI131" s="119"/>
      <c r="FJ131" s="119"/>
      <c r="FK131" s="119"/>
      <c r="FL131" s="119"/>
      <c r="FM131" s="119"/>
      <c r="FN131" s="119"/>
      <c r="FO131" s="119"/>
      <c r="FP131" s="119"/>
      <c r="FQ131" s="119"/>
      <c r="FR131" s="119"/>
      <c r="FS131" s="119"/>
      <c r="FT131" s="119"/>
      <c r="FU131" s="119"/>
      <c r="FV131" s="119"/>
      <c r="FW131" s="119"/>
      <c r="FX131" s="119"/>
      <c r="FY131" s="119"/>
      <c r="FZ131" s="119"/>
      <c r="GA131" s="119"/>
      <c r="GB131" s="119"/>
      <c r="GC131" s="119"/>
      <c r="GD131" s="119"/>
      <c r="GE131" s="119"/>
      <c r="GF131" s="119"/>
      <c r="GG131" s="119"/>
      <c r="GH131" s="119"/>
      <c r="GI131" s="119"/>
      <c r="GJ131" s="119"/>
    </row>
    <row r="132" spans="1:192" ht="90" outlineLevel="1" x14ac:dyDescent="0.25">
      <c r="A132" s="186" t="s">
        <v>8</v>
      </c>
      <c r="B132" s="153"/>
      <c r="C132" s="154" t="s">
        <v>171</v>
      </c>
      <c r="D132" s="155" t="s">
        <v>24</v>
      </c>
      <c r="E132" s="176" t="s">
        <v>773</v>
      </c>
      <c r="F132" s="61"/>
      <c r="G132" s="90" t="str">
        <f>Page1!$H125</f>
        <v>invalidé</v>
      </c>
      <c r="H132" s="90" t="str">
        <f>Page2!$H125</f>
        <v>invalidé</v>
      </c>
      <c r="I132" s="90" t="str">
        <f>Page3!$H125</f>
        <v>invalidé</v>
      </c>
      <c r="J132" s="90" t="str">
        <f>Page4!$H125</f>
        <v>invalidé</v>
      </c>
      <c r="K132" s="90" t="str">
        <f>Page5!$H125</f>
        <v>invalidé</v>
      </c>
      <c r="L132" s="90" t="str">
        <f>Page6!$H125</f>
        <v>invalidé</v>
      </c>
      <c r="M132" s="90" t="str">
        <f>Page7!$H125</f>
        <v>invalidé</v>
      </c>
      <c r="N132" s="90" t="str">
        <f>Page8!$H125</f>
        <v>invalidé</v>
      </c>
      <c r="O132" s="90" t="str">
        <f>Page9!$H125</f>
        <v>invalidé</v>
      </c>
      <c r="P132" s="90" t="str">
        <f>Page10!$H125</f>
        <v>invalidé</v>
      </c>
      <c r="Q132" s="90" t="str">
        <f>Page11!$H125</f>
        <v>invalidé</v>
      </c>
      <c r="R132" s="90" t="str">
        <f>Page12!$H125</f>
        <v>invalidé</v>
      </c>
      <c r="S132" s="90" t="str">
        <f>Page13!$H125</f>
        <v>invalidé</v>
      </c>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90"/>
      <c r="AX132" s="90"/>
      <c r="AY132" s="119"/>
      <c r="AZ132" s="119"/>
      <c r="BA132" s="119"/>
      <c r="BB132" s="119"/>
      <c r="BC132" s="119"/>
      <c r="BD132" s="119"/>
      <c r="BE132" s="119"/>
      <c r="BF132" s="119"/>
      <c r="BG132" s="119"/>
      <c r="BH132" s="119"/>
      <c r="BI132" s="119"/>
      <c r="BJ132" s="119"/>
      <c r="BK132" s="119"/>
      <c r="BL132" s="119"/>
      <c r="BM132" s="119"/>
      <c r="BN132" s="119"/>
      <c r="BO132" s="119"/>
      <c r="BP132" s="119"/>
      <c r="BQ132" s="119"/>
      <c r="BR132" s="119"/>
      <c r="BS132" s="119"/>
      <c r="BT132" s="119"/>
      <c r="BU132" s="119"/>
      <c r="BV132" s="119"/>
      <c r="BW132" s="119"/>
      <c r="BX132" s="119"/>
      <c r="BY132" s="119"/>
      <c r="BZ132" s="119"/>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19"/>
      <c r="CW132" s="119"/>
      <c r="CX132" s="119"/>
      <c r="CY132" s="119"/>
      <c r="CZ132" s="119"/>
      <c r="DA132" s="119"/>
      <c r="DB132" s="119"/>
      <c r="DC132" s="119"/>
      <c r="DD132" s="119"/>
      <c r="DE132" s="119"/>
      <c r="DF132" s="119"/>
      <c r="DG132" s="119"/>
      <c r="DH132" s="119"/>
      <c r="DI132" s="119"/>
      <c r="DJ132" s="119"/>
      <c r="DK132" s="119"/>
      <c r="DL132" s="119"/>
      <c r="DM132" s="119"/>
      <c r="DN132" s="119"/>
      <c r="DO132" s="119"/>
      <c r="DP132" s="119"/>
      <c r="DQ132" s="119"/>
      <c r="DR132" s="119"/>
      <c r="DS132" s="119"/>
      <c r="DT132" s="119"/>
      <c r="DU132" s="119"/>
      <c r="DV132" s="119"/>
      <c r="DW132" s="119"/>
      <c r="DX132" s="119"/>
      <c r="DY132" s="119"/>
      <c r="DZ132" s="119"/>
      <c r="EA132" s="119"/>
      <c r="EB132" s="119"/>
      <c r="EC132" s="119"/>
      <c r="ED132" s="119"/>
      <c r="EE132" s="119"/>
      <c r="EF132" s="119"/>
      <c r="EG132" s="119"/>
      <c r="EH132" s="119"/>
      <c r="EI132" s="119"/>
      <c r="EJ132" s="119"/>
      <c r="EK132" s="119"/>
      <c r="EL132" s="119"/>
      <c r="EM132" s="119"/>
      <c r="EN132" s="119"/>
      <c r="EO132" s="119"/>
      <c r="EP132" s="119"/>
      <c r="EQ132" s="119"/>
      <c r="ER132" s="119"/>
      <c r="ES132" s="119"/>
      <c r="ET132" s="119"/>
      <c r="EU132" s="119"/>
      <c r="EV132" s="119"/>
      <c r="EW132" s="119"/>
      <c r="EX132" s="119"/>
      <c r="EY132" s="119"/>
      <c r="EZ132" s="119"/>
      <c r="FA132" s="119"/>
      <c r="FB132" s="119"/>
      <c r="FC132" s="119"/>
      <c r="FD132" s="119"/>
      <c r="FE132" s="119"/>
      <c r="FF132" s="119"/>
      <c r="FG132" s="119"/>
      <c r="FH132" s="119"/>
      <c r="FI132" s="119"/>
      <c r="FJ132" s="119"/>
      <c r="FK132" s="119"/>
      <c r="FL132" s="119"/>
      <c r="FM132" s="119"/>
      <c r="FN132" s="119"/>
      <c r="FO132" s="119"/>
      <c r="FP132" s="119"/>
      <c r="FQ132" s="119"/>
      <c r="FR132" s="119"/>
      <c r="FS132" s="119"/>
      <c r="FT132" s="119"/>
      <c r="FU132" s="119"/>
      <c r="FV132" s="119"/>
      <c r="FW132" s="119"/>
      <c r="FX132" s="119"/>
      <c r="FY132" s="119"/>
      <c r="FZ132" s="119"/>
      <c r="GA132" s="119"/>
      <c r="GB132" s="119"/>
      <c r="GC132" s="119"/>
      <c r="GD132" s="119"/>
      <c r="GE132" s="119"/>
      <c r="GF132" s="119"/>
      <c r="GG132" s="119"/>
      <c r="GH132" s="119"/>
      <c r="GI132" s="119"/>
      <c r="GJ132" s="119"/>
    </row>
    <row r="133" spans="1:192" ht="101.25" outlineLevel="1" x14ac:dyDescent="0.25">
      <c r="A133" s="186" t="s">
        <v>8</v>
      </c>
      <c r="B133" s="153"/>
      <c r="C133" s="154" t="s">
        <v>172</v>
      </c>
      <c r="D133" s="155" t="s">
        <v>24</v>
      </c>
      <c r="E133" s="179" t="s">
        <v>774</v>
      </c>
      <c r="F133" s="61"/>
      <c r="G133" s="90" t="str">
        <f>Page1!$H126</f>
        <v>Invalidé</v>
      </c>
      <c r="H133" s="90" t="str">
        <f>Page2!$H126</f>
        <v>Invalidé</v>
      </c>
      <c r="I133" s="90" t="str">
        <f>Page3!$H126</f>
        <v>Invalidé</v>
      </c>
      <c r="J133" s="90" t="str">
        <f>Page4!$H126</f>
        <v>Invalidé</v>
      </c>
      <c r="K133" s="90" t="str">
        <f>Page5!$H126</f>
        <v>Invalidé</v>
      </c>
      <c r="L133" s="90" t="str">
        <f>Page6!$H126</f>
        <v>Invalidé</v>
      </c>
      <c r="M133" s="90" t="str">
        <f>Page7!$H126</f>
        <v>Invalidé</v>
      </c>
      <c r="N133" s="90" t="str">
        <f>Page8!$H126</f>
        <v>Invalidé</v>
      </c>
      <c r="O133" s="90" t="str">
        <f>Page9!$H126</f>
        <v>Invalidé</v>
      </c>
      <c r="P133" s="90" t="str">
        <f>Page10!$H126</f>
        <v>Invalidé</v>
      </c>
      <c r="Q133" s="90" t="str">
        <f>Page11!$H126</f>
        <v>Invalidé</v>
      </c>
      <c r="R133" s="90" t="str">
        <f>Page12!$H126</f>
        <v>Invalidé</v>
      </c>
      <c r="S133" s="90" t="str">
        <f>Page13!$H126</f>
        <v>Invalidé</v>
      </c>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119"/>
      <c r="AZ133" s="119"/>
      <c r="BA133" s="119"/>
      <c r="BB133" s="119"/>
      <c r="BC133" s="119"/>
      <c r="BD133" s="119"/>
      <c r="BE133" s="119"/>
      <c r="BF133" s="119"/>
      <c r="BG133" s="119"/>
      <c r="BH133" s="119"/>
      <c r="BI133" s="119"/>
      <c r="BJ133" s="119"/>
      <c r="BK133" s="119"/>
      <c r="BL133" s="119"/>
      <c r="BM133" s="119"/>
      <c r="BN133" s="119"/>
      <c r="BO133" s="119"/>
      <c r="BP133" s="119"/>
      <c r="BQ133" s="119"/>
      <c r="BR133" s="119"/>
      <c r="BS133" s="119"/>
      <c r="BT133" s="119"/>
      <c r="BU133" s="119"/>
      <c r="BV133" s="119"/>
      <c r="BW133" s="119"/>
      <c r="BX133" s="119"/>
      <c r="BY133" s="119"/>
      <c r="BZ133" s="119"/>
      <c r="CA133" s="119"/>
      <c r="CB133" s="119"/>
      <c r="CC133" s="119"/>
      <c r="CD133" s="119"/>
      <c r="CE133" s="119"/>
      <c r="CF133" s="119"/>
      <c r="CG133" s="119"/>
      <c r="CH133" s="119"/>
      <c r="CI133" s="119"/>
      <c r="CJ133" s="119"/>
      <c r="CK133" s="119"/>
      <c r="CL133" s="119"/>
      <c r="CM133" s="119"/>
      <c r="CN133" s="119"/>
      <c r="CO133" s="119"/>
      <c r="CP133" s="119"/>
      <c r="CQ133" s="119"/>
      <c r="CR133" s="119"/>
      <c r="CS133" s="119"/>
      <c r="CT133" s="119"/>
      <c r="CU133" s="119"/>
      <c r="CV133" s="119"/>
      <c r="CW133" s="119"/>
      <c r="CX133" s="119"/>
      <c r="CY133" s="119"/>
      <c r="CZ133" s="119"/>
      <c r="DA133" s="119"/>
      <c r="DB133" s="119"/>
      <c r="DC133" s="119"/>
      <c r="DD133" s="119"/>
      <c r="DE133" s="119"/>
      <c r="DF133" s="119"/>
      <c r="DG133" s="119"/>
      <c r="DH133" s="119"/>
      <c r="DI133" s="119"/>
      <c r="DJ133" s="119"/>
      <c r="DK133" s="119"/>
      <c r="DL133" s="119"/>
      <c r="DM133" s="119"/>
      <c r="DN133" s="119"/>
      <c r="DO133" s="119"/>
      <c r="DP133" s="119"/>
      <c r="DQ133" s="119"/>
      <c r="DR133" s="119"/>
      <c r="DS133" s="119"/>
      <c r="DT133" s="119"/>
      <c r="DU133" s="119"/>
      <c r="DV133" s="119"/>
      <c r="DW133" s="119"/>
      <c r="DX133" s="119"/>
      <c r="DY133" s="119"/>
      <c r="DZ133" s="119"/>
      <c r="EA133" s="119"/>
      <c r="EB133" s="119"/>
      <c r="EC133" s="119"/>
      <c r="ED133" s="119"/>
      <c r="EE133" s="119"/>
      <c r="EF133" s="119"/>
      <c r="EG133" s="119"/>
      <c r="EH133" s="119"/>
      <c r="EI133" s="119"/>
      <c r="EJ133" s="119"/>
      <c r="EK133" s="119"/>
      <c r="EL133" s="119"/>
      <c r="EM133" s="119"/>
      <c r="EN133" s="119"/>
      <c r="EO133" s="119"/>
      <c r="EP133" s="119"/>
      <c r="EQ133" s="119"/>
      <c r="ER133" s="119"/>
      <c r="ES133" s="119"/>
      <c r="ET133" s="119"/>
      <c r="EU133" s="119"/>
      <c r="EV133" s="119"/>
      <c r="EW133" s="119"/>
      <c r="EX133" s="119"/>
      <c r="EY133" s="119"/>
      <c r="EZ133" s="119"/>
      <c r="FA133" s="119"/>
      <c r="FB133" s="119"/>
      <c r="FC133" s="119"/>
      <c r="FD133" s="119"/>
      <c r="FE133" s="119"/>
      <c r="FF133" s="119"/>
      <c r="FG133" s="119"/>
      <c r="FH133" s="119"/>
      <c r="FI133" s="119"/>
      <c r="FJ133" s="119"/>
      <c r="FK133" s="119"/>
      <c r="FL133" s="119"/>
      <c r="FM133" s="119"/>
      <c r="FN133" s="119"/>
      <c r="FO133" s="119"/>
      <c r="FP133" s="119"/>
      <c r="FQ133" s="119"/>
      <c r="FR133" s="119"/>
      <c r="FS133" s="119"/>
      <c r="FT133" s="119"/>
      <c r="FU133" s="119"/>
      <c r="FV133" s="119"/>
      <c r="FW133" s="119"/>
      <c r="FX133" s="119"/>
      <c r="FY133" s="119"/>
      <c r="FZ133" s="119"/>
      <c r="GA133" s="119"/>
      <c r="GB133" s="119"/>
      <c r="GC133" s="119"/>
      <c r="GD133" s="119"/>
      <c r="GE133" s="119"/>
      <c r="GF133" s="119"/>
      <c r="GG133" s="119"/>
      <c r="GH133" s="119"/>
      <c r="GI133" s="119"/>
      <c r="GJ133" s="119"/>
    </row>
    <row r="134" spans="1:192" ht="202.5" outlineLevel="1" x14ac:dyDescent="0.25">
      <c r="A134" s="186" t="s">
        <v>8</v>
      </c>
      <c r="B134" s="150" t="s">
        <v>775</v>
      </c>
      <c r="C134" s="151" t="s">
        <v>173</v>
      </c>
      <c r="D134" s="152" t="s">
        <v>24</v>
      </c>
      <c r="E134" s="178" t="s">
        <v>776</v>
      </c>
      <c r="F134" s="59"/>
      <c r="G134" s="90" t="str">
        <f>Page1!$H127</f>
        <v>NA</v>
      </c>
      <c r="H134" s="90" t="str">
        <f>Page2!$H127</f>
        <v>NA</v>
      </c>
      <c r="I134" s="90" t="str">
        <f>Page3!$H127</f>
        <v>NA</v>
      </c>
      <c r="J134" s="90" t="str">
        <f>Page4!$H127</f>
        <v>NA</v>
      </c>
      <c r="K134" s="90" t="str">
        <f>Page5!$H127</f>
        <v>NA</v>
      </c>
      <c r="L134" s="90" t="str">
        <f>Page6!$H127</f>
        <v>NA</v>
      </c>
      <c r="M134" s="90" t="str">
        <f>Page7!$H127</f>
        <v>NA</v>
      </c>
      <c r="N134" s="90" t="str">
        <f>Page8!$H127</f>
        <v>NA</v>
      </c>
      <c r="O134" s="90" t="str">
        <f>Page9!$H127</f>
        <v>NA</v>
      </c>
      <c r="P134" s="90" t="str">
        <f>Page10!$H127</f>
        <v>NA</v>
      </c>
      <c r="Q134" s="90" t="str">
        <f>Page11!$H127</f>
        <v>NA</v>
      </c>
      <c r="R134" s="90" t="str">
        <f>Page12!$H127</f>
        <v>NA</v>
      </c>
      <c r="S134" s="90" t="str">
        <f>Page13!$H127</f>
        <v>NA</v>
      </c>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119"/>
      <c r="AZ134" s="119"/>
      <c r="BA134" s="119"/>
      <c r="BB134" s="119"/>
      <c r="BC134" s="119"/>
      <c r="BD134" s="119"/>
      <c r="BE134" s="119"/>
      <c r="BF134" s="119"/>
      <c r="BG134" s="119"/>
      <c r="BH134" s="119"/>
      <c r="BI134" s="119"/>
      <c r="BJ134" s="119"/>
      <c r="BK134" s="119"/>
      <c r="BL134" s="119"/>
      <c r="BM134" s="119"/>
      <c r="BN134" s="119"/>
      <c r="BO134" s="119"/>
      <c r="BP134" s="119"/>
      <c r="BQ134" s="119"/>
      <c r="BR134" s="119"/>
      <c r="BS134" s="119"/>
      <c r="BT134" s="119"/>
      <c r="BU134" s="119"/>
      <c r="BV134" s="119"/>
      <c r="BW134" s="119"/>
      <c r="BX134" s="119"/>
      <c r="BY134" s="119"/>
      <c r="BZ134" s="119"/>
      <c r="CA134" s="119"/>
      <c r="CB134" s="119"/>
      <c r="CC134" s="119"/>
      <c r="CD134" s="119"/>
      <c r="CE134" s="119"/>
      <c r="CF134" s="119"/>
      <c r="CG134" s="119"/>
      <c r="CH134" s="119"/>
      <c r="CI134" s="119"/>
      <c r="CJ134" s="119"/>
      <c r="CK134" s="119"/>
      <c r="CL134" s="119"/>
      <c r="CM134" s="119"/>
      <c r="CN134" s="119"/>
      <c r="CO134" s="119"/>
      <c r="CP134" s="119"/>
      <c r="CQ134" s="119"/>
      <c r="CR134" s="119"/>
      <c r="CS134" s="119"/>
      <c r="CT134" s="119"/>
      <c r="CU134" s="119"/>
      <c r="CV134" s="119"/>
      <c r="CW134" s="119"/>
      <c r="CX134" s="119"/>
      <c r="CY134" s="119"/>
      <c r="CZ134" s="119"/>
      <c r="DA134" s="119"/>
      <c r="DB134" s="119"/>
      <c r="DC134" s="119"/>
      <c r="DD134" s="119"/>
      <c r="DE134" s="119"/>
      <c r="DF134" s="119"/>
      <c r="DG134" s="119"/>
      <c r="DH134" s="119"/>
      <c r="DI134" s="119"/>
      <c r="DJ134" s="119"/>
      <c r="DK134" s="119"/>
      <c r="DL134" s="119"/>
      <c r="DM134" s="119"/>
      <c r="DN134" s="119"/>
      <c r="DO134" s="119"/>
      <c r="DP134" s="119"/>
      <c r="DQ134" s="119"/>
      <c r="DR134" s="119"/>
      <c r="DS134" s="119"/>
      <c r="DT134" s="119"/>
      <c r="DU134" s="119"/>
      <c r="DV134" s="119"/>
      <c r="DW134" s="119"/>
      <c r="DX134" s="119"/>
      <c r="DY134" s="119"/>
      <c r="DZ134" s="119"/>
      <c r="EA134" s="119"/>
      <c r="EB134" s="119"/>
      <c r="EC134" s="119"/>
      <c r="ED134" s="119"/>
      <c r="EE134" s="119"/>
      <c r="EF134" s="119"/>
      <c r="EG134" s="119"/>
      <c r="EH134" s="119"/>
      <c r="EI134" s="119"/>
      <c r="EJ134" s="119"/>
      <c r="EK134" s="119"/>
      <c r="EL134" s="119"/>
      <c r="EM134" s="119"/>
      <c r="EN134" s="119"/>
      <c r="EO134" s="119"/>
      <c r="EP134" s="119"/>
      <c r="EQ134" s="119"/>
      <c r="ER134" s="119"/>
      <c r="ES134" s="119"/>
      <c r="ET134" s="119"/>
      <c r="EU134" s="119"/>
      <c r="EV134" s="119"/>
      <c r="EW134" s="119"/>
      <c r="EX134" s="119"/>
      <c r="EY134" s="119"/>
      <c r="EZ134" s="119"/>
      <c r="FA134" s="119"/>
      <c r="FB134" s="119"/>
      <c r="FC134" s="119"/>
      <c r="FD134" s="119"/>
      <c r="FE134" s="119"/>
      <c r="FF134" s="119"/>
      <c r="FG134" s="119"/>
      <c r="FH134" s="119"/>
      <c r="FI134" s="119"/>
      <c r="FJ134" s="119"/>
      <c r="FK134" s="119"/>
      <c r="FL134" s="119"/>
      <c r="FM134" s="119"/>
      <c r="FN134" s="119"/>
      <c r="FO134" s="119"/>
      <c r="FP134" s="119"/>
      <c r="FQ134" s="119"/>
      <c r="FR134" s="119"/>
      <c r="FS134" s="119"/>
      <c r="FT134" s="119"/>
      <c r="FU134" s="119"/>
      <c r="FV134" s="119"/>
      <c r="FW134" s="119"/>
      <c r="FX134" s="119"/>
      <c r="FY134" s="119"/>
      <c r="FZ134" s="119"/>
      <c r="GA134" s="119"/>
      <c r="GB134" s="119"/>
      <c r="GC134" s="119"/>
      <c r="GD134" s="119"/>
      <c r="GE134" s="119"/>
      <c r="GF134" s="119"/>
      <c r="GG134" s="119"/>
      <c r="GH134" s="119"/>
      <c r="GI134" s="119"/>
      <c r="GJ134" s="119"/>
    </row>
    <row r="135" spans="1:192" ht="90" outlineLevel="1" x14ac:dyDescent="0.25">
      <c r="A135" s="186" t="s">
        <v>8</v>
      </c>
      <c r="B135" s="150"/>
      <c r="C135" s="151" t="s">
        <v>174</v>
      </c>
      <c r="D135" s="152" t="s">
        <v>24</v>
      </c>
      <c r="E135" s="178" t="s">
        <v>777</v>
      </c>
      <c r="F135" s="59"/>
      <c r="G135" s="90" t="str">
        <f>Page1!$H128</f>
        <v>NA</v>
      </c>
      <c r="H135" s="90" t="str">
        <f>Page2!$H128</f>
        <v>NA</v>
      </c>
      <c r="I135" s="90" t="str">
        <f>Page3!$H128</f>
        <v>NA</v>
      </c>
      <c r="J135" s="90" t="str">
        <f>Page4!$H128</f>
        <v>NA</v>
      </c>
      <c r="K135" s="90" t="str">
        <f>Page5!$H128</f>
        <v>NA</v>
      </c>
      <c r="L135" s="90" t="str">
        <f>Page6!$H128</f>
        <v>NA</v>
      </c>
      <c r="M135" s="90" t="str">
        <f>Page7!$H128</f>
        <v>NA</v>
      </c>
      <c r="N135" s="90" t="str">
        <f>Page8!$H128</f>
        <v>NA</v>
      </c>
      <c r="O135" s="90" t="str">
        <f>Page9!$H128</f>
        <v>NA</v>
      </c>
      <c r="P135" s="90" t="str">
        <f>Page10!$H128</f>
        <v>NA</v>
      </c>
      <c r="Q135" s="90" t="str">
        <f>Page11!$H128</f>
        <v>NA</v>
      </c>
      <c r="R135" s="90" t="str">
        <f>Page12!$H128</f>
        <v>NA</v>
      </c>
      <c r="S135" s="90" t="str">
        <f>Page13!$H128</f>
        <v>NA</v>
      </c>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119"/>
      <c r="AZ135" s="119"/>
      <c r="BA135" s="119"/>
      <c r="BB135" s="119"/>
      <c r="BC135" s="119"/>
      <c r="BD135" s="119"/>
      <c r="BE135" s="119"/>
      <c r="BF135" s="119"/>
      <c r="BG135" s="119"/>
      <c r="BH135" s="119"/>
      <c r="BI135" s="119"/>
      <c r="BJ135" s="119"/>
      <c r="BK135" s="119"/>
      <c r="BL135" s="119"/>
      <c r="BM135" s="119"/>
      <c r="BN135" s="119"/>
      <c r="BO135" s="119"/>
      <c r="BP135" s="119"/>
      <c r="BQ135" s="119"/>
      <c r="BR135" s="119"/>
      <c r="BS135" s="119"/>
      <c r="BT135" s="119"/>
      <c r="BU135" s="119"/>
      <c r="BV135" s="119"/>
      <c r="BW135" s="119"/>
      <c r="BX135" s="119"/>
      <c r="BY135" s="119"/>
      <c r="BZ135" s="119"/>
      <c r="CA135" s="119"/>
      <c r="CB135" s="119"/>
      <c r="CC135" s="119"/>
      <c r="CD135" s="119"/>
      <c r="CE135" s="119"/>
      <c r="CF135" s="119"/>
      <c r="CG135" s="119"/>
      <c r="CH135" s="119"/>
      <c r="CI135" s="119"/>
      <c r="CJ135" s="119"/>
      <c r="CK135" s="119"/>
      <c r="CL135" s="119"/>
      <c r="CM135" s="119"/>
      <c r="CN135" s="119"/>
      <c r="CO135" s="119"/>
      <c r="CP135" s="119"/>
      <c r="CQ135" s="119"/>
      <c r="CR135" s="119"/>
      <c r="CS135" s="119"/>
      <c r="CT135" s="119"/>
      <c r="CU135" s="119"/>
      <c r="CV135" s="119"/>
      <c r="CW135" s="119"/>
      <c r="CX135" s="119"/>
      <c r="CY135" s="119"/>
      <c r="CZ135" s="119"/>
      <c r="DA135" s="119"/>
      <c r="DB135" s="119"/>
      <c r="DC135" s="119"/>
      <c r="DD135" s="119"/>
      <c r="DE135" s="119"/>
      <c r="DF135" s="119"/>
      <c r="DG135" s="119"/>
      <c r="DH135" s="119"/>
      <c r="DI135" s="119"/>
      <c r="DJ135" s="119"/>
      <c r="DK135" s="119"/>
      <c r="DL135" s="119"/>
      <c r="DM135" s="119"/>
      <c r="DN135" s="119"/>
      <c r="DO135" s="119"/>
      <c r="DP135" s="119"/>
      <c r="DQ135" s="119"/>
      <c r="DR135" s="119"/>
      <c r="DS135" s="119"/>
      <c r="DT135" s="119"/>
      <c r="DU135" s="119"/>
      <c r="DV135" s="119"/>
      <c r="DW135" s="119"/>
      <c r="DX135" s="119"/>
      <c r="DY135" s="119"/>
      <c r="DZ135" s="119"/>
      <c r="EA135" s="119"/>
      <c r="EB135" s="119"/>
      <c r="EC135" s="119"/>
      <c r="ED135" s="119"/>
      <c r="EE135" s="119"/>
      <c r="EF135" s="119"/>
      <c r="EG135" s="119"/>
      <c r="EH135" s="119"/>
      <c r="EI135" s="119"/>
      <c r="EJ135" s="119"/>
      <c r="EK135" s="119"/>
      <c r="EL135" s="119"/>
      <c r="EM135" s="119"/>
      <c r="EN135" s="119"/>
      <c r="EO135" s="119"/>
      <c r="EP135" s="119"/>
      <c r="EQ135" s="119"/>
      <c r="ER135" s="119"/>
      <c r="ES135" s="119"/>
      <c r="ET135" s="119"/>
      <c r="EU135" s="119"/>
      <c r="EV135" s="119"/>
      <c r="EW135" s="119"/>
      <c r="EX135" s="119"/>
      <c r="EY135" s="119"/>
      <c r="EZ135" s="119"/>
      <c r="FA135" s="119"/>
      <c r="FB135" s="119"/>
      <c r="FC135" s="119"/>
      <c r="FD135" s="119"/>
      <c r="FE135" s="119"/>
      <c r="FF135" s="119"/>
      <c r="FG135" s="119"/>
      <c r="FH135" s="119"/>
      <c r="FI135" s="119"/>
      <c r="FJ135" s="119"/>
      <c r="FK135" s="119"/>
      <c r="FL135" s="119"/>
      <c r="FM135" s="119"/>
      <c r="FN135" s="119"/>
      <c r="FO135" s="119"/>
      <c r="FP135" s="119"/>
      <c r="FQ135" s="119"/>
      <c r="FR135" s="119"/>
      <c r="FS135" s="119"/>
      <c r="FT135" s="119"/>
      <c r="FU135" s="119"/>
      <c r="FV135" s="119"/>
      <c r="FW135" s="119"/>
      <c r="FX135" s="119"/>
      <c r="FY135" s="119"/>
      <c r="FZ135" s="119"/>
      <c r="GA135" s="119"/>
      <c r="GB135" s="119"/>
      <c r="GC135" s="119"/>
      <c r="GD135" s="119"/>
      <c r="GE135" s="119"/>
      <c r="GF135" s="119"/>
      <c r="GG135" s="119"/>
      <c r="GH135" s="119"/>
      <c r="GI135" s="119"/>
      <c r="GJ135" s="119"/>
    </row>
    <row r="136" spans="1:192" ht="112.5" outlineLevel="1" x14ac:dyDescent="0.25">
      <c r="A136" s="186" t="s">
        <v>8</v>
      </c>
      <c r="B136" s="153" t="s">
        <v>778</v>
      </c>
      <c r="C136" s="154" t="s">
        <v>175</v>
      </c>
      <c r="D136" s="155" t="s">
        <v>24</v>
      </c>
      <c r="E136" s="156" t="s">
        <v>779</v>
      </c>
      <c r="F136" s="61"/>
      <c r="G136" s="90" t="str">
        <f>Page1!$H129</f>
        <v>Invalidé</v>
      </c>
      <c r="H136" s="90" t="str">
        <f>Page2!$H129</f>
        <v>Invalidé</v>
      </c>
      <c r="I136" s="90" t="str">
        <f>Page3!$H129</f>
        <v>Invalidé</v>
      </c>
      <c r="J136" s="90" t="str">
        <f>Page4!$H129</f>
        <v>Invalidé</v>
      </c>
      <c r="K136" s="90" t="str">
        <f>Page5!$H129</f>
        <v>Invalidé</v>
      </c>
      <c r="L136" s="90" t="str">
        <f>Page6!$H129</f>
        <v>Invalidé</v>
      </c>
      <c r="M136" s="90" t="str">
        <f>Page7!$H129</f>
        <v>Invalidé</v>
      </c>
      <c r="N136" s="90" t="str">
        <f>Page8!$H129</f>
        <v>Invalidé</v>
      </c>
      <c r="O136" s="90" t="str">
        <f>Page9!$H129</f>
        <v>Invalidé</v>
      </c>
      <c r="P136" s="90" t="str">
        <f>Page10!$H129</f>
        <v>Invalidé</v>
      </c>
      <c r="Q136" s="90" t="str">
        <f>Page11!$H129</f>
        <v>Invalidé</v>
      </c>
      <c r="R136" s="90" t="str">
        <f>Page12!$H129</f>
        <v>Invalidé</v>
      </c>
      <c r="S136" s="90" t="str">
        <f>Page13!$H129</f>
        <v>Invalidé</v>
      </c>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119"/>
      <c r="AZ136" s="119"/>
      <c r="BA136" s="119"/>
      <c r="BB136" s="119"/>
      <c r="BC136" s="119"/>
      <c r="BD136" s="119"/>
      <c r="BE136" s="119"/>
      <c r="BF136" s="119"/>
      <c r="BG136" s="119"/>
      <c r="BH136" s="119"/>
      <c r="BI136" s="119"/>
      <c r="BJ136" s="119"/>
      <c r="BK136" s="119"/>
      <c r="BL136" s="119"/>
      <c r="BM136" s="119"/>
      <c r="BN136" s="119"/>
      <c r="BO136" s="119"/>
      <c r="BP136" s="119"/>
      <c r="BQ136" s="119"/>
      <c r="BR136" s="119"/>
      <c r="BS136" s="119"/>
      <c r="BT136" s="119"/>
      <c r="BU136" s="119"/>
      <c r="BV136" s="119"/>
      <c r="BW136" s="119"/>
      <c r="BX136" s="119"/>
      <c r="BY136" s="119"/>
      <c r="BZ136" s="119"/>
      <c r="CA136" s="119"/>
      <c r="CB136" s="119"/>
      <c r="CC136" s="119"/>
      <c r="CD136" s="119"/>
      <c r="CE136" s="119"/>
      <c r="CF136" s="119"/>
      <c r="CG136" s="119"/>
      <c r="CH136" s="119"/>
      <c r="CI136" s="119"/>
      <c r="CJ136" s="119"/>
      <c r="CK136" s="119"/>
      <c r="CL136" s="119"/>
      <c r="CM136" s="119"/>
      <c r="CN136" s="119"/>
      <c r="CO136" s="119"/>
      <c r="CP136" s="119"/>
      <c r="CQ136" s="119"/>
      <c r="CR136" s="119"/>
      <c r="CS136" s="119"/>
      <c r="CT136" s="119"/>
      <c r="CU136" s="119"/>
      <c r="CV136" s="119"/>
      <c r="CW136" s="119"/>
      <c r="CX136" s="119"/>
      <c r="CY136" s="119"/>
      <c r="CZ136" s="119"/>
      <c r="DA136" s="119"/>
      <c r="DB136" s="119"/>
      <c r="DC136" s="119"/>
      <c r="DD136" s="119"/>
      <c r="DE136" s="119"/>
      <c r="DF136" s="119"/>
      <c r="DG136" s="119"/>
      <c r="DH136" s="119"/>
      <c r="DI136" s="119"/>
      <c r="DJ136" s="119"/>
      <c r="DK136" s="119"/>
      <c r="DL136" s="119"/>
      <c r="DM136" s="119"/>
      <c r="DN136" s="119"/>
      <c r="DO136" s="119"/>
      <c r="DP136" s="119"/>
      <c r="DQ136" s="119"/>
      <c r="DR136" s="119"/>
      <c r="DS136" s="119"/>
      <c r="DT136" s="119"/>
      <c r="DU136" s="119"/>
      <c r="DV136" s="119"/>
      <c r="DW136" s="119"/>
      <c r="DX136" s="119"/>
      <c r="DY136" s="119"/>
      <c r="DZ136" s="119"/>
      <c r="EA136" s="119"/>
      <c r="EB136" s="119"/>
      <c r="EC136" s="119"/>
      <c r="ED136" s="119"/>
      <c r="EE136" s="119"/>
      <c r="EF136" s="119"/>
      <c r="EG136" s="119"/>
      <c r="EH136" s="119"/>
      <c r="EI136" s="119"/>
      <c r="EJ136" s="119"/>
      <c r="EK136" s="119"/>
      <c r="EL136" s="119"/>
      <c r="EM136" s="119"/>
      <c r="EN136" s="119"/>
      <c r="EO136" s="119"/>
      <c r="EP136" s="119"/>
      <c r="EQ136" s="119"/>
      <c r="ER136" s="119"/>
      <c r="ES136" s="119"/>
      <c r="ET136" s="119"/>
      <c r="EU136" s="119"/>
      <c r="EV136" s="119"/>
      <c r="EW136" s="119"/>
      <c r="EX136" s="119"/>
      <c r="EY136" s="119"/>
      <c r="EZ136" s="119"/>
      <c r="FA136" s="119"/>
      <c r="FB136" s="119"/>
      <c r="FC136" s="119"/>
      <c r="FD136" s="119"/>
      <c r="FE136" s="119"/>
      <c r="FF136" s="119"/>
      <c r="FG136" s="119"/>
      <c r="FH136" s="119"/>
      <c r="FI136" s="119"/>
      <c r="FJ136" s="119"/>
      <c r="FK136" s="119"/>
      <c r="FL136" s="119"/>
      <c r="FM136" s="119"/>
      <c r="FN136" s="119"/>
      <c r="FO136" s="119"/>
      <c r="FP136" s="119"/>
      <c r="FQ136" s="119"/>
      <c r="FR136" s="119"/>
      <c r="FS136" s="119"/>
      <c r="FT136" s="119"/>
      <c r="FU136" s="119"/>
      <c r="FV136" s="119"/>
      <c r="FW136" s="119"/>
      <c r="FX136" s="119"/>
      <c r="FY136" s="119"/>
      <c r="FZ136" s="119"/>
      <c r="GA136" s="119"/>
      <c r="GB136" s="119"/>
      <c r="GC136" s="119"/>
      <c r="GD136" s="119"/>
      <c r="GE136" s="119"/>
      <c r="GF136" s="119"/>
      <c r="GG136" s="119"/>
      <c r="GH136" s="119"/>
      <c r="GI136" s="119"/>
      <c r="GJ136" s="119"/>
    </row>
    <row r="137" spans="1:192" ht="45" outlineLevel="1" x14ac:dyDescent="0.25">
      <c r="A137" s="186" t="s">
        <v>8</v>
      </c>
      <c r="B137" s="153"/>
      <c r="C137" s="154" t="s">
        <v>177</v>
      </c>
      <c r="D137" s="155" t="s">
        <v>24</v>
      </c>
      <c r="E137" s="170" t="s">
        <v>176</v>
      </c>
      <c r="F137" s="61"/>
      <c r="G137" s="90" t="str">
        <f>Page1!$H130</f>
        <v>NA</v>
      </c>
      <c r="H137" s="90" t="str">
        <f>Page2!$H130</f>
        <v>Validé</v>
      </c>
      <c r="I137" s="90" t="str">
        <f>Page3!$H130</f>
        <v>NA</v>
      </c>
      <c r="J137" s="90" t="str">
        <f>Page4!$H130</f>
        <v>Validé</v>
      </c>
      <c r="K137" s="90" t="str">
        <f>Page5!$H130</f>
        <v>Validé</v>
      </c>
      <c r="L137" s="90" t="str">
        <f>Page6!$H130</f>
        <v>Validé</v>
      </c>
      <c r="M137" s="90" t="str">
        <f>Page7!$H130</f>
        <v>Validé</v>
      </c>
      <c r="N137" s="90" t="str">
        <f>Page8!$H130</f>
        <v>Validé</v>
      </c>
      <c r="O137" s="90" t="str">
        <f>Page9!$H130</f>
        <v>Validé</v>
      </c>
      <c r="P137" s="90" t="str">
        <f>Page10!$H130</f>
        <v>Validé</v>
      </c>
      <c r="Q137" s="90" t="str">
        <f>Page11!$H130</f>
        <v>Validé</v>
      </c>
      <c r="R137" s="90" t="str">
        <f>Page12!$H130</f>
        <v>Validé</v>
      </c>
      <c r="S137" s="90" t="str">
        <f>Page13!$H130</f>
        <v>Validé</v>
      </c>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90"/>
      <c r="AX137" s="90"/>
      <c r="AY137" s="119"/>
      <c r="AZ137" s="119"/>
      <c r="BA137" s="119"/>
      <c r="BB137" s="119"/>
      <c r="BC137" s="119"/>
      <c r="BD137" s="119"/>
      <c r="BE137" s="119"/>
      <c r="BF137" s="119"/>
      <c r="BG137" s="119"/>
      <c r="BH137" s="119"/>
      <c r="BI137" s="119"/>
      <c r="BJ137" s="119"/>
      <c r="BK137" s="119"/>
      <c r="BL137" s="119"/>
      <c r="BM137" s="119"/>
      <c r="BN137" s="119"/>
      <c r="BO137" s="119"/>
      <c r="BP137" s="119"/>
      <c r="BQ137" s="119"/>
      <c r="BR137" s="119"/>
      <c r="BS137" s="119"/>
      <c r="BT137" s="119"/>
      <c r="BU137" s="119"/>
      <c r="BV137" s="119"/>
      <c r="BW137" s="119"/>
      <c r="BX137" s="119"/>
      <c r="BY137" s="119"/>
      <c r="BZ137" s="119"/>
      <c r="CA137" s="119"/>
      <c r="CB137" s="119"/>
      <c r="CC137" s="119"/>
      <c r="CD137" s="119"/>
      <c r="CE137" s="119"/>
      <c r="CF137" s="119"/>
      <c r="CG137" s="119"/>
      <c r="CH137" s="119"/>
      <c r="CI137" s="119"/>
      <c r="CJ137" s="119"/>
      <c r="CK137" s="119"/>
      <c r="CL137" s="119"/>
      <c r="CM137" s="119"/>
      <c r="CN137" s="119"/>
      <c r="CO137" s="119"/>
      <c r="CP137" s="119"/>
      <c r="CQ137" s="119"/>
      <c r="CR137" s="119"/>
      <c r="CS137" s="119"/>
      <c r="CT137" s="119"/>
      <c r="CU137" s="119"/>
      <c r="CV137" s="119"/>
      <c r="CW137" s="119"/>
      <c r="CX137" s="119"/>
      <c r="CY137" s="119"/>
      <c r="CZ137" s="119"/>
      <c r="DA137" s="119"/>
      <c r="DB137" s="119"/>
      <c r="DC137" s="119"/>
      <c r="DD137" s="119"/>
      <c r="DE137" s="119"/>
      <c r="DF137" s="119"/>
      <c r="DG137" s="119"/>
      <c r="DH137" s="119"/>
      <c r="DI137" s="119"/>
      <c r="DJ137" s="119"/>
      <c r="DK137" s="119"/>
      <c r="DL137" s="119"/>
      <c r="DM137" s="119"/>
      <c r="DN137" s="119"/>
      <c r="DO137" s="119"/>
      <c r="DP137" s="119"/>
      <c r="DQ137" s="119"/>
      <c r="DR137" s="119"/>
      <c r="DS137" s="119"/>
      <c r="DT137" s="119"/>
      <c r="DU137" s="119"/>
      <c r="DV137" s="119"/>
      <c r="DW137" s="119"/>
      <c r="DX137" s="119"/>
      <c r="DY137" s="119"/>
      <c r="DZ137" s="119"/>
      <c r="EA137" s="119"/>
      <c r="EB137" s="119"/>
      <c r="EC137" s="119"/>
      <c r="ED137" s="119"/>
      <c r="EE137" s="119"/>
      <c r="EF137" s="119"/>
      <c r="EG137" s="119"/>
      <c r="EH137" s="119"/>
      <c r="EI137" s="119"/>
      <c r="EJ137" s="119"/>
      <c r="EK137" s="119"/>
      <c r="EL137" s="119"/>
      <c r="EM137" s="119"/>
      <c r="EN137" s="119"/>
      <c r="EO137" s="119"/>
      <c r="EP137" s="119"/>
      <c r="EQ137" s="119"/>
      <c r="ER137" s="119"/>
      <c r="ES137" s="119"/>
      <c r="ET137" s="119"/>
      <c r="EU137" s="119"/>
      <c r="EV137" s="119"/>
      <c r="EW137" s="119"/>
      <c r="EX137" s="119"/>
      <c r="EY137" s="119"/>
      <c r="EZ137" s="119"/>
      <c r="FA137" s="119"/>
      <c r="FB137" s="119"/>
      <c r="FC137" s="119"/>
      <c r="FD137" s="119"/>
      <c r="FE137" s="119"/>
      <c r="FF137" s="119"/>
      <c r="FG137" s="119"/>
      <c r="FH137" s="119"/>
      <c r="FI137" s="119"/>
      <c r="FJ137" s="119"/>
      <c r="FK137" s="119"/>
      <c r="FL137" s="119"/>
      <c r="FM137" s="119"/>
      <c r="FN137" s="119"/>
      <c r="FO137" s="119"/>
      <c r="FP137" s="119"/>
      <c r="FQ137" s="119"/>
      <c r="FR137" s="119"/>
      <c r="FS137" s="119"/>
      <c r="FT137" s="119"/>
      <c r="FU137" s="119"/>
      <c r="FV137" s="119"/>
      <c r="FW137" s="119"/>
      <c r="FX137" s="119"/>
      <c r="FY137" s="119"/>
      <c r="FZ137" s="119"/>
      <c r="GA137" s="119"/>
      <c r="GB137" s="119"/>
      <c r="GC137" s="119"/>
      <c r="GD137" s="119"/>
      <c r="GE137" s="119"/>
      <c r="GF137" s="119"/>
      <c r="GG137" s="119"/>
      <c r="GH137" s="119"/>
      <c r="GI137" s="119"/>
      <c r="GJ137" s="119"/>
    </row>
    <row r="138" spans="1:192" ht="123.75" outlineLevel="1" x14ac:dyDescent="0.25">
      <c r="A138" s="186" t="s">
        <v>8</v>
      </c>
      <c r="B138" s="150" t="s">
        <v>780</v>
      </c>
      <c r="C138" s="151" t="s">
        <v>178</v>
      </c>
      <c r="D138" s="152" t="s">
        <v>24</v>
      </c>
      <c r="E138" s="178" t="s">
        <v>781</v>
      </c>
      <c r="F138" s="59"/>
      <c r="G138" s="90" t="str">
        <f>Page1!$H131</f>
        <v>Invalidé</v>
      </c>
      <c r="H138" s="90" t="str">
        <f>Page2!$H131</f>
        <v>Invalidé</v>
      </c>
      <c r="I138" s="90" t="str">
        <f>Page3!$H131</f>
        <v>Invalidé</v>
      </c>
      <c r="J138" s="90" t="str">
        <f>Page4!$H131</f>
        <v>Invalidé</v>
      </c>
      <c r="K138" s="90" t="str">
        <f>Page5!$H131</f>
        <v>Invalidé</v>
      </c>
      <c r="L138" s="90" t="str">
        <f>Page6!$H131</f>
        <v>Invalidé</v>
      </c>
      <c r="M138" s="90" t="str">
        <f>Page7!$H131</f>
        <v>Invalidé</v>
      </c>
      <c r="N138" s="90" t="str">
        <f>Page8!$H131</f>
        <v>Invalidé</v>
      </c>
      <c r="O138" s="90" t="str">
        <f>Page9!$H131</f>
        <v>Invalidé</v>
      </c>
      <c r="P138" s="90" t="str">
        <f>Page10!$H131</f>
        <v>Invalidé</v>
      </c>
      <c r="Q138" s="90" t="str">
        <f>Page11!$H131</f>
        <v>Invalidé</v>
      </c>
      <c r="R138" s="90" t="str">
        <f>Page12!$H131</f>
        <v>Invalidé</v>
      </c>
      <c r="S138" s="90" t="str">
        <f>Page13!$H131</f>
        <v>Invalidé</v>
      </c>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90"/>
      <c r="AX138" s="90"/>
      <c r="AY138" s="119"/>
      <c r="AZ138" s="119"/>
      <c r="BA138" s="119"/>
      <c r="BB138" s="119"/>
      <c r="BC138" s="119"/>
      <c r="BD138" s="119"/>
      <c r="BE138" s="119"/>
      <c r="BF138" s="119"/>
      <c r="BG138" s="119"/>
      <c r="BH138" s="119"/>
      <c r="BI138" s="119"/>
      <c r="BJ138" s="119"/>
      <c r="BK138" s="119"/>
      <c r="BL138" s="119"/>
      <c r="BM138" s="119"/>
      <c r="BN138" s="119"/>
      <c r="BO138" s="119"/>
      <c r="BP138" s="119"/>
      <c r="BQ138" s="119"/>
      <c r="BR138" s="119"/>
      <c r="BS138" s="119"/>
      <c r="BT138" s="119"/>
      <c r="BU138" s="119"/>
      <c r="BV138" s="119"/>
      <c r="BW138" s="119"/>
      <c r="BX138" s="119"/>
      <c r="BY138" s="119"/>
      <c r="BZ138" s="119"/>
      <c r="CA138" s="119"/>
      <c r="CB138" s="119"/>
      <c r="CC138" s="119"/>
      <c r="CD138" s="119"/>
      <c r="CE138" s="119"/>
      <c r="CF138" s="119"/>
      <c r="CG138" s="119"/>
      <c r="CH138" s="119"/>
      <c r="CI138" s="119"/>
      <c r="CJ138" s="119"/>
      <c r="CK138" s="119"/>
      <c r="CL138" s="119"/>
      <c r="CM138" s="119"/>
      <c r="CN138" s="119"/>
      <c r="CO138" s="119"/>
      <c r="CP138" s="119"/>
      <c r="CQ138" s="119"/>
      <c r="CR138" s="119"/>
      <c r="CS138" s="119"/>
      <c r="CT138" s="119"/>
      <c r="CU138" s="119"/>
      <c r="CV138" s="119"/>
      <c r="CW138" s="119"/>
      <c r="CX138" s="119"/>
      <c r="CY138" s="119"/>
      <c r="CZ138" s="119"/>
      <c r="DA138" s="119"/>
      <c r="DB138" s="119"/>
      <c r="DC138" s="119"/>
      <c r="DD138" s="119"/>
      <c r="DE138" s="119"/>
      <c r="DF138" s="119"/>
      <c r="DG138" s="119"/>
      <c r="DH138" s="119"/>
      <c r="DI138" s="119"/>
      <c r="DJ138" s="119"/>
      <c r="DK138" s="119"/>
      <c r="DL138" s="119"/>
      <c r="DM138" s="119"/>
      <c r="DN138" s="119"/>
      <c r="DO138" s="119"/>
      <c r="DP138" s="119"/>
      <c r="DQ138" s="119"/>
      <c r="DR138" s="119"/>
      <c r="DS138" s="119"/>
      <c r="DT138" s="119"/>
      <c r="DU138" s="119"/>
      <c r="DV138" s="119"/>
      <c r="DW138" s="119"/>
      <c r="DX138" s="119"/>
      <c r="DY138" s="119"/>
      <c r="DZ138" s="119"/>
      <c r="EA138" s="119"/>
      <c r="EB138" s="119"/>
      <c r="EC138" s="119"/>
      <c r="ED138" s="119"/>
      <c r="EE138" s="119"/>
      <c r="EF138" s="119"/>
      <c r="EG138" s="119"/>
      <c r="EH138" s="119"/>
      <c r="EI138" s="119"/>
      <c r="EJ138" s="119"/>
      <c r="EK138" s="119"/>
      <c r="EL138" s="119"/>
      <c r="EM138" s="119"/>
      <c r="EN138" s="119"/>
      <c r="EO138" s="119"/>
      <c r="EP138" s="119"/>
      <c r="EQ138" s="119"/>
      <c r="ER138" s="119"/>
      <c r="ES138" s="119"/>
      <c r="ET138" s="119"/>
      <c r="EU138" s="119"/>
      <c r="EV138" s="119"/>
      <c r="EW138" s="119"/>
      <c r="EX138" s="119"/>
      <c r="EY138" s="119"/>
      <c r="EZ138" s="119"/>
      <c r="FA138" s="119"/>
      <c r="FB138" s="119"/>
      <c r="FC138" s="119"/>
      <c r="FD138" s="119"/>
      <c r="FE138" s="119"/>
      <c r="FF138" s="119"/>
      <c r="FG138" s="119"/>
      <c r="FH138" s="119"/>
      <c r="FI138" s="119"/>
      <c r="FJ138" s="119"/>
      <c r="FK138" s="119"/>
      <c r="FL138" s="119"/>
      <c r="FM138" s="119"/>
      <c r="FN138" s="119"/>
      <c r="FO138" s="119"/>
      <c r="FP138" s="119"/>
      <c r="FQ138" s="119"/>
      <c r="FR138" s="119"/>
      <c r="FS138" s="119"/>
      <c r="FT138" s="119"/>
      <c r="FU138" s="119"/>
      <c r="FV138" s="119"/>
      <c r="FW138" s="119"/>
      <c r="FX138" s="119"/>
      <c r="FY138" s="119"/>
      <c r="FZ138" s="119"/>
      <c r="GA138" s="119"/>
      <c r="GB138" s="119"/>
      <c r="GC138" s="119"/>
      <c r="GD138" s="119"/>
      <c r="GE138" s="119"/>
      <c r="GF138" s="119"/>
      <c r="GG138" s="119"/>
      <c r="GH138" s="119"/>
      <c r="GI138" s="119"/>
      <c r="GJ138" s="119"/>
    </row>
    <row r="139" spans="1:192" ht="56.25" outlineLevel="1" x14ac:dyDescent="0.25">
      <c r="A139" s="186" t="s">
        <v>8</v>
      </c>
      <c r="B139" s="153" t="s">
        <v>782</v>
      </c>
      <c r="C139" s="154" t="s">
        <v>179</v>
      </c>
      <c r="D139" s="155" t="s">
        <v>25</v>
      </c>
      <c r="E139" s="176" t="s">
        <v>783</v>
      </c>
      <c r="F139" s="61"/>
      <c r="G139" s="90" t="str">
        <f>Page1!$H132</f>
        <v>NA</v>
      </c>
      <c r="H139" s="90" t="str">
        <f>Page2!$H132</f>
        <v>NA</v>
      </c>
      <c r="I139" s="90" t="str">
        <f>Page3!$H132</f>
        <v>Invalidé</v>
      </c>
      <c r="J139" s="90" t="str">
        <f>Page4!$H132</f>
        <v>NA</v>
      </c>
      <c r="K139" s="90" t="str">
        <f>Page5!$H132</f>
        <v>NA</v>
      </c>
      <c r="L139" s="90" t="str">
        <f>Page6!$H132</f>
        <v>NA</v>
      </c>
      <c r="M139" s="90" t="str">
        <f>Page7!$H132</f>
        <v>NA</v>
      </c>
      <c r="N139" s="90" t="str">
        <f>Page8!$H132</f>
        <v>NA</v>
      </c>
      <c r="O139" s="90" t="str">
        <f>Page9!$H132</f>
        <v>NA</v>
      </c>
      <c r="P139" s="90" t="str">
        <f>Page10!$H132</f>
        <v>NA</v>
      </c>
      <c r="Q139" s="90" t="str">
        <f>Page11!$H132</f>
        <v>NA</v>
      </c>
      <c r="R139" s="90" t="str">
        <f>Page12!$H132</f>
        <v>NA</v>
      </c>
      <c r="S139" s="90" t="str">
        <f>Page13!$H132</f>
        <v>NA</v>
      </c>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90"/>
      <c r="AX139" s="90"/>
      <c r="AY139" s="119"/>
      <c r="AZ139" s="119"/>
      <c r="BA139" s="119"/>
      <c r="BB139" s="119"/>
      <c r="BC139" s="119"/>
      <c r="BD139" s="119"/>
      <c r="BE139" s="119"/>
      <c r="BF139" s="119"/>
      <c r="BG139" s="119"/>
      <c r="BH139" s="119"/>
      <c r="BI139" s="119"/>
      <c r="BJ139" s="119"/>
      <c r="BK139" s="119"/>
      <c r="BL139" s="119"/>
      <c r="BM139" s="119"/>
      <c r="BN139" s="119"/>
      <c r="BO139" s="119"/>
      <c r="BP139" s="119"/>
      <c r="BQ139" s="119"/>
      <c r="BR139" s="119"/>
      <c r="BS139" s="119"/>
      <c r="BT139" s="119"/>
      <c r="BU139" s="119"/>
      <c r="BV139" s="119"/>
      <c r="BW139" s="119"/>
      <c r="BX139" s="119"/>
      <c r="BY139" s="119"/>
      <c r="BZ139" s="119"/>
      <c r="CA139" s="119"/>
      <c r="CB139" s="119"/>
      <c r="CC139" s="119"/>
      <c r="CD139" s="119"/>
      <c r="CE139" s="119"/>
      <c r="CF139" s="119"/>
      <c r="CG139" s="119"/>
      <c r="CH139" s="119"/>
      <c r="CI139" s="119"/>
      <c r="CJ139" s="119"/>
      <c r="CK139" s="119"/>
      <c r="CL139" s="119"/>
      <c r="CM139" s="119"/>
      <c r="CN139" s="119"/>
      <c r="CO139" s="119"/>
      <c r="CP139" s="119"/>
      <c r="CQ139" s="119"/>
      <c r="CR139" s="119"/>
      <c r="CS139" s="119"/>
      <c r="CT139" s="119"/>
      <c r="CU139" s="119"/>
      <c r="CV139" s="119"/>
      <c r="CW139" s="119"/>
      <c r="CX139" s="119"/>
      <c r="CY139" s="119"/>
      <c r="CZ139" s="119"/>
      <c r="DA139" s="119"/>
      <c r="DB139" s="119"/>
      <c r="DC139" s="119"/>
      <c r="DD139" s="119"/>
      <c r="DE139" s="119"/>
      <c r="DF139" s="119"/>
      <c r="DG139" s="119"/>
      <c r="DH139" s="119"/>
      <c r="DI139" s="119"/>
      <c r="DJ139" s="119"/>
      <c r="DK139" s="119"/>
      <c r="DL139" s="119"/>
      <c r="DM139" s="119"/>
      <c r="DN139" s="119"/>
      <c r="DO139" s="119"/>
      <c r="DP139" s="119"/>
      <c r="DQ139" s="119"/>
      <c r="DR139" s="119"/>
      <c r="DS139" s="119"/>
      <c r="DT139" s="119"/>
      <c r="DU139" s="119"/>
      <c r="DV139" s="119"/>
      <c r="DW139" s="119"/>
      <c r="DX139" s="119"/>
      <c r="DY139" s="119"/>
      <c r="DZ139" s="119"/>
      <c r="EA139" s="119"/>
      <c r="EB139" s="119"/>
      <c r="EC139" s="119"/>
      <c r="ED139" s="119"/>
      <c r="EE139" s="119"/>
      <c r="EF139" s="119"/>
      <c r="EG139" s="119"/>
      <c r="EH139" s="119"/>
      <c r="EI139" s="119"/>
      <c r="EJ139" s="119"/>
      <c r="EK139" s="119"/>
      <c r="EL139" s="119"/>
      <c r="EM139" s="119"/>
      <c r="EN139" s="119"/>
      <c r="EO139" s="119"/>
      <c r="EP139" s="119"/>
      <c r="EQ139" s="119"/>
      <c r="ER139" s="119"/>
      <c r="ES139" s="119"/>
      <c r="ET139" s="119"/>
      <c r="EU139" s="119"/>
      <c r="EV139" s="119"/>
      <c r="EW139" s="119"/>
      <c r="EX139" s="119"/>
      <c r="EY139" s="119"/>
      <c r="EZ139" s="119"/>
      <c r="FA139" s="119"/>
      <c r="FB139" s="119"/>
      <c r="FC139" s="119"/>
      <c r="FD139" s="119"/>
      <c r="FE139" s="119"/>
      <c r="FF139" s="119"/>
      <c r="FG139" s="119"/>
      <c r="FH139" s="119"/>
      <c r="FI139" s="119"/>
      <c r="FJ139" s="119"/>
      <c r="FK139" s="119"/>
      <c r="FL139" s="119"/>
      <c r="FM139" s="119"/>
      <c r="FN139" s="119"/>
      <c r="FO139" s="119"/>
      <c r="FP139" s="119"/>
      <c r="FQ139" s="119"/>
      <c r="FR139" s="119"/>
      <c r="FS139" s="119"/>
      <c r="FT139" s="119"/>
      <c r="FU139" s="119"/>
      <c r="FV139" s="119"/>
      <c r="FW139" s="119"/>
      <c r="FX139" s="119"/>
      <c r="FY139" s="119"/>
      <c r="FZ139" s="119"/>
      <c r="GA139" s="119"/>
      <c r="GB139" s="119"/>
      <c r="GC139" s="119"/>
      <c r="GD139" s="119"/>
      <c r="GE139" s="119"/>
      <c r="GF139" s="119"/>
      <c r="GG139" s="119"/>
      <c r="GH139" s="119"/>
      <c r="GI139" s="119"/>
      <c r="GJ139" s="119"/>
    </row>
    <row r="140" spans="1:192" ht="45" outlineLevel="1" x14ac:dyDescent="0.25">
      <c r="A140" s="186" t="s">
        <v>8</v>
      </c>
      <c r="B140" s="158"/>
      <c r="C140" s="154" t="s">
        <v>503</v>
      </c>
      <c r="D140" s="155" t="s">
        <v>25</v>
      </c>
      <c r="E140" s="177" t="s">
        <v>784</v>
      </c>
      <c r="F140" s="61"/>
      <c r="G140" s="90" t="str">
        <f>Page1!$H133</f>
        <v>Validé</v>
      </c>
      <c r="H140" s="90" t="str">
        <f>Page2!$H133</f>
        <v>NA</v>
      </c>
      <c r="I140" s="90" t="str">
        <f>Page3!$H133</f>
        <v>Invalidé</v>
      </c>
      <c r="J140" s="90" t="str">
        <f>Page4!$H133</f>
        <v>NA</v>
      </c>
      <c r="K140" s="90" t="str">
        <f>Page5!$H133</f>
        <v>NA</v>
      </c>
      <c r="L140" s="90" t="str">
        <f>Page6!$H133</f>
        <v>NA</v>
      </c>
      <c r="M140" s="90" t="str">
        <f>Page7!$H133</f>
        <v>NA</v>
      </c>
      <c r="N140" s="90" t="str">
        <f>Page8!$H133</f>
        <v>NA</v>
      </c>
      <c r="O140" s="90" t="str">
        <f>Page9!$H133</f>
        <v>NA</v>
      </c>
      <c r="P140" s="90" t="str">
        <f>Page10!$H133</f>
        <v>NA</v>
      </c>
      <c r="Q140" s="90" t="str">
        <f>Page11!$H133</f>
        <v>NA</v>
      </c>
      <c r="R140" s="90" t="str">
        <f>Page12!$H133</f>
        <v>NA</v>
      </c>
      <c r="S140" s="90" t="str">
        <f>Page13!$H133</f>
        <v>NA</v>
      </c>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90"/>
      <c r="AX140" s="90"/>
      <c r="AY140" s="119"/>
      <c r="AZ140" s="119"/>
      <c r="BA140" s="119"/>
      <c r="BB140" s="119"/>
      <c r="BC140" s="119"/>
      <c r="BD140" s="119"/>
      <c r="BE140" s="119"/>
      <c r="BF140" s="119"/>
      <c r="BG140" s="119"/>
      <c r="BH140" s="119"/>
      <c r="BI140" s="119"/>
      <c r="BJ140" s="119"/>
      <c r="BK140" s="119"/>
      <c r="BL140" s="119"/>
      <c r="BM140" s="119"/>
      <c r="BN140" s="119"/>
      <c r="BO140" s="119"/>
      <c r="BP140" s="119"/>
      <c r="BQ140" s="119"/>
      <c r="BR140" s="119"/>
      <c r="BS140" s="119"/>
      <c r="BT140" s="119"/>
      <c r="BU140" s="119"/>
      <c r="BV140" s="119"/>
      <c r="BW140" s="119"/>
      <c r="BX140" s="119"/>
      <c r="BY140" s="119"/>
      <c r="BZ140" s="119"/>
      <c r="CA140" s="119"/>
      <c r="CB140" s="119"/>
      <c r="CC140" s="119"/>
      <c r="CD140" s="119"/>
      <c r="CE140" s="119"/>
      <c r="CF140" s="119"/>
      <c r="CG140" s="119"/>
      <c r="CH140" s="119"/>
      <c r="CI140" s="119"/>
      <c r="CJ140" s="119"/>
      <c r="CK140" s="119"/>
      <c r="CL140" s="119"/>
      <c r="CM140" s="119"/>
      <c r="CN140" s="119"/>
      <c r="CO140" s="119"/>
      <c r="CP140" s="119"/>
      <c r="CQ140" s="119"/>
      <c r="CR140" s="119"/>
      <c r="CS140" s="119"/>
      <c r="CT140" s="119"/>
      <c r="CU140" s="119"/>
      <c r="CV140" s="119"/>
      <c r="CW140" s="119"/>
      <c r="CX140" s="119"/>
      <c r="CY140" s="119"/>
      <c r="CZ140" s="119"/>
      <c r="DA140" s="119"/>
      <c r="DB140" s="119"/>
      <c r="DC140" s="119"/>
      <c r="DD140" s="119"/>
      <c r="DE140" s="119"/>
      <c r="DF140" s="119"/>
      <c r="DG140" s="119"/>
      <c r="DH140" s="119"/>
      <c r="DI140" s="119"/>
      <c r="DJ140" s="119"/>
      <c r="DK140" s="119"/>
      <c r="DL140" s="119"/>
      <c r="DM140" s="119"/>
      <c r="DN140" s="119"/>
      <c r="DO140" s="119"/>
      <c r="DP140" s="119"/>
      <c r="DQ140" s="119"/>
      <c r="DR140" s="119"/>
      <c r="DS140" s="119"/>
      <c r="DT140" s="119"/>
      <c r="DU140" s="119"/>
      <c r="DV140" s="119"/>
      <c r="DW140" s="119"/>
      <c r="DX140" s="119"/>
      <c r="DY140" s="119"/>
      <c r="DZ140" s="119"/>
      <c r="EA140" s="119"/>
      <c r="EB140" s="119"/>
      <c r="EC140" s="119"/>
      <c r="ED140" s="119"/>
      <c r="EE140" s="119"/>
      <c r="EF140" s="119"/>
      <c r="EG140" s="119"/>
      <c r="EH140" s="119"/>
      <c r="EI140" s="119"/>
      <c r="EJ140" s="119"/>
      <c r="EK140" s="119"/>
      <c r="EL140" s="119"/>
      <c r="EM140" s="119"/>
      <c r="EN140" s="119"/>
      <c r="EO140" s="119"/>
      <c r="EP140" s="119"/>
      <c r="EQ140" s="119"/>
      <c r="ER140" s="119"/>
      <c r="ES140" s="119"/>
      <c r="ET140" s="119"/>
      <c r="EU140" s="119"/>
      <c r="EV140" s="119"/>
      <c r="EW140" s="119"/>
      <c r="EX140" s="119"/>
      <c r="EY140" s="119"/>
      <c r="EZ140" s="119"/>
      <c r="FA140" s="119"/>
      <c r="FB140" s="119"/>
      <c r="FC140" s="119"/>
      <c r="FD140" s="119"/>
      <c r="FE140" s="119"/>
      <c r="FF140" s="119"/>
      <c r="FG140" s="119"/>
      <c r="FH140" s="119"/>
      <c r="FI140" s="119"/>
      <c r="FJ140" s="119"/>
      <c r="FK140" s="119"/>
      <c r="FL140" s="119"/>
      <c r="FM140" s="119"/>
      <c r="FN140" s="119"/>
      <c r="FO140" s="119"/>
      <c r="FP140" s="119"/>
      <c r="FQ140" s="119"/>
      <c r="FR140" s="119"/>
      <c r="FS140" s="119"/>
      <c r="FT140" s="119"/>
      <c r="FU140" s="119"/>
      <c r="FV140" s="119"/>
      <c r="FW140" s="119"/>
      <c r="FX140" s="119"/>
      <c r="FY140" s="119"/>
      <c r="FZ140" s="119"/>
      <c r="GA140" s="119"/>
      <c r="GB140" s="119"/>
      <c r="GC140" s="119"/>
      <c r="GD140" s="119"/>
      <c r="GE140" s="119"/>
      <c r="GF140" s="119"/>
      <c r="GG140" s="119"/>
      <c r="GH140" s="119"/>
      <c r="GI140" s="119"/>
      <c r="GJ140" s="119"/>
    </row>
    <row r="141" spans="1:192" ht="67.5" outlineLevel="1" x14ac:dyDescent="0.25">
      <c r="A141" s="186" t="s">
        <v>8</v>
      </c>
      <c r="B141" s="158"/>
      <c r="C141" s="154" t="s">
        <v>504</v>
      </c>
      <c r="D141" s="163" t="s">
        <v>25</v>
      </c>
      <c r="E141" s="177" t="s">
        <v>785</v>
      </c>
      <c r="F141" s="61"/>
      <c r="G141" s="90" t="str">
        <f>Page1!$H134</f>
        <v>NA</v>
      </c>
      <c r="H141" s="90" t="str">
        <f>Page2!$H134</f>
        <v>NA</v>
      </c>
      <c r="I141" s="90" t="str">
        <f>Page3!$H134</f>
        <v>NA</v>
      </c>
      <c r="J141" s="90" t="str">
        <f>Page4!$H134</f>
        <v>NA</v>
      </c>
      <c r="K141" s="90" t="str">
        <f>Page5!$H134</f>
        <v>NA</v>
      </c>
      <c r="L141" s="90" t="str">
        <f>Page6!$H134</f>
        <v>NA</v>
      </c>
      <c r="M141" s="90" t="str">
        <f>Page7!$H134</f>
        <v>NA</v>
      </c>
      <c r="N141" s="90" t="str">
        <f>Page8!$H134</f>
        <v>NA</v>
      </c>
      <c r="O141" s="90" t="str">
        <f>Page9!$H134</f>
        <v>NA</v>
      </c>
      <c r="P141" s="90" t="str">
        <f>Page10!$H134</f>
        <v>NA</v>
      </c>
      <c r="Q141" s="90" t="str">
        <f>Page11!$H134</f>
        <v>NA</v>
      </c>
      <c r="R141" s="90" t="str">
        <f>Page12!$H134</f>
        <v>NA</v>
      </c>
      <c r="S141" s="90" t="str">
        <f>Page13!$H134</f>
        <v>NA</v>
      </c>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90"/>
      <c r="AX141" s="90"/>
      <c r="AY141" s="119"/>
      <c r="AZ141" s="119"/>
      <c r="BA141" s="119"/>
      <c r="BB141" s="119"/>
      <c r="BC141" s="119"/>
      <c r="BD141" s="119"/>
      <c r="BE141" s="119"/>
      <c r="BF141" s="119"/>
      <c r="BG141" s="119"/>
      <c r="BH141" s="119"/>
      <c r="BI141" s="119"/>
      <c r="BJ141" s="119"/>
      <c r="BK141" s="119"/>
      <c r="BL141" s="119"/>
      <c r="BM141" s="119"/>
      <c r="BN141" s="119"/>
      <c r="BO141" s="119"/>
      <c r="BP141" s="119"/>
      <c r="BQ141" s="119"/>
      <c r="BR141" s="119"/>
      <c r="BS141" s="119"/>
      <c r="BT141" s="119"/>
      <c r="BU141" s="119"/>
      <c r="BV141" s="119"/>
      <c r="BW141" s="119"/>
      <c r="BX141" s="119"/>
      <c r="BY141" s="119"/>
      <c r="BZ141" s="119"/>
      <c r="CA141" s="119"/>
      <c r="CB141" s="119"/>
      <c r="CC141" s="119"/>
      <c r="CD141" s="119"/>
      <c r="CE141" s="119"/>
      <c r="CF141" s="119"/>
      <c r="CG141" s="119"/>
      <c r="CH141" s="119"/>
      <c r="CI141" s="119"/>
      <c r="CJ141" s="119"/>
      <c r="CK141" s="119"/>
      <c r="CL141" s="119"/>
      <c r="CM141" s="119"/>
      <c r="CN141" s="119"/>
      <c r="CO141" s="119"/>
      <c r="CP141" s="119"/>
      <c r="CQ141" s="119"/>
      <c r="CR141" s="119"/>
      <c r="CS141" s="119"/>
      <c r="CT141" s="119"/>
      <c r="CU141" s="119"/>
      <c r="CV141" s="119"/>
      <c r="CW141" s="119"/>
      <c r="CX141" s="119"/>
      <c r="CY141" s="119"/>
      <c r="CZ141" s="119"/>
      <c r="DA141" s="119"/>
      <c r="DB141" s="119"/>
      <c r="DC141" s="119"/>
      <c r="DD141" s="119"/>
      <c r="DE141" s="119"/>
      <c r="DF141" s="119"/>
      <c r="DG141" s="119"/>
      <c r="DH141" s="119"/>
      <c r="DI141" s="119"/>
      <c r="DJ141" s="119"/>
      <c r="DK141" s="119"/>
      <c r="DL141" s="119"/>
      <c r="DM141" s="119"/>
      <c r="DN141" s="119"/>
      <c r="DO141" s="119"/>
      <c r="DP141" s="119"/>
      <c r="DQ141" s="119"/>
      <c r="DR141" s="119"/>
      <c r="DS141" s="119"/>
      <c r="DT141" s="119"/>
      <c r="DU141" s="119"/>
      <c r="DV141" s="119"/>
      <c r="DW141" s="119"/>
      <c r="DX141" s="119"/>
      <c r="DY141" s="119"/>
      <c r="DZ141" s="119"/>
      <c r="EA141" s="119"/>
      <c r="EB141" s="119"/>
      <c r="EC141" s="119"/>
      <c r="ED141" s="119"/>
      <c r="EE141" s="119"/>
      <c r="EF141" s="119"/>
      <c r="EG141" s="119"/>
      <c r="EH141" s="119"/>
      <c r="EI141" s="119"/>
      <c r="EJ141" s="119"/>
      <c r="EK141" s="119"/>
      <c r="EL141" s="119"/>
      <c r="EM141" s="119"/>
      <c r="EN141" s="119"/>
      <c r="EO141" s="119"/>
      <c r="EP141" s="119"/>
      <c r="EQ141" s="119"/>
      <c r="ER141" s="119"/>
      <c r="ES141" s="119"/>
      <c r="ET141" s="119"/>
      <c r="EU141" s="119"/>
      <c r="EV141" s="119"/>
      <c r="EW141" s="119"/>
      <c r="EX141" s="119"/>
      <c r="EY141" s="119"/>
      <c r="EZ141" s="119"/>
      <c r="FA141" s="119"/>
      <c r="FB141" s="119"/>
      <c r="FC141" s="119"/>
      <c r="FD141" s="119"/>
      <c r="FE141" s="119"/>
      <c r="FF141" s="119"/>
      <c r="FG141" s="119"/>
      <c r="FH141" s="119"/>
      <c r="FI141" s="119"/>
      <c r="FJ141" s="119"/>
      <c r="FK141" s="119"/>
      <c r="FL141" s="119"/>
      <c r="FM141" s="119"/>
      <c r="FN141" s="119"/>
      <c r="FO141" s="119"/>
      <c r="FP141" s="119"/>
      <c r="FQ141" s="119"/>
      <c r="FR141" s="119"/>
      <c r="FS141" s="119"/>
      <c r="FT141" s="119"/>
      <c r="FU141" s="119"/>
      <c r="FV141" s="119"/>
      <c r="FW141" s="119"/>
      <c r="FX141" s="119"/>
      <c r="FY141" s="119"/>
      <c r="FZ141" s="119"/>
      <c r="GA141" s="119"/>
      <c r="GB141" s="119"/>
      <c r="GC141" s="119"/>
      <c r="GD141" s="119"/>
      <c r="GE141" s="119"/>
      <c r="GF141" s="119"/>
      <c r="GG141" s="119"/>
      <c r="GH141" s="119"/>
      <c r="GI141" s="119"/>
      <c r="GJ141" s="119"/>
    </row>
    <row r="142" spans="1:192" ht="33.75" outlineLevel="1" x14ac:dyDescent="0.25">
      <c r="A142" s="187" t="s">
        <v>180</v>
      </c>
      <c r="B142" s="150" t="s">
        <v>786</v>
      </c>
      <c r="C142" s="150" t="s">
        <v>181</v>
      </c>
      <c r="D142" s="164" t="s">
        <v>24</v>
      </c>
      <c r="E142" s="180" t="s">
        <v>787</v>
      </c>
      <c r="F142" s="59"/>
      <c r="G142" s="90" t="str">
        <f>Page1!$H135</f>
        <v>Validé</v>
      </c>
      <c r="H142" s="90" t="str">
        <f>Page2!$H135</f>
        <v>Validé</v>
      </c>
      <c r="I142" s="90" t="str">
        <f>Page3!$H135</f>
        <v>Validé</v>
      </c>
      <c r="J142" s="90" t="str">
        <f>Page4!$H135</f>
        <v>Validé</v>
      </c>
      <c r="K142" s="90" t="str">
        <f>Page5!$H135</f>
        <v>Validé</v>
      </c>
      <c r="L142" s="90" t="str">
        <f>Page6!$H135</f>
        <v>Validé</v>
      </c>
      <c r="M142" s="90" t="str">
        <f>Page7!$H135</f>
        <v>Validé</v>
      </c>
      <c r="N142" s="90" t="str">
        <f>Page8!$H135</f>
        <v>Validé</v>
      </c>
      <c r="O142" s="90" t="str">
        <f>Page9!$H135</f>
        <v>Validé</v>
      </c>
      <c r="P142" s="90" t="str">
        <f>Page10!$H135</f>
        <v>Validé</v>
      </c>
      <c r="Q142" s="90" t="str">
        <f>Page11!$H135</f>
        <v>Validé</v>
      </c>
      <c r="R142" s="90" t="str">
        <f>Page12!$H135</f>
        <v>Validé</v>
      </c>
      <c r="S142" s="90" t="str">
        <f>Page13!$H135</f>
        <v>Validé</v>
      </c>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119"/>
      <c r="AZ142" s="119"/>
      <c r="BA142" s="119"/>
      <c r="BB142" s="119"/>
      <c r="BC142" s="119"/>
      <c r="BD142" s="119"/>
      <c r="BE142" s="119"/>
      <c r="BF142" s="119"/>
      <c r="BG142" s="119"/>
      <c r="BH142" s="119"/>
      <c r="BI142" s="119"/>
      <c r="BJ142" s="119"/>
      <c r="BK142" s="119"/>
      <c r="BL142" s="119"/>
      <c r="BM142" s="119"/>
      <c r="BN142" s="119"/>
      <c r="BO142" s="119"/>
      <c r="BP142" s="119"/>
      <c r="BQ142" s="119"/>
      <c r="BR142" s="119"/>
      <c r="BS142" s="119"/>
      <c r="BT142" s="119"/>
      <c r="BU142" s="119"/>
      <c r="BV142" s="119"/>
      <c r="BW142" s="119"/>
      <c r="BX142" s="119"/>
      <c r="BY142" s="119"/>
      <c r="BZ142" s="119"/>
      <c r="CA142" s="119"/>
      <c r="CB142" s="119"/>
      <c r="CC142" s="119"/>
      <c r="CD142" s="119"/>
      <c r="CE142" s="119"/>
      <c r="CF142" s="119"/>
      <c r="CG142" s="119"/>
      <c r="CH142" s="119"/>
      <c r="CI142" s="119"/>
      <c r="CJ142" s="119"/>
      <c r="CK142" s="119"/>
      <c r="CL142" s="119"/>
      <c r="CM142" s="119"/>
      <c r="CN142" s="119"/>
      <c r="CO142" s="119"/>
      <c r="CP142" s="119"/>
      <c r="CQ142" s="119"/>
      <c r="CR142" s="119"/>
      <c r="CS142" s="119"/>
      <c r="CT142" s="119"/>
      <c r="CU142" s="119"/>
      <c r="CV142" s="119"/>
      <c r="CW142" s="119"/>
      <c r="CX142" s="119"/>
      <c r="CY142" s="119"/>
      <c r="CZ142" s="119"/>
      <c r="DA142" s="119"/>
      <c r="DB142" s="119"/>
      <c r="DC142" s="119"/>
      <c r="DD142" s="119"/>
      <c r="DE142" s="119"/>
      <c r="DF142" s="119"/>
      <c r="DG142" s="119"/>
      <c r="DH142" s="119"/>
      <c r="DI142" s="119"/>
      <c r="DJ142" s="119"/>
      <c r="DK142" s="119"/>
      <c r="DL142" s="119"/>
      <c r="DM142" s="119"/>
      <c r="DN142" s="119"/>
      <c r="DO142" s="119"/>
      <c r="DP142" s="119"/>
      <c r="DQ142" s="119"/>
      <c r="DR142" s="119"/>
      <c r="DS142" s="119"/>
      <c r="DT142" s="119"/>
      <c r="DU142" s="119"/>
      <c r="DV142" s="119"/>
      <c r="DW142" s="119"/>
      <c r="DX142" s="119"/>
      <c r="DY142" s="119"/>
      <c r="DZ142" s="119"/>
      <c r="EA142" s="119"/>
      <c r="EB142" s="119"/>
      <c r="EC142" s="119"/>
      <c r="ED142" s="119"/>
      <c r="EE142" s="119"/>
      <c r="EF142" s="119"/>
      <c r="EG142" s="119"/>
      <c r="EH142" s="119"/>
      <c r="EI142" s="119"/>
      <c r="EJ142" s="119"/>
      <c r="EK142" s="119"/>
      <c r="EL142" s="119"/>
      <c r="EM142" s="119"/>
      <c r="EN142" s="119"/>
      <c r="EO142" s="119"/>
      <c r="EP142" s="119"/>
      <c r="EQ142" s="119"/>
      <c r="ER142" s="119"/>
      <c r="ES142" s="119"/>
      <c r="ET142" s="119"/>
      <c r="EU142" s="119"/>
      <c r="EV142" s="119"/>
      <c r="EW142" s="119"/>
      <c r="EX142" s="119"/>
      <c r="EY142" s="119"/>
      <c r="EZ142" s="119"/>
      <c r="FA142" s="119"/>
      <c r="FB142" s="119"/>
      <c r="FC142" s="119"/>
      <c r="FD142" s="119"/>
      <c r="FE142" s="119"/>
      <c r="FF142" s="119"/>
      <c r="FG142" s="119"/>
      <c r="FH142" s="119"/>
      <c r="FI142" s="119"/>
      <c r="FJ142" s="119"/>
      <c r="FK142" s="119"/>
      <c r="FL142" s="119"/>
      <c r="FM142" s="119"/>
      <c r="FN142" s="119"/>
      <c r="FO142" s="119"/>
      <c r="FP142" s="119"/>
      <c r="FQ142" s="119"/>
      <c r="FR142" s="119"/>
      <c r="FS142" s="119"/>
      <c r="FT142" s="119"/>
      <c r="FU142" s="119"/>
      <c r="FV142" s="119"/>
      <c r="FW142" s="119"/>
      <c r="FX142" s="119"/>
      <c r="FY142" s="119"/>
      <c r="FZ142" s="119"/>
      <c r="GA142" s="119"/>
      <c r="GB142" s="119"/>
      <c r="GC142" s="119"/>
      <c r="GD142" s="119"/>
      <c r="GE142" s="119"/>
      <c r="GF142" s="119"/>
      <c r="GG142" s="119"/>
      <c r="GH142" s="119"/>
      <c r="GI142" s="119"/>
      <c r="GJ142" s="119"/>
    </row>
    <row r="143" spans="1:192" ht="33.75" outlineLevel="1" x14ac:dyDescent="0.25">
      <c r="A143" s="187" t="s">
        <v>180</v>
      </c>
      <c r="B143" s="150"/>
      <c r="C143" s="150" t="s">
        <v>182</v>
      </c>
      <c r="D143" s="164" t="s">
        <v>24</v>
      </c>
      <c r="E143" s="180" t="s">
        <v>788</v>
      </c>
      <c r="F143" s="59"/>
      <c r="G143" s="90" t="str">
        <f>Page1!$H136</f>
        <v>Validé</v>
      </c>
      <c r="H143" s="90" t="str">
        <f>Page2!$H136</f>
        <v>Validé</v>
      </c>
      <c r="I143" s="90" t="str">
        <f>Page3!$H136</f>
        <v>Validé</v>
      </c>
      <c r="J143" s="90" t="str">
        <f>Page4!$H136</f>
        <v>Validé</v>
      </c>
      <c r="K143" s="90" t="str">
        <f>Page5!$H136</f>
        <v>Validé</v>
      </c>
      <c r="L143" s="90" t="str">
        <f>Page6!$H136</f>
        <v>Validé</v>
      </c>
      <c r="M143" s="90" t="str">
        <f>Page7!$H136</f>
        <v>Validé</v>
      </c>
      <c r="N143" s="90" t="str">
        <f>Page8!$H136</f>
        <v>Validé</v>
      </c>
      <c r="O143" s="90" t="str">
        <f>Page9!$H136</f>
        <v>Validé</v>
      </c>
      <c r="P143" s="90" t="str">
        <f>Page10!$H136</f>
        <v>Validé</v>
      </c>
      <c r="Q143" s="90" t="str">
        <f>Page11!$H136</f>
        <v>Validé</v>
      </c>
      <c r="R143" s="90" t="str">
        <f>Page12!$H136</f>
        <v>Validé</v>
      </c>
      <c r="S143" s="90" t="str">
        <f>Page13!$H136</f>
        <v>Validé</v>
      </c>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90"/>
      <c r="AX143" s="90"/>
      <c r="AY143" s="119"/>
      <c r="AZ143" s="119"/>
      <c r="BA143" s="119"/>
      <c r="BB143" s="119"/>
      <c r="BC143" s="119"/>
      <c r="BD143" s="119"/>
      <c r="BE143" s="119"/>
      <c r="BF143" s="119"/>
      <c r="BG143" s="119"/>
      <c r="BH143" s="119"/>
      <c r="BI143" s="119"/>
      <c r="BJ143" s="119"/>
      <c r="BK143" s="119"/>
      <c r="BL143" s="119"/>
      <c r="BM143" s="119"/>
      <c r="BN143" s="119"/>
      <c r="BO143" s="119"/>
      <c r="BP143" s="119"/>
      <c r="BQ143" s="119"/>
      <c r="BR143" s="119"/>
      <c r="BS143" s="119"/>
      <c r="BT143" s="119"/>
      <c r="BU143" s="119"/>
      <c r="BV143" s="119"/>
      <c r="BW143" s="119"/>
      <c r="BX143" s="119"/>
      <c r="BY143" s="119"/>
      <c r="BZ143" s="119"/>
      <c r="CA143" s="119"/>
      <c r="CB143" s="119"/>
      <c r="CC143" s="119"/>
      <c r="CD143" s="119"/>
      <c r="CE143" s="119"/>
      <c r="CF143" s="119"/>
      <c r="CG143" s="119"/>
      <c r="CH143" s="119"/>
      <c r="CI143" s="119"/>
      <c r="CJ143" s="119"/>
      <c r="CK143" s="119"/>
      <c r="CL143" s="119"/>
      <c r="CM143" s="119"/>
      <c r="CN143" s="119"/>
      <c r="CO143" s="119"/>
      <c r="CP143" s="119"/>
      <c r="CQ143" s="119"/>
      <c r="CR143" s="119"/>
      <c r="CS143" s="119"/>
      <c r="CT143" s="119"/>
      <c r="CU143" s="119"/>
      <c r="CV143" s="119"/>
      <c r="CW143" s="119"/>
      <c r="CX143" s="119"/>
      <c r="CY143" s="119"/>
      <c r="CZ143" s="119"/>
      <c r="DA143" s="119"/>
      <c r="DB143" s="119"/>
      <c r="DC143" s="119"/>
      <c r="DD143" s="119"/>
      <c r="DE143" s="119"/>
      <c r="DF143" s="119"/>
      <c r="DG143" s="119"/>
      <c r="DH143" s="119"/>
      <c r="DI143" s="119"/>
      <c r="DJ143" s="119"/>
      <c r="DK143" s="119"/>
      <c r="DL143" s="119"/>
      <c r="DM143" s="119"/>
      <c r="DN143" s="119"/>
      <c r="DO143" s="119"/>
      <c r="DP143" s="119"/>
      <c r="DQ143" s="119"/>
      <c r="DR143" s="119"/>
      <c r="DS143" s="119"/>
      <c r="DT143" s="119"/>
      <c r="DU143" s="119"/>
      <c r="DV143" s="119"/>
      <c r="DW143" s="119"/>
      <c r="DX143" s="119"/>
      <c r="DY143" s="119"/>
      <c r="DZ143" s="119"/>
      <c r="EA143" s="119"/>
      <c r="EB143" s="119"/>
      <c r="EC143" s="119"/>
      <c r="ED143" s="119"/>
      <c r="EE143" s="119"/>
      <c r="EF143" s="119"/>
      <c r="EG143" s="119"/>
      <c r="EH143" s="119"/>
      <c r="EI143" s="119"/>
      <c r="EJ143" s="119"/>
      <c r="EK143" s="119"/>
      <c r="EL143" s="119"/>
      <c r="EM143" s="119"/>
      <c r="EN143" s="119"/>
      <c r="EO143" s="119"/>
      <c r="EP143" s="119"/>
      <c r="EQ143" s="119"/>
      <c r="ER143" s="119"/>
      <c r="ES143" s="119"/>
      <c r="ET143" s="119"/>
      <c r="EU143" s="119"/>
      <c r="EV143" s="119"/>
      <c r="EW143" s="119"/>
      <c r="EX143" s="119"/>
      <c r="EY143" s="119"/>
      <c r="EZ143" s="119"/>
      <c r="FA143" s="119"/>
      <c r="FB143" s="119"/>
      <c r="FC143" s="119"/>
      <c r="FD143" s="119"/>
      <c r="FE143" s="119"/>
      <c r="FF143" s="119"/>
      <c r="FG143" s="119"/>
      <c r="FH143" s="119"/>
      <c r="FI143" s="119"/>
      <c r="FJ143" s="119"/>
      <c r="FK143" s="119"/>
      <c r="FL143" s="119"/>
      <c r="FM143" s="119"/>
      <c r="FN143" s="119"/>
      <c r="FO143" s="119"/>
      <c r="FP143" s="119"/>
      <c r="FQ143" s="119"/>
      <c r="FR143" s="119"/>
      <c r="FS143" s="119"/>
      <c r="FT143" s="119"/>
      <c r="FU143" s="119"/>
      <c r="FV143" s="119"/>
      <c r="FW143" s="119"/>
      <c r="FX143" s="119"/>
      <c r="FY143" s="119"/>
      <c r="FZ143" s="119"/>
      <c r="GA143" s="119"/>
      <c r="GB143" s="119"/>
      <c r="GC143" s="119"/>
      <c r="GD143" s="119"/>
      <c r="GE143" s="119"/>
      <c r="GF143" s="119"/>
      <c r="GG143" s="119"/>
      <c r="GH143" s="119"/>
      <c r="GI143" s="119"/>
      <c r="GJ143" s="119"/>
    </row>
    <row r="144" spans="1:192" ht="56.25" outlineLevel="1" x14ac:dyDescent="0.25">
      <c r="A144" s="187" t="s">
        <v>180</v>
      </c>
      <c r="B144" s="150"/>
      <c r="C144" s="150" t="s">
        <v>183</v>
      </c>
      <c r="D144" s="164" t="s">
        <v>24</v>
      </c>
      <c r="E144" s="180" t="s">
        <v>789</v>
      </c>
      <c r="F144" s="59"/>
      <c r="G144" s="90" t="str">
        <f>Page1!$H137</f>
        <v>Validé</v>
      </c>
      <c r="H144" s="90" t="str">
        <f>Page2!$H137</f>
        <v>Validé</v>
      </c>
      <c r="I144" s="90" t="str">
        <f>Page3!$H137</f>
        <v>Validé</v>
      </c>
      <c r="J144" s="90" t="str">
        <f>Page4!$H137</f>
        <v>Validé</v>
      </c>
      <c r="K144" s="90" t="str">
        <f>Page5!$H137</f>
        <v>Validé</v>
      </c>
      <c r="L144" s="90" t="str">
        <f>Page6!$H137</f>
        <v>Validé</v>
      </c>
      <c r="M144" s="90" t="str">
        <f>Page7!$H137</f>
        <v>Validé</v>
      </c>
      <c r="N144" s="90" t="str">
        <f>Page8!$H137</f>
        <v>Validé</v>
      </c>
      <c r="O144" s="90" t="str">
        <f>Page9!$H137</f>
        <v>Validé</v>
      </c>
      <c r="P144" s="90" t="str">
        <f>Page10!$H137</f>
        <v>Validé</v>
      </c>
      <c r="Q144" s="90" t="str">
        <f>Page11!$H137</f>
        <v>Validé</v>
      </c>
      <c r="R144" s="90" t="str">
        <f>Page12!$H137</f>
        <v>Validé</v>
      </c>
      <c r="S144" s="90" t="str">
        <f>Page13!$H137</f>
        <v>Validé</v>
      </c>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119"/>
      <c r="AZ144" s="119"/>
      <c r="BA144" s="119"/>
      <c r="BB144" s="119"/>
      <c r="BC144" s="119"/>
      <c r="BD144" s="119"/>
      <c r="BE144" s="119"/>
      <c r="BF144" s="119"/>
      <c r="BG144" s="119"/>
      <c r="BH144" s="119"/>
      <c r="BI144" s="119"/>
      <c r="BJ144" s="119"/>
      <c r="BK144" s="119"/>
      <c r="BL144" s="119"/>
      <c r="BM144" s="119"/>
      <c r="BN144" s="119"/>
      <c r="BO144" s="119"/>
      <c r="BP144" s="119"/>
      <c r="BQ144" s="119"/>
      <c r="BR144" s="119"/>
      <c r="BS144" s="119"/>
      <c r="BT144" s="119"/>
      <c r="BU144" s="119"/>
      <c r="BV144" s="119"/>
      <c r="BW144" s="119"/>
      <c r="BX144" s="119"/>
      <c r="BY144" s="119"/>
      <c r="BZ144" s="119"/>
      <c r="CA144" s="119"/>
      <c r="CB144" s="119"/>
      <c r="CC144" s="119"/>
      <c r="CD144" s="119"/>
      <c r="CE144" s="119"/>
      <c r="CF144" s="119"/>
      <c r="CG144" s="119"/>
      <c r="CH144" s="119"/>
      <c r="CI144" s="119"/>
      <c r="CJ144" s="119"/>
      <c r="CK144" s="119"/>
      <c r="CL144" s="119"/>
      <c r="CM144" s="119"/>
      <c r="CN144" s="119"/>
      <c r="CO144" s="119"/>
      <c r="CP144" s="119"/>
      <c r="CQ144" s="119"/>
      <c r="CR144" s="119"/>
      <c r="CS144" s="119"/>
      <c r="CT144" s="119"/>
      <c r="CU144" s="119"/>
      <c r="CV144" s="119"/>
      <c r="CW144" s="119"/>
      <c r="CX144" s="119"/>
      <c r="CY144" s="119"/>
      <c r="CZ144" s="119"/>
      <c r="DA144" s="119"/>
      <c r="DB144" s="119"/>
      <c r="DC144" s="119"/>
      <c r="DD144" s="119"/>
      <c r="DE144" s="119"/>
      <c r="DF144" s="119"/>
      <c r="DG144" s="119"/>
      <c r="DH144" s="119"/>
      <c r="DI144" s="119"/>
      <c r="DJ144" s="119"/>
      <c r="DK144" s="119"/>
      <c r="DL144" s="119"/>
      <c r="DM144" s="119"/>
      <c r="DN144" s="119"/>
      <c r="DO144" s="119"/>
      <c r="DP144" s="119"/>
      <c r="DQ144" s="119"/>
      <c r="DR144" s="119"/>
      <c r="DS144" s="119"/>
      <c r="DT144" s="119"/>
      <c r="DU144" s="119"/>
      <c r="DV144" s="119"/>
      <c r="DW144" s="119"/>
      <c r="DX144" s="119"/>
      <c r="DY144" s="119"/>
      <c r="DZ144" s="119"/>
      <c r="EA144" s="119"/>
      <c r="EB144" s="119"/>
      <c r="EC144" s="119"/>
      <c r="ED144" s="119"/>
      <c r="EE144" s="119"/>
      <c r="EF144" s="119"/>
      <c r="EG144" s="119"/>
      <c r="EH144" s="119"/>
      <c r="EI144" s="119"/>
      <c r="EJ144" s="119"/>
      <c r="EK144" s="119"/>
      <c r="EL144" s="119"/>
      <c r="EM144" s="119"/>
      <c r="EN144" s="119"/>
      <c r="EO144" s="119"/>
      <c r="EP144" s="119"/>
      <c r="EQ144" s="119"/>
      <c r="ER144" s="119"/>
      <c r="ES144" s="119"/>
      <c r="ET144" s="119"/>
      <c r="EU144" s="119"/>
      <c r="EV144" s="119"/>
      <c r="EW144" s="119"/>
      <c r="EX144" s="119"/>
      <c r="EY144" s="119"/>
      <c r="EZ144" s="119"/>
      <c r="FA144" s="119"/>
      <c r="FB144" s="119"/>
      <c r="FC144" s="119"/>
      <c r="FD144" s="119"/>
      <c r="FE144" s="119"/>
      <c r="FF144" s="119"/>
      <c r="FG144" s="119"/>
      <c r="FH144" s="119"/>
      <c r="FI144" s="119"/>
      <c r="FJ144" s="119"/>
      <c r="FK144" s="119"/>
      <c r="FL144" s="119"/>
      <c r="FM144" s="119"/>
      <c r="FN144" s="119"/>
      <c r="FO144" s="119"/>
      <c r="FP144" s="119"/>
      <c r="FQ144" s="119"/>
      <c r="FR144" s="119"/>
      <c r="FS144" s="119"/>
      <c r="FT144" s="119"/>
      <c r="FU144" s="119"/>
      <c r="FV144" s="119"/>
      <c r="FW144" s="119"/>
      <c r="FX144" s="119"/>
      <c r="FY144" s="119"/>
      <c r="FZ144" s="119"/>
      <c r="GA144" s="119"/>
      <c r="GB144" s="119"/>
      <c r="GC144" s="119"/>
      <c r="GD144" s="119"/>
      <c r="GE144" s="119"/>
      <c r="GF144" s="119"/>
      <c r="GG144" s="119"/>
      <c r="GH144" s="119"/>
      <c r="GI144" s="119"/>
      <c r="GJ144" s="119"/>
    </row>
    <row r="145" spans="1:192" ht="146.25" x14ac:dyDescent="0.25">
      <c r="A145" s="187" t="s">
        <v>180</v>
      </c>
      <c r="B145" s="153" t="s">
        <v>790</v>
      </c>
      <c r="C145" s="153" t="s">
        <v>184</v>
      </c>
      <c r="D145" s="163" t="s">
        <v>24</v>
      </c>
      <c r="E145" s="176" t="s">
        <v>791</v>
      </c>
      <c r="F145" s="61"/>
      <c r="G145" s="90" t="str">
        <f>Page1!$H138</f>
        <v>invalidé</v>
      </c>
      <c r="H145" s="90" t="str">
        <f>Page2!$H138</f>
        <v>invalidé</v>
      </c>
      <c r="I145" s="90" t="str">
        <f>Page3!$H138</f>
        <v>invalidé</v>
      </c>
      <c r="J145" s="90" t="str">
        <f>Page4!$H138</f>
        <v>invalidé</v>
      </c>
      <c r="K145" s="90" t="str">
        <f>Page5!$H138</f>
        <v>invalidé</v>
      </c>
      <c r="L145" s="90" t="str">
        <f>Page6!$H138</f>
        <v>invalidé</v>
      </c>
      <c r="M145" s="90" t="str">
        <f>Page7!$H138</f>
        <v>invalidé</v>
      </c>
      <c r="N145" s="90" t="str">
        <f>Page8!$H138</f>
        <v>invalidé</v>
      </c>
      <c r="O145" s="90" t="str">
        <f>Page9!$H138</f>
        <v>invalidé</v>
      </c>
      <c r="P145" s="90" t="str">
        <f>Page10!$H138</f>
        <v>invalidé</v>
      </c>
      <c r="Q145" s="90" t="str">
        <f>Page11!$H138</f>
        <v>invalidé</v>
      </c>
      <c r="R145" s="90" t="str">
        <f>Page12!$H138</f>
        <v>invalidé</v>
      </c>
      <c r="S145" s="90" t="str">
        <f>Page13!$H138</f>
        <v>invalidé</v>
      </c>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119"/>
      <c r="AZ145" s="119"/>
      <c r="BA145" s="119"/>
      <c r="BB145" s="119"/>
      <c r="BC145" s="119"/>
      <c r="BD145" s="119"/>
      <c r="BE145" s="119"/>
      <c r="BF145" s="119"/>
      <c r="BG145" s="119"/>
      <c r="BH145" s="119"/>
      <c r="BI145" s="119"/>
      <c r="BJ145" s="119"/>
      <c r="BK145" s="119"/>
      <c r="BL145" s="119"/>
      <c r="BM145" s="119"/>
      <c r="BN145" s="119"/>
      <c r="BO145" s="119"/>
      <c r="BP145" s="119"/>
      <c r="BQ145" s="119"/>
      <c r="BR145" s="119"/>
      <c r="BS145" s="119"/>
      <c r="BT145" s="119"/>
      <c r="BU145" s="119"/>
      <c r="BV145" s="119"/>
      <c r="BW145" s="119"/>
      <c r="BX145" s="119"/>
      <c r="BY145" s="119"/>
      <c r="BZ145" s="119"/>
      <c r="CA145" s="119"/>
      <c r="CB145" s="119"/>
      <c r="CC145" s="119"/>
      <c r="CD145" s="119"/>
      <c r="CE145" s="119"/>
      <c r="CF145" s="119"/>
      <c r="CG145" s="119"/>
      <c r="CH145" s="119"/>
      <c r="CI145" s="119"/>
      <c r="CJ145" s="119"/>
      <c r="CK145" s="119"/>
      <c r="CL145" s="119"/>
      <c r="CM145" s="119"/>
      <c r="CN145" s="119"/>
      <c r="CO145" s="119"/>
      <c r="CP145" s="119"/>
      <c r="CQ145" s="119"/>
      <c r="CR145" s="119"/>
      <c r="CS145" s="119"/>
      <c r="CT145" s="119"/>
      <c r="CU145" s="119"/>
      <c r="CV145" s="119"/>
      <c r="CW145" s="119"/>
      <c r="CX145" s="119"/>
      <c r="CY145" s="119"/>
      <c r="CZ145" s="119"/>
      <c r="DA145" s="119"/>
      <c r="DB145" s="119"/>
      <c r="DC145" s="119"/>
      <c r="DD145" s="119"/>
      <c r="DE145" s="119"/>
      <c r="DF145" s="119"/>
      <c r="DG145" s="119"/>
      <c r="DH145" s="119"/>
      <c r="DI145" s="119"/>
      <c r="DJ145" s="119"/>
      <c r="DK145" s="119"/>
      <c r="DL145" s="119"/>
      <c r="DM145" s="119"/>
      <c r="DN145" s="119"/>
      <c r="DO145" s="119"/>
      <c r="DP145" s="119"/>
      <c r="DQ145" s="119"/>
      <c r="DR145" s="119"/>
      <c r="DS145" s="119"/>
      <c r="DT145" s="119"/>
      <c r="DU145" s="119"/>
      <c r="DV145" s="119"/>
      <c r="DW145" s="119"/>
      <c r="DX145" s="119"/>
      <c r="DY145" s="119"/>
      <c r="DZ145" s="119"/>
      <c r="EA145" s="119"/>
      <c r="EB145" s="119"/>
      <c r="EC145" s="119"/>
      <c r="ED145" s="119"/>
      <c r="EE145" s="119"/>
      <c r="EF145" s="119"/>
      <c r="EG145" s="119"/>
      <c r="EH145" s="119"/>
      <c r="EI145" s="119"/>
      <c r="EJ145" s="119"/>
      <c r="EK145" s="119"/>
      <c r="EL145" s="119"/>
      <c r="EM145" s="119"/>
      <c r="EN145" s="119"/>
      <c r="EO145" s="119"/>
      <c r="EP145" s="119"/>
      <c r="EQ145" s="119"/>
      <c r="ER145" s="119"/>
      <c r="ES145" s="119"/>
      <c r="ET145" s="119"/>
      <c r="EU145" s="119"/>
      <c r="EV145" s="119"/>
      <c r="EW145" s="119"/>
      <c r="EX145" s="119"/>
      <c r="EY145" s="119"/>
      <c r="EZ145" s="119"/>
      <c r="FA145" s="119"/>
      <c r="FB145" s="119"/>
      <c r="FC145" s="119"/>
      <c r="FD145" s="119"/>
      <c r="FE145" s="119"/>
      <c r="FF145" s="119"/>
      <c r="FG145" s="119"/>
      <c r="FH145" s="119"/>
      <c r="FI145" s="119"/>
      <c r="FJ145" s="119"/>
      <c r="FK145" s="119"/>
      <c r="FL145" s="119"/>
      <c r="FM145" s="119"/>
      <c r="FN145" s="119"/>
      <c r="FO145" s="119"/>
      <c r="FP145" s="119"/>
      <c r="FQ145" s="119"/>
      <c r="FR145" s="119"/>
      <c r="FS145" s="119"/>
      <c r="FT145" s="119"/>
      <c r="FU145" s="119"/>
      <c r="FV145" s="119"/>
      <c r="FW145" s="119"/>
      <c r="FX145" s="119"/>
      <c r="FY145" s="119"/>
      <c r="FZ145" s="119"/>
      <c r="GA145" s="119"/>
      <c r="GB145" s="119"/>
      <c r="GC145" s="119"/>
      <c r="GD145" s="119"/>
      <c r="GE145" s="119"/>
      <c r="GF145" s="119"/>
      <c r="GG145" s="119"/>
      <c r="GH145" s="119"/>
      <c r="GI145" s="119"/>
      <c r="GJ145" s="119"/>
    </row>
    <row r="146" spans="1:192" ht="112.5" outlineLevel="1" x14ac:dyDescent="0.25">
      <c r="A146" s="187" t="s">
        <v>180</v>
      </c>
      <c r="B146" s="150" t="s">
        <v>792</v>
      </c>
      <c r="C146" s="150" t="s">
        <v>185</v>
      </c>
      <c r="D146" s="164" t="s">
        <v>24</v>
      </c>
      <c r="E146" s="178" t="s">
        <v>793</v>
      </c>
      <c r="F146" s="59"/>
      <c r="G146" s="90" t="str">
        <f>Page1!$H139</f>
        <v>Validé</v>
      </c>
      <c r="H146" s="90" t="str">
        <f>Page2!$H139</f>
        <v>Validé</v>
      </c>
      <c r="I146" s="90" t="str">
        <f>Page3!$H139</f>
        <v>Validé</v>
      </c>
      <c r="J146" s="90" t="str">
        <f>Page4!$H139</f>
        <v>Validé</v>
      </c>
      <c r="K146" s="90" t="str">
        <f>Page5!$H139</f>
        <v>Validé</v>
      </c>
      <c r="L146" s="90" t="str">
        <f>Page6!$H139</f>
        <v>Validé</v>
      </c>
      <c r="M146" s="90" t="str">
        <f>Page7!$H139</f>
        <v>Validé</v>
      </c>
      <c r="N146" s="90" t="str">
        <f>Page8!$H139</f>
        <v>Validé</v>
      </c>
      <c r="O146" s="90" t="str">
        <f>Page9!$H139</f>
        <v>Validé</v>
      </c>
      <c r="P146" s="90" t="str">
        <f>Page10!$H139</f>
        <v>Validé</v>
      </c>
      <c r="Q146" s="90" t="str">
        <f>Page11!$H139</f>
        <v>Validé</v>
      </c>
      <c r="R146" s="90" t="str">
        <f>Page12!$H139</f>
        <v>Validé</v>
      </c>
      <c r="S146" s="90" t="str">
        <f>Page13!$H139</f>
        <v>Validé</v>
      </c>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119"/>
      <c r="AZ146" s="119"/>
      <c r="BA146" s="119"/>
      <c r="BB146" s="119"/>
      <c r="BC146" s="119"/>
      <c r="BD146" s="119"/>
      <c r="BE146" s="119"/>
      <c r="BF146" s="119"/>
      <c r="BG146" s="119"/>
      <c r="BH146" s="119"/>
      <c r="BI146" s="119"/>
      <c r="BJ146" s="119"/>
      <c r="BK146" s="119"/>
      <c r="BL146" s="119"/>
      <c r="BM146" s="119"/>
      <c r="BN146" s="119"/>
      <c r="BO146" s="119"/>
      <c r="BP146" s="119"/>
      <c r="BQ146" s="119"/>
      <c r="BR146" s="119"/>
      <c r="BS146" s="119"/>
      <c r="BT146" s="119"/>
      <c r="BU146" s="119"/>
      <c r="BV146" s="119"/>
      <c r="BW146" s="119"/>
      <c r="BX146" s="119"/>
      <c r="BY146" s="119"/>
      <c r="BZ146" s="119"/>
      <c r="CA146" s="119"/>
      <c r="CB146" s="119"/>
      <c r="CC146" s="119"/>
      <c r="CD146" s="119"/>
      <c r="CE146" s="119"/>
      <c r="CF146" s="119"/>
      <c r="CG146" s="119"/>
      <c r="CH146" s="119"/>
      <c r="CI146" s="119"/>
      <c r="CJ146" s="119"/>
      <c r="CK146" s="119"/>
      <c r="CL146" s="119"/>
      <c r="CM146" s="119"/>
      <c r="CN146" s="119"/>
      <c r="CO146" s="119"/>
      <c r="CP146" s="119"/>
      <c r="CQ146" s="119"/>
      <c r="CR146" s="119"/>
      <c r="CS146" s="119"/>
      <c r="CT146" s="119"/>
      <c r="CU146" s="119"/>
      <c r="CV146" s="119"/>
      <c r="CW146" s="119"/>
      <c r="CX146" s="119"/>
      <c r="CY146" s="119"/>
      <c r="CZ146" s="119"/>
      <c r="DA146" s="119"/>
      <c r="DB146" s="119"/>
      <c r="DC146" s="119"/>
      <c r="DD146" s="119"/>
      <c r="DE146" s="119"/>
      <c r="DF146" s="119"/>
      <c r="DG146" s="119"/>
      <c r="DH146" s="119"/>
      <c r="DI146" s="119"/>
      <c r="DJ146" s="119"/>
      <c r="DK146" s="119"/>
      <c r="DL146" s="119"/>
      <c r="DM146" s="119"/>
      <c r="DN146" s="119"/>
      <c r="DO146" s="119"/>
      <c r="DP146" s="119"/>
      <c r="DQ146" s="119"/>
      <c r="DR146" s="119"/>
      <c r="DS146" s="119"/>
      <c r="DT146" s="119"/>
      <c r="DU146" s="119"/>
      <c r="DV146" s="119"/>
      <c r="DW146" s="119"/>
      <c r="DX146" s="119"/>
      <c r="DY146" s="119"/>
      <c r="DZ146" s="119"/>
      <c r="EA146" s="119"/>
      <c r="EB146" s="119"/>
      <c r="EC146" s="119"/>
      <c r="ED146" s="119"/>
      <c r="EE146" s="119"/>
      <c r="EF146" s="119"/>
      <c r="EG146" s="119"/>
      <c r="EH146" s="119"/>
      <c r="EI146" s="119"/>
      <c r="EJ146" s="119"/>
      <c r="EK146" s="119"/>
      <c r="EL146" s="119"/>
      <c r="EM146" s="119"/>
      <c r="EN146" s="119"/>
      <c r="EO146" s="119"/>
      <c r="EP146" s="119"/>
      <c r="EQ146" s="119"/>
      <c r="ER146" s="119"/>
      <c r="ES146" s="119"/>
      <c r="ET146" s="119"/>
      <c r="EU146" s="119"/>
      <c r="EV146" s="119"/>
      <c r="EW146" s="119"/>
      <c r="EX146" s="119"/>
      <c r="EY146" s="119"/>
      <c r="EZ146" s="119"/>
      <c r="FA146" s="119"/>
      <c r="FB146" s="119"/>
      <c r="FC146" s="119"/>
      <c r="FD146" s="119"/>
      <c r="FE146" s="119"/>
      <c r="FF146" s="119"/>
      <c r="FG146" s="119"/>
      <c r="FH146" s="119"/>
      <c r="FI146" s="119"/>
      <c r="FJ146" s="119"/>
      <c r="FK146" s="119"/>
      <c r="FL146" s="119"/>
      <c r="FM146" s="119"/>
      <c r="FN146" s="119"/>
      <c r="FO146" s="119"/>
      <c r="FP146" s="119"/>
      <c r="FQ146" s="119"/>
      <c r="FR146" s="119"/>
      <c r="FS146" s="119"/>
      <c r="FT146" s="119"/>
      <c r="FU146" s="119"/>
      <c r="FV146" s="119"/>
      <c r="FW146" s="119"/>
      <c r="FX146" s="119"/>
      <c r="FY146" s="119"/>
      <c r="FZ146" s="119"/>
      <c r="GA146" s="119"/>
      <c r="GB146" s="119"/>
      <c r="GC146" s="119"/>
      <c r="GD146" s="119"/>
      <c r="GE146" s="119"/>
      <c r="GF146" s="119"/>
      <c r="GG146" s="119"/>
      <c r="GH146" s="119"/>
      <c r="GI146" s="119"/>
      <c r="GJ146" s="119"/>
    </row>
    <row r="147" spans="1:192" ht="56.25" outlineLevel="1" x14ac:dyDescent="0.25">
      <c r="A147" s="187" t="s">
        <v>180</v>
      </c>
      <c r="B147" s="153" t="s">
        <v>794</v>
      </c>
      <c r="C147" s="153" t="s">
        <v>186</v>
      </c>
      <c r="D147" s="163" t="s">
        <v>24</v>
      </c>
      <c r="E147" s="179" t="s">
        <v>795</v>
      </c>
      <c r="F147" s="61"/>
      <c r="G147" s="90" t="str">
        <f>Page1!$H140</f>
        <v>Validé</v>
      </c>
      <c r="H147" s="90" t="str">
        <f>Page2!$H140</f>
        <v>Validé</v>
      </c>
      <c r="I147" s="90" t="str">
        <f>Page3!$H140</f>
        <v>Validé</v>
      </c>
      <c r="J147" s="90" t="str">
        <f>Page4!$H140</f>
        <v>Validé</v>
      </c>
      <c r="K147" s="90" t="str">
        <f>Page5!$H140</f>
        <v>Validé</v>
      </c>
      <c r="L147" s="90" t="str">
        <f>Page6!$H140</f>
        <v>Validé</v>
      </c>
      <c r="M147" s="90" t="str">
        <f>Page7!$H140</f>
        <v>Validé</v>
      </c>
      <c r="N147" s="90" t="str">
        <f>Page8!$H140</f>
        <v>Validé</v>
      </c>
      <c r="O147" s="90" t="str">
        <f>Page9!$H140</f>
        <v>Validé</v>
      </c>
      <c r="P147" s="90" t="str">
        <f>Page10!$H140</f>
        <v>Validé</v>
      </c>
      <c r="Q147" s="90" t="str">
        <f>Page11!$H140</f>
        <v>Validé</v>
      </c>
      <c r="R147" s="90" t="str">
        <f>Page12!$H140</f>
        <v>Validé</v>
      </c>
      <c r="S147" s="90" t="str">
        <f>Page13!$H140</f>
        <v>Validé</v>
      </c>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119"/>
      <c r="AZ147" s="119"/>
      <c r="BA147" s="119"/>
      <c r="BB147" s="119"/>
      <c r="BC147" s="119"/>
      <c r="BD147" s="119"/>
      <c r="BE147" s="119"/>
      <c r="BF147" s="119"/>
      <c r="BG147" s="119"/>
      <c r="BH147" s="119"/>
      <c r="BI147" s="119"/>
      <c r="BJ147" s="119"/>
      <c r="BK147" s="119"/>
      <c r="BL147" s="119"/>
      <c r="BM147" s="119"/>
      <c r="BN147" s="119"/>
      <c r="BO147" s="119"/>
      <c r="BP147" s="119"/>
      <c r="BQ147" s="119"/>
      <c r="BR147" s="119"/>
      <c r="BS147" s="119"/>
      <c r="BT147" s="119"/>
      <c r="BU147" s="119"/>
      <c r="BV147" s="119"/>
      <c r="BW147" s="119"/>
      <c r="BX147" s="119"/>
      <c r="BY147" s="119"/>
      <c r="BZ147" s="119"/>
      <c r="CA147" s="119"/>
      <c r="CB147" s="119"/>
      <c r="CC147" s="119"/>
      <c r="CD147" s="119"/>
      <c r="CE147" s="119"/>
      <c r="CF147" s="119"/>
      <c r="CG147" s="119"/>
      <c r="CH147" s="119"/>
      <c r="CI147" s="119"/>
      <c r="CJ147" s="119"/>
      <c r="CK147" s="119"/>
      <c r="CL147" s="119"/>
      <c r="CM147" s="119"/>
      <c r="CN147" s="119"/>
      <c r="CO147" s="119"/>
      <c r="CP147" s="119"/>
      <c r="CQ147" s="119"/>
      <c r="CR147" s="119"/>
      <c r="CS147" s="119"/>
      <c r="CT147" s="119"/>
      <c r="CU147" s="119"/>
      <c r="CV147" s="119"/>
      <c r="CW147" s="119"/>
      <c r="CX147" s="119"/>
      <c r="CY147" s="119"/>
      <c r="CZ147" s="119"/>
      <c r="DA147" s="119"/>
      <c r="DB147" s="119"/>
      <c r="DC147" s="119"/>
      <c r="DD147" s="119"/>
      <c r="DE147" s="119"/>
      <c r="DF147" s="119"/>
      <c r="DG147" s="119"/>
      <c r="DH147" s="119"/>
      <c r="DI147" s="119"/>
      <c r="DJ147" s="119"/>
      <c r="DK147" s="119"/>
      <c r="DL147" s="119"/>
      <c r="DM147" s="119"/>
      <c r="DN147" s="119"/>
      <c r="DO147" s="119"/>
      <c r="DP147" s="119"/>
      <c r="DQ147" s="119"/>
      <c r="DR147" s="119"/>
      <c r="DS147" s="119"/>
      <c r="DT147" s="119"/>
      <c r="DU147" s="119"/>
      <c r="DV147" s="119"/>
      <c r="DW147" s="119"/>
      <c r="DX147" s="119"/>
      <c r="DY147" s="119"/>
      <c r="DZ147" s="119"/>
      <c r="EA147" s="119"/>
      <c r="EB147" s="119"/>
      <c r="EC147" s="119"/>
      <c r="ED147" s="119"/>
      <c r="EE147" s="119"/>
      <c r="EF147" s="119"/>
      <c r="EG147" s="119"/>
      <c r="EH147" s="119"/>
      <c r="EI147" s="119"/>
      <c r="EJ147" s="119"/>
      <c r="EK147" s="119"/>
      <c r="EL147" s="119"/>
      <c r="EM147" s="119"/>
      <c r="EN147" s="119"/>
      <c r="EO147" s="119"/>
      <c r="EP147" s="119"/>
      <c r="EQ147" s="119"/>
      <c r="ER147" s="119"/>
      <c r="ES147" s="119"/>
      <c r="ET147" s="119"/>
      <c r="EU147" s="119"/>
      <c r="EV147" s="119"/>
      <c r="EW147" s="119"/>
      <c r="EX147" s="119"/>
      <c r="EY147" s="119"/>
      <c r="EZ147" s="119"/>
      <c r="FA147" s="119"/>
      <c r="FB147" s="119"/>
      <c r="FC147" s="119"/>
      <c r="FD147" s="119"/>
      <c r="FE147" s="119"/>
      <c r="FF147" s="119"/>
      <c r="FG147" s="119"/>
      <c r="FH147" s="119"/>
      <c r="FI147" s="119"/>
      <c r="FJ147" s="119"/>
      <c r="FK147" s="119"/>
      <c r="FL147" s="119"/>
      <c r="FM147" s="119"/>
      <c r="FN147" s="119"/>
      <c r="FO147" s="119"/>
      <c r="FP147" s="119"/>
      <c r="FQ147" s="119"/>
      <c r="FR147" s="119"/>
      <c r="FS147" s="119"/>
      <c r="FT147" s="119"/>
      <c r="FU147" s="119"/>
      <c r="FV147" s="119"/>
      <c r="FW147" s="119"/>
      <c r="FX147" s="119"/>
      <c r="FY147" s="119"/>
      <c r="FZ147" s="119"/>
      <c r="GA147" s="119"/>
      <c r="GB147" s="119"/>
      <c r="GC147" s="119"/>
      <c r="GD147" s="119"/>
      <c r="GE147" s="119"/>
      <c r="GF147" s="119"/>
      <c r="GG147" s="119"/>
      <c r="GH147" s="119"/>
      <c r="GI147" s="119"/>
      <c r="GJ147" s="119"/>
    </row>
    <row r="148" spans="1:192" ht="22.5" outlineLevel="1" x14ac:dyDescent="0.25">
      <c r="A148" s="187" t="s">
        <v>180</v>
      </c>
      <c r="B148" s="150" t="s">
        <v>796</v>
      </c>
      <c r="C148" s="150" t="s">
        <v>187</v>
      </c>
      <c r="D148" s="164" t="s">
        <v>24</v>
      </c>
      <c r="E148" s="180" t="s">
        <v>797</v>
      </c>
      <c r="F148" s="59"/>
      <c r="G148" s="90" t="str">
        <f>Page1!$H141</f>
        <v>Invalidé</v>
      </c>
      <c r="H148" s="90" t="str">
        <f>Page2!$H141</f>
        <v>Validé</v>
      </c>
      <c r="I148" s="90" t="str">
        <f>Page3!$H141</f>
        <v>Validé</v>
      </c>
      <c r="J148" s="90" t="str">
        <f>Page4!$H141</f>
        <v>Validé</v>
      </c>
      <c r="K148" s="90" t="str">
        <f>Page5!$H141</f>
        <v>Validé</v>
      </c>
      <c r="L148" s="90" t="str">
        <f>Page6!$H141</f>
        <v>Validé</v>
      </c>
      <c r="M148" s="90" t="str">
        <f>Page7!$H141</f>
        <v>Validé</v>
      </c>
      <c r="N148" s="90" t="str">
        <f>Page8!$H141</f>
        <v>Validé</v>
      </c>
      <c r="O148" s="90" t="str">
        <f>Page9!$H141</f>
        <v>Validé</v>
      </c>
      <c r="P148" s="90" t="str">
        <f>Page10!$H141</f>
        <v>Validé</v>
      </c>
      <c r="Q148" s="90" t="str">
        <f>Page11!$H141</f>
        <v>Validé</v>
      </c>
      <c r="R148" s="90" t="str">
        <f>Page12!$H141</f>
        <v>Validé</v>
      </c>
      <c r="S148" s="90" t="str">
        <f>Page13!$H141</f>
        <v>Validé</v>
      </c>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90"/>
      <c r="AX148" s="90"/>
      <c r="AY148" s="119"/>
      <c r="AZ148" s="119"/>
      <c r="BA148" s="119"/>
      <c r="BB148" s="119"/>
      <c r="BC148" s="119"/>
      <c r="BD148" s="119"/>
      <c r="BE148" s="119"/>
      <c r="BF148" s="119"/>
      <c r="BG148" s="119"/>
      <c r="BH148" s="119"/>
      <c r="BI148" s="119"/>
      <c r="BJ148" s="119"/>
      <c r="BK148" s="119"/>
      <c r="BL148" s="119"/>
      <c r="BM148" s="119"/>
      <c r="BN148" s="119"/>
      <c r="BO148" s="119"/>
      <c r="BP148" s="119"/>
      <c r="BQ148" s="119"/>
      <c r="BR148" s="119"/>
      <c r="BS148" s="119"/>
      <c r="BT148" s="119"/>
      <c r="BU148" s="119"/>
      <c r="BV148" s="119"/>
      <c r="BW148" s="119"/>
      <c r="BX148" s="119"/>
      <c r="BY148" s="119"/>
      <c r="BZ148" s="119"/>
      <c r="CA148" s="119"/>
      <c r="CB148" s="119"/>
      <c r="CC148" s="119"/>
      <c r="CD148" s="119"/>
      <c r="CE148" s="119"/>
      <c r="CF148" s="119"/>
      <c r="CG148" s="119"/>
      <c r="CH148" s="119"/>
      <c r="CI148" s="119"/>
      <c r="CJ148" s="119"/>
      <c r="CK148" s="119"/>
      <c r="CL148" s="119"/>
      <c r="CM148" s="119"/>
      <c r="CN148" s="119"/>
      <c r="CO148" s="119"/>
      <c r="CP148" s="119"/>
      <c r="CQ148" s="119"/>
      <c r="CR148" s="119"/>
      <c r="CS148" s="119"/>
      <c r="CT148" s="119"/>
      <c r="CU148" s="119"/>
      <c r="CV148" s="119"/>
      <c r="CW148" s="119"/>
      <c r="CX148" s="119"/>
      <c r="CY148" s="119"/>
      <c r="CZ148" s="119"/>
      <c r="DA148" s="119"/>
      <c r="DB148" s="119"/>
      <c r="DC148" s="119"/>
      <c r="DD148" s="119"/>
      <c r="DE148" s="119"/>
      <c r="DF148" s="119"/>
      <c r="DG148" s="119"/>
      <c r="DH148" s="119"/>
      <c r="DI148" s="119"/>
      <c r="DJ148" s="119"/>
      <c r="DK148" s="119"/>
      <c r="DL148" s="119"/>
      <c r="DM148" s="119"/>
      <c r="DN148" s="119"/>
      <c r="DO148" s="119"/>
      <c r="DP148" s="119"/>
      <c r="DQ148" s="119"/>
      <c r="DR148" s="119"/>
      <c r="DS148" s="119"/>
      <c r="DT148" s="119"/>
      <c r="DU148" s="119"/>
      <c r="DV148" s="119"/>
      <c r="DW148" s="119"/>
      <c r="DX148" s="119"/>
      <c r="DY148" s="119"/>
      <c r="DZ148" s="119"/>
      <c r="EA148" s="119"/>
      <c r="EB148" s="119"/>
      <c r="EC148" s="119"/>
      <c r="ED148" s="119"/>
      <c r="EE148" s="119"/>
      <c r="EF148" s="119"/>
      <c r="EG148" s="119"/>
      <c r="EH148" s="119"/>
      <c r="EI148" s="119"/>
      <c r="EJ148" s="119"/>
      <c r="EK148" s="119"/>
      <c r="EL148" s="119"/>
      <c r="EM148" s="119"/>
      <c r="EN148" s="119"/>
      <c r="EO148" s="119"/>
      <c r="EP148" s="119"/>
      <c r="EQ148" s="119"/>
      <c r="ER148" s="119"/>
      <c r="ES148" s="119"/>
      <c r="ET148" s="119"/>
      <c r="EU148" s="119"/>
      <c r="EV148" s="119"/>
      <c r="EW148" s="119"/>
      <c r="EX148" s="119"/>
      <c r="EY148" s="119"/>
      <c r="EZ148" s="119"/>
      <c r="FA148" s="119"/>
      <c r="FB148" s="119"/>
      <c r="FC148" s="119"/>
      <c r="FD148" s="119"/>
      <c r="FE148" s="119"/>
      <c r="FF148" s="119"/>
      <c r="FG148" s="119"/>
      <c r="FH148" s="119"/>
      <c r="FI148" s="119"/>
      <c r="FJ148" s="119"/>
      <c r="FK148" s="119"/>
      <c r="FL148" s="119"/>
      <c r="FM148" s="119"/>
      <c r="FN148" s="119"/>
      <c r="FO148" s="119"/>
      <c r="FP148" s="119"/>
      <c r="FQ148" s="119"/>
      <c r="FR148" s="119"/>
      <c r="FS148" s="119"/>
      <c r="FT148" s="119"/>
      <c r="FU148" s="119"/>
      <c r="FV148" s="119"/>
      <c r="FW148" s="119"/>
      <c r="FX148" s="119"/>
      <c r="FY148" s="119"/>
      <c r="FZ148" s="119"/>
      <c r="GA148" s="119"/>
      <c r="GB148" s="119"/>
      <c r="GC148" s="119"/>
      <c r="GD148" s="119"/>
      <c r="GE148" s="119"/>
      <c r="GF148" s="119"/>
      <c r="GG148" s="119"/>
      <c r="GH148" s="119"/>
      <c r="GI148" s="119"/>
      <c r="GJ148" s="119"/>
    </row>
    <row r="149" spans="1:192" ht="33.75" outlineLevel="1" x14ac:dyDescent="0.25">
      <c r="A149" s="187" t="s">
        <v>180</v>
      </c>
      <c r="B149" s="153" t="s">
        <v>798</v>
      </c>
      <c r="C149" s="153" t="s">
        <v>188</v>
      </c>
      <c r="D149" s="163" t="s">
        <v>24</v>
      </c>
      <c r="E149" s="176" t="s">
        <v>799</v>
      </c>
      <c r="F149" s="61"/>
      <c r="G149" s="90" t="str">
        <f>Page1!$H142</f>
        <v>NA</v>
      </c>
      <c r="H149" s="90" t="str">
        <f>Page2!$H142</f>
        <v>Invalidé</v>
      </c>
      <c r="I149" s="90" t="str">
        <f>Page3!$H142</f>
        <v>Validé</v>
      </c>
      <c r="J149" s="90" t="str">
        <f>Page4!$H142</f>
        <v>Invalidé</v>
      </c>
      <c r="K149" s="90" t="str">
        <f>Page5!$H142</f>
        <v>Invalidé</v>
      </c>
      <c r="L149" s="90" t="str">
        <f>Page6!$H142</f>
        <v>Invalidé</v>
      </c>
      <c r="M149" s="90" t="str">
        <f>Page7!$H142</f>
        <v>Invalidé</v>
      </c>
      <c r="N149" s="90" t="str">
        <f>Page8!$H142</f>
        <v>Invalidé</v>
      </c>
      <c r="O149" s="90" t="str">
        <f>Page9!$H142</f>
        <v>Validé</v>
      </c>
      <c r="P149" s="90" t="str">
        <f>Page10!$H142</f>
        <v>Invalidé</v>
      </c>
      <c r="Q149" s="90" t="str">
        <f>Page11!$H142</f>
        <v>Invalidé</v>
      </c>
      <c r="R149" s="90" t="str">
        <f>Page12!$H142</f>
        <v>Invalidé</v>
      </c>
      <c r="S149" s="90" t="str">
        <f>Page13!$H142</f>
        <v>Validé</v>
      </c>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119"/>
      <c r="AZ149" s="119"/>
      <c r="BA149" s="119"/>
      <c r="BB149" s="119"/>
      <c r="BC149" s="119"/>
      <c r="BD149" s="119"/>
      <c r="BE149" s="119"/>
      <c r="BF149" s="119"/>
      <c r="BG149" s="119"/>
      <c r="BH149" s="119"/>
      <c r="BI149" s="119"/>
      <c r="BJ149" s="119"/>
      <c r="BK149" s="119"/>
      <c r="BL149" s="119"/>
      <c r="BM149" s="119"/>
      <c r="BN149" s="119"/>
      <c r="BO149" s="119"/>
      <c r="BP149" s="119"/>
      <c r="BQ149" s="119"/>
      <c r="BR149" s="119"/>
      <c r="BS149" s="119"/>
      <c r="BT149" s="119"/>
      <c r="BU149" s="119"/>
      <c r="BV149" s="119"/>
      <c r="BW149" s="119"/>
      <c r="BX149" s="119"/>
      <c r="BY149" s="119"/>
      <c r="BZ149" s="119"/>
      <c r="CA149" s="119"/>
      <c r="CB149" s="119"/>
      <c r="CC149" s="119"/>
      <c r="CD149" s="119"/>
      <c r="CE149" s="119"/>
      <c r="CF149" s="119"/>
      <c r="CG149" s="119"/>
      <c r="CH149" s="119"/>
      <c r="CI149" s="119"/>
      <c r="CJ149" s="119"/>
      <c r="CK149" s="119"/>
      <c r="CL149" s="119"/>
      <c r="CM149" s="119"/>
      <c r="CN149" s="119"/>
      <c r="CO149" s="119"/>
      <c r="CP149" s="119"/>
      <c r="CQ149" s="119"/>
      <c r="CR149" s="119"/>
      <c r="CS149" s="119"/>
      <c r="CT149" s="119"/>
      <c r="CU149" s="119"/>
      <c r="CV149" s="119"/>
      <c r="CW149" s="119"/>
      <c r="CX149" s="119"/>
      <c r="CY149" s="119"/>
      <c r="CZ149" s="119"/>
      <c r="DA149" s="119"/>
      <c r="DB149" s="119"/>
      <c r="DC149" s="119"/>
      <c r="DD149" s="119"/>
      <c r="DE149" s="119"/>
      <c r="DF149" s="119"/>
      <c r="DG149" s="119"/>
      <c r="DH149" s="119"/>
      <c r="DI149" s="119"/>
      <c r="DJ149" s="119"/>
      <c r="DK149" s="119"/>
      <c r="DL149" s="119"/>
      <c r="DM149" s="119"/>
      <c r="DN149" s="119"/>
      <c r="DO149" s="119"/>
      <c r="DP149" s="119"/>
      <c r="DQ149" s="119"/>
      <c r="DR149" s="119"/>
      <c r="DS149" s="119"/>
      <c r="DT149" s="119"/>
      <c r="DU149" s="119"/>
      <c r="DV149" s="119"/>
      <c r="DW149" s="119"/>
      <c r="DX149" s="119"/>
      <c r="DY149" s="119"/>
      <c r="DZ149" s="119"/>
      <c r="EA149" s="119"/>
      <c r="EB149" s="119"/>
      <c r="EC149" s="119"/>
      <c r="ED149" s="119"/>
      <c r="EE149" s="119"/>
      <c r="EF149" s="119"/>
      <c r="EG149" s="119"/>
      <c r="EH149" s="119"/>
      <c r="EI149" s="119"/>
      <c r="EJ149" s="119"/>
      <c r="EK149" s="119"/>
      <c r="EL149" s="119"/>
      <c r="EM149" s="119"/>
      <c r="EN149" s="119"/>
      <c r="EO149" s="119"/>
      <c r="EP149" s="119"/>
      <c r="EQ149" s="119"/>
      <c r="ER149" s="119"/>
      <c r="ES149" s="119"/>
      <c r="ET149" s="119"/>
      <c r="EU149" s="119"/>
      <c r="EV149" s="119"/>
      <c r="EW149" s="119"/>
      <c r="EX149" s="119"/>
      <c r="EY149" s="119"/>
      <c r="EZ149" s="119"/>
      <c r="FA149" s="119"/>
      <c r="FB149" s="119"/>
      <c r="FC149" s="119"/>
      <c r="FD149" s="119"/>
      <c r="FE149" s="119"/>
      <c r="FF149" s="119"/>
      <c r="FG149" s="119"/>
      <c r="FH149" s="119"/>
      <c r="FI149" s="119"/>
      <c r="FJ149" s="119"/>
      <c r="FK149" s="119"/>
      <c r="FL149" s="119"/>
      <c r="FM149" s="119"/>
      <c r="FN149" s="119"/>
      <c r="FO149" s="119"/>
      <c r="FP149" s="119"/>
      <c r="FQ149" s="119"/>
      <c r="FR149" s="119"/>
      <c r="FS149" s="119"/>
      <c r="FT149" s="119"/>
      <c r="FU149" s="119"/>
      <c r="FV149" s="119"/>
      <c r="FW149" s="119"/>
      <c r="FX149" s="119"/>
      <c r="FY149" s="119"/>
      <c r="FZ149" s="119"/>
      <c r="GA149" s="119"/>
      <c r="GB149" s="119"/>
      <c r="GC149" s="119"/>
      <c r="GD149" s="119"/>
      <c r="GE149" s="119"/>
      <c r="GF149" s="119"/>
      <c r="GG149" s="119"/>
      <c r="GH149" s="119"/>
      <c r="GI149" s="119"/>
      <c r="GJ149" s="119"/>
    </row>
    <row r="150" spans="1:192" ht="123.75" outlineLevel="1" x14ac:dyDescent="0.25">
      <c r="A150" s="187" t="s">
        <v>180</v>
      </c>
      <c r="B150" s="165" t="s">
        <v>800</v>
      </c>
      <c r="C150" s="165" t="s">
        <v>189</v>
      </c>
      <c r="D150" s="164" t="s">
        <v>25</v>
      </c>
      <c r="E150" s="178" t="s">
        <v>801</v>
      </c>
      <c r="F150" s="59"/>
      <c r="G150" s="90" t="str">
        <f>Page1!$H143</f>
        <v>Invalidé</v>
      </c>
      <c r="H150" s="90" t="str">
        <f>Page2!$H143</f>
        <v>NA</v>
      </c>
      <c r="I150" s="90" t="str">
        <f>Page3!$H143</f>
        <v>NA</v>
      </c>
      <c r="J150" s="90" t="str">
        <f>Page4!$H143</f>
        <v>NA</v>
      </c>
      <c r="K150" s="90" t="str">
        <f>Page5!$H143</f>
        <v>NA</v>
      </c>
      <c r="L150" s="90" t="str">
        <f>Page6!$H143</f>
        <v>NA</v>
      </c>
      <c r="M150" s="90" t="str">
        <f>Page7!$H143</f>
        <v>NA</v>
      </c>
      <c r="N150" s="90" t="str">
        <f>Page8!$H143</f>
        <v>NA</v>
      </c>
      <c r="O150" s="90" t="str">
        <f>Page9!$H143</f>
        <v>NA</v>
      </c>
      <c r="P150" s="90" t="str">
        <f>Page10!$H143</f>
        <v>NA</v>
      </c>
      <c r="Q150" s="90" t="str">
        <f>Page11!$H143</f>
        <v>NA</v>
      </c>
      <c r="R150" s="90" t="str">
        <f>Page12!$H143</f>
        <v>NA</v>
      </c>
      <c r="S150" s="90" t="str">
        <f>Page13!$H143</f>
        <v>NA</v>
      </c>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119"/>
      <c r="AZ150" s="119"/>
      <c r="BA150" s="119"/>
      <c r="BB150" s="119"/>
      <c r="BC150" s="119"/>
      <c r="BD150" s="119"/>
      <c r="BE150" s="119"/>
      <c r="BF150" s="119"/>
      <c r="BG150" s="119"/>
      <c r="BH150" s="119"/>
      <c r="BI150" s="119"/>
      <c r="BJ150" s="119"/>
      <c r="BK150" s="119"/>
      <c r="BL150" s="119"/>
      <c r="BM150" s="119"/>
      <c r="BN150" s="119"/>
      <c r="BO150" s="119"/>
      <c r="BP150" s="119"/>
      <c r="BQ150" s="119"/>
      <c r="BR150" s="119"/>
      <c r="BS150" s="119"/>
      <c r="BT150" s="119"/>
      <c r="BU150" s="119"/>
      <c r="BV150" s="119"/>
      <c r="BW150" s="119"/>
      <c r="BX150" s="119"/>
      <c r="BY150" s="119"/>
      <c r="BZ150" s="119"/>
      <c r="CA150" s="119"/>
      <c r="CB150" s="119"/>
      <c r="CC150" s="119"/>
      <c r="CD150" s="119"/>
      <c r="CE150" s="119"/>
      <c r="CF150" s="119"/>
      <c r="CG150" s="119"/>
      <c r="CH150" s="119"/>
      <c r="CI150" s="119"/>
      <c r="CJ150" s="119"/>
      <c r="CK150" s="119"/>
      <c r="CL150" s="119"/>
      <c r="CM150" s="119"/>
      <c r="CN150" s="119"/>
      <c r="CO150" s="119"/>
      <c r="CP150" s="119"/>
      <c r="CQ150" s="119"/>
      <c r="CR150" s="119"/>
      <c r="CS150" s="119"/>
      <c r="CT150" s="119"/>
      <c r="CU150" s="119"/>
      <c r="CV150" s="119"/>
      <c r="CW150" s="119"/>
      <c r="CX150" s="119"/>
      <c r="CY150" s="119"/>
      <c r="CZ150" s="119"/>
      <c r="DA150" s="119"/>
      <c r="DB150" s="119"/>
      <c r="DC150" s="119"/>
      <c r="DD150" s="119"/>
      <c r="DE150" s="119"/>
      <c r="DF150" s="119"/>
      <c r="DG150" s="119"/>
      <c r="DH150" s="119"/>
      <c r="DI150" s="119"/>
      <c r="DJ150" s="119"/>
      <c r="DK150" s="119"/>
      <c r="DL150" s="119"/>
      <c r="DM150" s="119"/>
      <c r="DN150" s="119"/>
      <c r="DO150" s="119"/>
      <c r="DP150" s="119"/>
      <c r="DQ150" s="119"/>
      <c r="DR150" s="119"/>
      <c r="DS150" s="119"/>
      <c r="DT150" s="119"/>
      <c r="DU150" s="119"/>
      <c r="DV150" s="119"/>
      <c r="DW150" s="119"/>
      <c r="DX150" s="119"/>
      <c r="DY150" s="119"/>
      <c r="DZ150" s="119"/>
      <c r="EA150" s="119"/>
      <c r="EB150" s="119"/>
      <c r="EC150" s="119"/>
      <c r="ED150" s="119"/>
      <c r="EE150" s="119"/>
      <c r="EF150" s="119"/>
      <c r="EG150" s="119"/>
      <c r="EH150" s="119"/>
      <c r="EI150" s="119"/>
      <c r="EJ150" s="119"/>
      <c r="EK150" s="119"/>
      <c r="EL150" s="119"/>
      <c r="EM150" s="119"/>
      <c r="EN150" s="119"/>
      <c r="EO150" s="119"/>
      <c r="EP150" s="119"/>
      <c r="EQ150" s="119"/>
      <c r="ER150" s="119"/>
      <c r="ES150" s="119"/>
      <c r="ET150" s="119"/>
      <c r="EU150" s="119"/>
      <c r="EV150" s="119"/>
      <c r="EW150" s="119"/>
      <c r="EX150" s="119"/>
      <c r="EY150" s="119"/>
      <c r="EZ150" s="119"/>
      <c r="FA150" s="119"/>
      <c r="FB150" s="119"/>
      <c r="FC150" s="119"/>
      <c r="FD150" s="119"/>
      <c r="FE150" s="119"/>
      <c r="FF150" s="119"/>
      <c r="FG150" s="119"/>
      <c r="FH150" s="119"/>
      <c r="FI150" s="119"/>
      <c r="FJ150" s="119"/>
      <c r="FK150" s="119"/>
      <c r="FL150" s="119"/>
      <c r="FM150" s="119"/>
      <c r="FN150" s="119"/>
      <c r="FO150" s="119"/>
      <c r="FP150" s="119"/>
      <c r="FQ150" s="119"/>
      <c r="FR150" s="119"/>
      <c r="FS150" s="119"/>
      <c r="FT150" s="119"/>
      <c r="FU150" s="119"/>
      <c r="FV150" s="119"/>
      <c r="FW150" s="119"/>
      <c r="FX150" s="119"/>
      <c r="FY150" s="119"/>
      <c r="FZ150" s="119"/>
      <c r="GA150" s="119"/>
      <c r="GB150" s="119"/>
      <c r="GC150" s="119"/>
      <c r="GD150" s="119"/>
      <c r="GE150" s="119"/>
      <c r="GF150" s="119"/>
      <c r="GG150" s="119"/>
      <c r="GH150" s="119"/>
      <c r="GI150" s="119"/>
      <c r="GJ150" s="119"/>
    </row>
    <row r="151" spans="1:192" ht="56.25" outlineLevel="1" x14ac:dyDescent="0.25">
      <c r="A151" s="187" t="s">
        <v>180</v>
      </c>
      <c r="B151" s="158" t="s">
        <v>505</v>
      </c>
      <c r="C151" s="158" t="s">
        <v>190</v>
      </c>
      <c r="D151" s="163" t="s">
        <v>25</v>
      </c>
      <c r="E151" s="176" t="s">
        <v>802</v>
      </c>
      <c r="F151" s="61"/>
      <c r="G151" s="90" t="str">
        <f>Page1!$H144</f>
        <v>NA</v>
      </c>
      <c r="H151" s="90" t="str">
        <f>Page2!$H144</f>
        <v>NA</v>
      </c>
      <c r="I151" s="90" t="str">
        <f>Page3!$H144</f>
        <v>NA</v>
      </c>
      <c r="J151" s="90" t="str">
        <f>Page4!$H144</f>
        <v>NA</v>
      </c>
      <c r="K151" s="90" t="str">
        <f>Page5!$H144</f>
        <v>NA</v>
      </c>
      <c r="L151" s="90" t="str">
        <f>Page6!$H144</f>
        <v>NA</v>
      </c>
      <c r="M151" s="90" t="str">
        <f>Page7!$H144</f>
        <v>NA</v>
      </c>
      <c r="N151" s="90" t="str">
        <f>Page8!$H144</f>
        <v>NA</v>
      </c>
      <c r="O151" s="90" t="str">
        <f>Page9!$H144</f>
        <v>NA</v>
      </c>
      <c r="P151" s="90" t="str">
        <f>Page10!$H144</f>
        <v>NA</v>
      </c>
      <c r="Q151" s="90" t="str">
        <f>Page11!$H144</f>
        <v>NA</v>
      </c>
      <c r="R151" s="90" t="str">
        <f>Page12!$H144</f>
        <v>NA</v>
      </c>
      <c r="S151" s="90" t="str">
        <f>Page13!$H144</f>
        <v>NA</v>
      </c>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90"/>
      <c r="AX151" s="90"/>
      <c r="AY151" s="119"/>
      <c r="AZ151" s="119"/>
      <c r="BA151" s="119"/>
      <c r="BB151" s="119"/>
      <c r="BC151" s="119"/>
      <c r="BD151" s="119"/>
      <c r="BE151" s="119"/>
      <c r="BF151" s="119"/>
      <c r="BG151" s="119"/>
      <c r="BH151" s="119"/>
      <c r="BI151" s="119"/>
      <c r="BJ151" s="119"/>
      <c r="BK151" s="119"/>
      <c r="BL151" s="119"/>
      <c r="BM151" s="119"/>
      <c r="BN151" s="119"/>
      <c r="BO151" s="119"/>
      <c r="BP151" s="119"/>
      <c r="BQ151" s="119"/>
      <c r="BR151" s="119"/>
      <c r="BS151" s="119"/>
      <c r="BT151" s="119"/>
      <c r="BU151" s="119"/>
      <c r="BV151" s="119"/>
      <c r="BW151" s="119"/>
      <c r="BX151" s="119"/>
      <c r="BY151" s="119"/>
      <c r="BZ151" s="119"/>
      <c r="CA151" s="119"/>
      <c r="CB151" s="119"/>
      <c r="CC151" s="119"/>
      <c r="CD151" s="119"/>
      <c r="CE151" s="119"/>
      <c r="CF151" s="119"/>
      <c r="CG151" s="119"/>
      <c r="CH151" s="119"/>
      <c r="CI151" s="119"/>
      <c r="CJ151" s="119"/>
      <c r="CK151" s="119"/>
      <c r="CL151" s="119"/>
      <c r="CM151" s="119"/>
      <c r="CN151" s="119"/>
      <c r="CO151" s="119"/>
      <c r="CP151" s="119"/>
      <c r="CQ151" s="119"/>
      <c r="CR151" s="119"/>
      <c r="CS151" s="119"/>
      <c r="CT151" s="119"/>
      <c r="CU151" s="119"/>
      <c r="CV151" s="119"/>
      <c r="CW151" s="119"/>
      <c r="CX151" s="119"/>
      <c r="CY151" s="119"/>
      <c r="CZ151" s="119"/>
      <c r="DA151" s="119"/>
      <c r="DB151" s="119"/>
      <c r="DC151" s="119"/>
      <c r="DD151" s="119"/>
      <c r="DE151" s="119"/>
      <c r="DF151" s="119"/>
      <c r="DG151" s="119"/>
      <c r="DH151" s="119"/>
      <c r="DI151" s="119"/>
      <c r="DJ151" s="119"/>
      <c r="DK151" s="119"/>
      <c r="DL151" s="119"/>
      <c r="DM151" s="119"/>
      <c r="DN151" s="119"/>
      <c r="DO151" s="119"/>
      <c r="DP151" s="119"/>
      <c r="DQ151" s="119"/>
      <c r="DR151" s="119"/>
      <c r="DS151" s="119"/>
      <c r="DT151" s="119"/>
      <c r="DU151" s="119"/>
      <c r="DV151" s="119"/>
      <c r="DW151" s="119"/>
      <c r="DX151" s="119"/>
      <c r="DY151" s="119"/>
      <c r="DZ151" s="119"/>
      <c r="EA151" s="119"/>
      <c r="EB151" s="119"/>
      <c r="EC151" s="119"/>
      <c r="ED151" s="119"/>
      <c r="EE151" s="119"/>
      <c r="EF151" s="119"/>
      <c r="EG151" s="119"/>
      <c r="EH151" s="119"/>
      <c r="EI151" s="119"/>
      <c r="EJ151" s="119"/>
      <c r="EK151" s="119"/>
      <c r="EL151" s="119"/>
      <c r="EM151" s="119"/>
      <c r="EN151" s="119"/>
      <c r="EO151" s="119"/>
      <c r="EP151" s="119"/>
      <c r="EQ151" s="119"/>
      <c r="ER151" s="119"/>
      <c r="ES151" s="119"/>
      <c r="ET151" s="119"/>
      <c r="EU151" s="119"/>
      <c r="EV151" s="119"/>
      <c r="EW151" s="119"/>
      <c r="EX151" s="119"/>
      <c r="EY151" s="119"/>
      <c r="EZ151" s="119"/>
      <c r="FA151" s="119"/>
      <c r="FB151" s="119"/>
      <c r="FC151" s="119"/>
      <c r="FD151" s="119"/>
      <c r="FE151" s="119"/>
      <c r="FF151" s="119"/>
      <c r="FG151" s="119"/>
      <c r="FH151" s="119"/>
      <c r="FI151" s="119"/>
      <c r="FJ151" s="119"/>
      <c r="FK151" s="119"/>
      <c r="FL151" s="119"/>
      <c r="FM151" s="119"/>
      <c r="FN151" s="119"/>
      <c r="FO151" s="119"/>
      <c r="FP151" s="119"/>
      <c r="FQ151" s="119"/>
      <c r="FR151" s="119"/>
      <c r="FS151" s="119"/>
      <c r="FT151" s="119"/>
      <c r="FU151" s="119"/>
      <c r="FV151" s="119"/>
      <c r="FW151" s="119"/>
      <c r="FX151" s="119"/>
      <c r="FY151" s="119"/>
      <c r="FZ151" s="119"/>
      <c r="GA151" s="119"/>
      <c r="GB151" s="119"/>
      <c r="GC151" s="119"/>
      <c r="GD151" s="119"/>
      <c r="GE151" s="119"/>
      <c r="GF151" s="119"/>
      <c r="GG151" s="119"/>
      <c r="GH151" s="119"/>
      <c r="GI151" s="119"/>
      <c r="GJ151" s="119"/>
    </row>
    <row r="152" spans="1:192" ht="67.5" outlineLevel="1" x14ac:dyDescent="0.25">
      <c r="A152" s="187" t="s">
        <v>180</v>
      </c>
      <c r="B152" s="165" t="s">
        <v>803</v>
      </c>
      <c r="C152" s="165" t="s">
        <v>191</v>
      </c>
      <c r="D152" s="164" t="s">
        <v>24</v>
      </c>
      <c r="E152" s="180" t="s">
        <v>804</v>
      </c>
      <c r="F152" s="59"/>
      <c r="G152" s="90" t="str">
        <f>Page1!$H145</f>
        <v>Invalidé</v>
      </c>
      <c r="H152" s="90" t="str">
        <f>Page2!$H145</f>
        <v>Invalidé</v>
      </c>
      <c r="I152" s="90" t="str">
        <f>Page3!$H145</f>
        <v>Invalidé</v>
      </c>
      <c r="J152" s="90" t="str">
        <f>Page4!$H145</f>
        <v>Invalidé</v>
      </c>
      <c r="K152" s="90" t="str">
        <f>Page5!$H145</f>
        <v>Invalidé</v>
      </c>
      <c r="L152" s="90" t="str">
        <f>Page6!$H145</f>
        <v>Invalidé</v>
      </c>
      <c r="M152" s="90" t="str">
        <f>Page7!$H145</f>
        <v>Invalidé</v>
      </c>
      <c r="N152" s="90" t="str">
        <f>Page8!$H145</f>
        <v>Invalidé</v>
      </c>
      <c r="O152" s="90" t="str">
        <f>Page9!$H145</f>
        <v>Invalidé</v>
      </c>
      <c r="P152" s="90" t="str">
        <f>Page10!$H145</f>
        <v>Invalidé</v>
      </c>
      <c r="Q152" s="90" t="str">
        <f>Page11!$H145</f>
        <v>Invalidé</v>
      </c>
      <c r="R152" s="90" t="str">
        <f>Page12!$H145</f>
        <v>Invalidé</v>
      </c>
      <c r="S152" s="90" t="str">
        <f>Page13!$H145</f>
        <v>Invalidé</v>
      </c>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90"/>
      <c r="AX152" s="90"/>
      <c r="AY152" s="119"/>
      <c r="AZ152" s="119"/>
      <c r="BA152" s="119"/>
      <c r="BB152" s="119"/>
      <c r="BC152" s="119"/>
      <c r="BD152" s="119"/>
      <c r="BE152" s="119"/>
      <c r="BF152" s="119"/>
      <c r="BG152" s="119"/>
      <c r="BH152" s="119"/>
      <c r="BI152" s="119"/>
      <c r="BJ152" s="119"/>
      <c r="BK152" s="119"/>
      <c r="BL152" s="119"/>
      <c r="BM152" s="119"/>
      <c r="BN152" s="119"/>
      <c r="BO152" s="119"/>
      <c r="BP152" s="119"/>
      <c r="BQ152" s="119"/>
      <c r="BR152" s="119"/>
      <c r="BS152" s="119"/>
      <c r="BT152" s="119"/>
      <c r="BU152" s="119"/>
      <c r="BV152" s="119"/>
      <c r="BW152" s="119"/>
      <c r="BX152" s="119"/>
      <c r="BY152" s="119"/>
      <c r="BZ152" s="119"/>
      <c r="CA152" s="119"/>
      <c r="CB152" s="119"/>
      <c r="CC152" s="119"/>
      <c r="CD152" s="119"/>
      <c r="CE152" s="119"/>
      <c r="CF152" s="119"/>
      <c r="CG152" s="119"/>
      <c r="CH152" s="119"/>
      <c r="CI152" s="119"/>
      <c r="CJ152" s="119"/>
      <c r="CK152" s="119"/>
      <c r="CL152" s="119"/>
      <c r="CM152" s="119"/>
      <c r="CN152" s="119"/>
      <c r="CO152" s="119"/>
      <c r="CP152" s="119"/>
      <c r="CQ152" s="119"/>
      <c r="CR152" s="119"/>
      <c r="CS152" s="119"/>
      <c r="CT152" s="119"/>
      <c r="CU152" s="119"/>
      <c r="CV152" s="119"/>
      <c r="CW152" s="119"/>
      <c r="CX152" s="119"/>
      <c r="CY152" s="119"/>
      <c r="CZ152" s="119"/>
      <c r="DA152" s="119"/>
      <c r="DB152" s="119"/>
      <c r="DC152" s="119"/>
      <c r="DD152" s="119"/>
      <c r="DE152" s="119"/>
      <c r="DF152" s="119"/>
      <c r="DG152" s="119"/>
      <c r="DH152" s="119"/>
      <c r="DI152" s="119"/>
      <c r="DJ152" s="119"/>
      <c r="DK152" s="119"/>
      <c r="DL152" s="119"/>
      <c r="DM152" s="119"/>
      <c r="DN152" s="119"/>
      <c r="DO152" s="119"/>
      <c r="DP152" s="119"/>
      <c r="DQ152" s="119"/>
      <c r="DR152" s="119"/>
      <c r="DS152" s="119"/>
      <c r="DT152" s="119"/>
      <c r="DU152" s="119"/>
      <c r="DV152" s="119"/>
      <c r="DW152" s="119"/>
      <c r="DX152" s="119"/>
      <c r="DY152" s="119"/>
      <c r="DZ152" s="119"/>
      <c r="EA152" s="119"/>
      <c r="EB152" s="119"/>
      <c r="EC152" s="119"/>
      <c r="ED152" s="119"/>
      <c r="EE152" s="119"/>
      <c r="EF152" s="119"/>
      <c r="EG152" s="119"/>
      <c r="EH152" s="119"/>
      <c r="EI152" s="119"/>
      <c r="EJ152" s="119"/>
      <c r="EK152" s="119"/>
      <c r="EL152" s="119"/>
      <c r="EM152" s="119"/>
      <c r="EN152" s="119"/>
      <c r="EO152" s="119"/>
      <c r="EP152" s="119"/>
      <c r="EQ152" s="119"/>
      <c r="ER152" s="119"/>
      <c r="ES152" s="119"/>
      <c r="ET152" s="119"/>
      <c r="EU152" s="119"/>
      <c r="EV152" s="119"/>
      <c r="EW152" s="119"/>
      <c r="EX152" s="119"/>
      <c r="EY152" s="119"/>
      <c r="EZ152" s="119"/>
      <c r="FA152" s="119"/>
      <c r="FB152" s="119"/>
      <c r="FC152" s="119"/>
      <c r="FD152" s="119"/>
      <c r="FE152" s="119"/>
      <c r="FF152" s="119"/>
      <c r="FG152" s="119"/>
      <c r="FH152" s="119"/>
      <c r="FI152" s="119"/>
      <c r="FJ152" s="119"/>
      <c r="FK152" s="119"/>
      <c r="FL152" s="119"/>
      <c r="FM152" s="119"/>
      <c r="FN152" s="119"/>
      <c r="FO152" s="119"/>
      <c r="FP152" s="119"/>
      <c r="FQ152" s="119"/>
      <c r="FR152" s="119"/>
      <c r="FS152" s="119"/>
      <c r="FT152" s="119"/>
      <c r="FU152" s="119"/>
      <c r="FV152" s="119"/>
      <c r="FW152" s="119"/>
      <c r="FX152" s="119"/>
      <c r="FY152" s="119"/>
      <c r="FZ152" s="119"/>
      <c r="GA152" s="119"/>
      <c r="GB152" s="119"/>
      <c r="GC152" s="119"/>
      <c r="GD152" s="119"/>
      <c r="GE152" s="119"/>
      <c r="GF152" s="119"/>
      <c r="GG152" s="119"/>
      <c r="GH152" s="119"/>
      <c r="GI152" s="119"/>
      <c r="GJ152" s="119"/>
    </row>
    <row r="153" spans="1:192" ht="56.25" outlineLevel="1" x14ac:dyDescent="0.25">
      <c r="A153" s="187" t="s">
        <v>180</v>
      </c>
      <c r="B153" s="158" t="s">
        <v>805</v>
      </c>
      <c r="C153" s="158" t="s">
        <v>192</v>
      </c>
      <c r="D153" s="163" t="s">
        <v>24</v>
      </c>
      <c r="E153" s="176" t="s">
        <v>466</v>
      </c>
      <c r="F153" s="61"/>
      <c r="G153" s="90" t="str">
        <f>Page1!$H146</f>
        <v>NA</v>
      </c>
      <c r="H153" s="90" t="str">
        <f>Page2!$H146</f>
        <v>NA</v>
      </c>
      <c r="I153" s="90" t="str">
        <f>Page3!$H146</f>
        <v>NA</v>
      </c>
      <c r="J153" s="90" t="str">
        <f>Page4!$H146</f>
        <v>NA</v>
      </c>
      <c r="K153" s="90" t="str">
        <f>Page5!$H146</f>
        <v>NA</v>
      </c>
      <c r="L153" s="90" t="str">
        <f>Page6!$H146</f>
        <v>NA</v>
      </c>
      <c r="M153" s="90" t="str">
        <f>Page7!$H146</f>
        <v>NA</v>
      </c>
      <c r="N153" s="90" t="str">
        <f>Page8!$H146</f>
        <v>NA</v>
      </c>
      <c r="O153" s="90" t="str">
        <f>Page9!$H146</f>
        <v>NA</v>
      </c>
      <c r="P153" s="90" t="str">
        <f>Page10!$H146</f>
        <v>NA</v>
      </c>
      <c r="Q153" s="90" t="str">
        <f>Page11!$H146</f>
        <v>NA</v>
      </c>
      <c r="R153" s="90" t="str">
        <f>Page12!$H146</f>
        <v>NA</v>
      </c>
      <c r="S153" s="90" t="str">
        <f>Page13!$H146</f>
        <v>NA</v>
      </c>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90"/>
      <c r="AX153" s="90"/>
      <c r="AY153" s="119"/>
      <c r="AZ153" s="119"/>
      <c r="BA153" s="119"/>
      <c r="BB153" s="119"/>
      <c r="BC153" s="119"/>
      <c r="BD153" s="119"/>
      <c r="BE153" s="119"/>
      <c r="BF153" s="119"/>
      <c r="BG153" s="119"/>
      <c r="BH153" s="119"/>
      <c r="BI153" s="119"/>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19"/>
      <c r="CG153" s="119"/>
      <c r="CH153" s="119"/>
      <c r="CI153" s="119"/>
      <c r="CJ153" s="119"/>
      <c r="CK153" s="119"/>
      <c r="CL153" s="119"/>
      <c r="CM153" s="119"/>
      <c r="CN153" s="119"/>
      <c r="CO153" s="119"/>
      <c r="CP153" s="119"/>
      <c r="CQ153" s="119"/>
      <c r="CR153" s="119"/>
      <c r="CS153" s="119"/>
      <c r="CT153" s="119"/>
      <c r="CU153" s="119"/>
      <c r="CV153" s="119"/>
      <c r="CW153" s="119"/>
      <c r="CX153" s="119"/>
      <c r="CY153" s="119"/>
      <c r="CZ153" s="119"/>
      <c r="DA153" s="119"/>
      <c r="DB153" s="119"/>
      <c r="DC153" s="119"/>
      <c r="DD153" s="119"/>
      <c r="DE153" s="119"/>
      <c r="DF153" s="119"/>
      <c r="DG153" s="119"/>
      <c r="DH153" s="119"/>
      <c r="DI153" s="119"/>
      <c r="DJ153" s="119"/>
      <c r="DK153" s="119"/>
      <c r="DL153" s="119"/>
      <c r="DM153" s="119"/>
      <c r="DN153" s="119"/>
      <c r="DO153" s="119"/>
      <c r="DP153" s="119"/>
      <c r="DQ153" s="119"/>
      <c r="DR153" s="119"/>
      <c r="DS153" s="119"/>
      <c r="DT153" s="119"/>
      <c r="DU153" s="119"/>
      <c r="DV153" s="119"/>
      <c r="DW153" s="119"/>
      <c r="DX153" s="119"/>
      <c r="DY153" s="119"/>
      <c r="DZ153" s="119"/>
      <c r="EA153" s="119"/>
      <c r="EB153" s="119"/>
      <c r="EC153" s="119"/>
      <c r="ED153" s="119"/>
      <c r="EE153" s="119"/>
      <c r="EF153" s="119"/>
      <c r="EG153" s="119"/>
      <c r="EH153" s="119"/>
      <c r="EI153" s="119"/>
      <c r="EJ153" s="119"/>
      <c r="EK153" s="119"/>
      <c r="EL153" s="119"/>
      <c r="EM153" s="119"/>
      <c r="EN153" s="119"/>
      <c r="EO153" s="119"/>
      <c r="EP153" s="119"/>
      <c r="EQ153" s="119"/>
      <c r="ER153" s="119"/>
      <c r="ES153" s="119"/>
      <c r="ET153" s="119"/>
      <c r="EU153" s="119"/>
      <c r="EV153" s="119"/>
      <c r="EW153" s="119"/>
      <c r="EX153" s="119"/>
      <c r="EY153" s="119"/>
      <c r="EZ153" s="119"/>
      <c r="FA153" s="119"/>
      <c r="FB153" s="119"/>
      <c r="FC153" s="119"/>
      <c r="FD153" s="119"/>
      <c r="FE153" s="119"/>
      <c r="FF153" s="119"/>
      <c r="FG153" s="119"/>
      <c r="FH153" s="119"/>
      <c r="FI153" s="119"/>
      <c r="FJ153" s="119"/>
      <c r="FK153" s="119"/>
      <c r="FL153" s="119"/>
      <c r="FM153" s="119"/>
      <c r="FN153" s="119"/>
      <c r="FO153" s="119"/>
      <c r="FP153" s="119"/>
      <c r="FQ153" s="119"/>
      <c r="FR153" s="119"/>
      <c r="FS153" s="119"/>
      <c r="FT153" s="119"/>
      <c r="FU153" s="119"/>
      <c r="FV153" s="119"/>
      <c r="FW153" s="119"/>
      <c r="FX153" s="119"/>
      <c r="FY153" s="119"/>
      <c r="FZ153" s="119"/>
      <c r="GA153" s="119"/>
      <c r="GB153" s="119"/>
      <c r="GC153" s="119"/>
      <c r="GD153" s="119"/>
      <c r="GE153" s="119"/>
      <c r="GF153" s="119"/>
      <c r="GG153" s="119"/>
      <c r="GH153" s="119"/>
      <c r="GI153" s="119"/>
      <c r="GJ153" s="119"/>
    </row>
    <row r="154" spans="1:192" ht="78.75" outlineLevel="1" x14ac:dyDescent="0.25">
      <c r="A154" s="187" t="s">
        <v>180</v>
      </c>
      <c r="B154" s="158"/>
      <c r="C154" s="158" t="s">
        <v>303</v>
      </c>
      <c r="D154" s="163" t="s">
        <v>24</v>
      </c>
      <c r="E154" s="170" t="s">
        <v>806</v>
      </c>
      <c r="F154" s="61"/>
      <c r="G154" s="90" t="str">
        <f>Page1!$H147</f>
        <v>NA</v>
      </c>
      <c r="H154" s="90" t="str">
        <f>Page2!$H147</f>
        <v>NA</v>
      </c>
      <c r="I154" s="90" t="str">
        <f>Page3!$H147</f>
        <v>NA</v>
      </c>
      <c r="J154" s="90" t="str">
        <f>Page4!$H147</f>
        <v>NA</v>
      </c>
      <c r="K154" s="90" t="str">
        <f>Page5!$H147</f>
        <v>NA</v>
      </c>
      <c r="L154" s="90" t="str">
        <f>Page6!$H147</f>
        <v>NA</v>
      </c>
      <c r="M154" s="90" t="str">
        <f>Page7!$H147</f>
        <v>NA</v>
      </c>
      <c r="N154" s="90" t="str">
        <f>Page8!$H147</f>
        <v>NA</v>
      </c>
      <c r="O154" s="90" t="str">
        <f>Page9!$H147</f>
        <v>NA</v>
      </c>
      <c r="P154" s="90" t="str">
        <f>Page10!$H147</f>
        <v>NA</v>
      </c>
      <c r="Q154" s="90" t="str">
        <f>Page11!$H147</f>
        <v>NA</v>
      </c>
      <c r="R154" s="90" t="str">
        <f>Page12!$H147</f>
        <v>NA</v>
      </c>
      <c r="S154" s="90" t="str">
        <f>Page13!$H147</f>
        <v>NA</v>
      </c>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90"/>
      <c r="AX154" s="90"/>
      <c r="AY154" s="119"/>
      <c r="AZ154" s="119"/>
      <c r="BA154" s="119"/>
      <c r="BB154" s="119"/>
      <c r="BC154" s="119"/>
      <c r="BD154" s="119"/>
      <c r="BE154" s="119"/>
      <c r="BF154" s="119"/>
      <c r="BG154" s="119"/>
      <c r="BH154" s="119"/>
      <c r="BI154" s="119"/>
      <c r="BJ154" s="119"/>
      <c r="BK154" s="119"/>
      <c r="BL154" s="119"/>
      <c r="BM154" s="119"/>
      <c r="BN154" s="119"/>
      <c r="BO154" s="119"/>
      <c r="BP154" s="119"/>
      <c r="BQ154" s="119"/>
      <c r="BR154" s="119"/>
      <c r="BS154" s="119"/>
      <c r="BT154" s="119"/>
      <c r="BU154" s="119"/>
      <c r="BV154" s="119"/>
      <c r="BW154" s="119"/>
      <c r="BX154" s="119"/>
      <c r="BY154" s="119"/>
      <c r="BZ154" s="119"/>
      <c r="CA154" s="119"/>
      <c r="CB154" s="119"/>
      <c r="CC154" s="119"/>
      <c r="CD154" s="119"/>
      <c r="CE154" s="119"/>
      <c r="CF154" s="119"/>
      <c r="CG154" s="119"/>
      <c r="CH154" s="119"/>
      <c r="CI154" s="119"/>
      <c r="CJ154" s="119"/>
      <c r="CK154" s="119"/>
      <c r="CL154" s="119"/>
      <c r="CM154" s="119"/>
      <c r="CN154" s="119"/>
      <c r="CO154" s="119"/>
      <c r="CP154" s="119"/>
      <c r="CQ154" s="119"/>
      <c r="CR154" s="119"/>
      <c r="CS154" s="119"/>
      <c r="CT154" s="119"/>
      <c r="CU154" s="119"/>
      <c r="CV154" s="119"/>
      <c r="CW154" s="119"/>
      <c r="CX154" s="119"/>
      <c r="CY154" s="119"/>
      <c r="CZ154" s="119"/>
      <c r="DA154" s="119"/>
      <c r="DB154" s="119"/>
      <c r="DC154" s="119"/>
      <c r="DD154" s="119"/>
      <c r="DE154" s="119"/>
      <c r="DF154" s="119"/>
      <c r="DG154" s="119"/>
      <c r="DH154" s="119"/>
      <c r="DI154" s="119"/>
      <c r="DJ154" s="119"/>
      <c r="DK154" s="119"/>
      <c r="DL154" s="119"/>
      <c r="DM154" s="119"/>
      <c r="DN154" s="119"/>
      <c r="DO154" s="119"/>
      <c r="DP154" s="119"/>
      <c r="DQ154" s="119"/>
      <c r="DR154" s="119"/>
      <c r="DS154" s="119"/>
      <c r="DT154" s="119"/>
      <c r="DU154" s="119"/>
      <c r="DV154" s="119"/>
      <c r="DW154" s="119"/>
      <c r="DX154" s="119"/>
      <c r="DY154" s="119"/>
      <c r="DZ154" s="119"/>
      <c r="EA154" s="119"/>
      <c r="EB154" s="119"/>
      <c r="EC154" s="119"/>
      <c r="ED154" s="119"/>
      <c r="EE154" s="119"/>
      <c r="EF154" s="119"/>
      <c r="EG154" s="119"/>
      <c r="EH154" s="119"/>
      <c r="EI154" s="119"/>
      <c r="EJ154" s="119"/>
      <c r="EK154" s="119"/>
      <c r="EL154" s="119"/>
      <c r="EM154" s="119"/>
      <c r="EN154" s="119"/>
      <c r="EO154" s="119"/>
      <c r="EP154" s="119"/>
      <c r="EQ154" s="119"/>
      <c r="ER154" s="119"/>
      <c r="ES154" s="119"/>
      <c r="ET154" s="119"/>
      <c r="EU154" s="119"/>
      <c r="EV154" s="119"/>
      <c r="EW154" s="119"/>
      <c r="EX154" s="119"/>
      <c r="EY154" s="119"/>
      <c r="EZ154" s="119"/>
      <c r="FA154" s="119"/>
      <c r="FB154" s="119"/>
      <c r="FC154" s="119"/>
      <c r="FD154" s="119"/>
      <c r="FE154" s="119"/>
      <c r="FF154" s="119"/>
      <c r="FG154" s="119"/>
      <c r="FH154" s="119"/>
      <c r="FI154" s="119"/>
      <c r="FJ154" s="119"/>
      <c r="FK154" s="119"/>
      <c r="FL154" s="119"/>
      <c r="FM154" s="119"/>
      <c r="FN154" s="119"/>
      <c r="FO154" s="119"/>
      <c r="FP154" s="119"/>
      <c r="FQ154" s="119"/>
      <c r="FR154" s="119"/>
      <c r="FS154" s="119"/>
      <c r="FT154" s="119"/>
      <c r="FU154" s="119"/>
      <c r="FV154" s="119"/>
      <c r="FW154" s="119"/>
      <c r="FX154" s="119"/>
      <c r="FY154" s="119"/>
      <c r="FZ154" s="119"/>
      <c r="GA154" s="119"/>
      <c r="GB154" s="119"/>
      <c r="GC154" s="119"/>
      <c r="GD154" s="119"/>
      <c r="GE154" s="119"/>
      <c r="GF154" s="119"/>
      <c r="GG154" s="119"/>
      <c r="GH154" s="119"/>
      <c r="GI154" s="119"/>
      <c r="GJ154" s="119"/>
    </row>
    <row r="155" spans="1:192" ht="67.5" outlineLevel="1" x14ac:dyDescent="0.25">
      <c r="A155" s="186" t="s">
        <v>193</v>
      </c>
      <c r="B155" s="165" t="s">
        <v>807</v>
      </c>
      <c r="C155" s="165" t="s">
        <v>194</v>
      </c>
      <c r="D155" s="164" t="s">
        <v>24</v>
      </c>
      <c r="E155" s="169" t="s">
        <v>506</v>
      </c>
      <c r="F155" s="59"/>
      <c r="G155" s="90" t="str">
        <f>Page1!$H148</f>
        <v>Invalidé</v>
      </c>
      <c r="H155" s="90" t="str">
        <f>Page2!$H148</f>
        <v>Invalidé</v>
      </c>
      <c r="I155" s="90" t="str">
        <f>Page3!$H148</f>
        <v>Invalidé</v>
      </c>
      <c r="J155" s="90" t="str">
        <f>Page4!$H148</f>
        <v>Invalidé</v>
      </c>
      <c r="K155" s="90" t="str">
        <f>Page5!$H148</f>
        <v>Invalidé</v>
      </c>
      <c r="L155" s="90" t="str">
        <f>Page6!$H148</f>
        <v>Validé</v>
      </c>
      <c r="M155" s="90" t="str">
        <f>Page7!$H148</f>
        <v>Invalidé</v>
      </c>
      <c r="N155" s="90" t="str">
        <f>Page8!$H148</f>
        <v>Invalidé</v>
      </c>
      <c r="O155" s="90" t="str">
        <f>Page9!$H148</f>
        <v>Validé</v>
      </c>
      <c r="P155" s="90" t="str">
        <f>Page10!$H148</f>
        <v>Invalidé</v>
      </c>
      <c r="Q155" s="90" t="str">
        <f>Page11!$H148</f>
        <v>Validé</v>
      </c>
      <c r="R155" s="90" t="str">
        <f>Page12!$H148</f>
        <v>Invalidé</v>
      </c>
      <c r="S155" s="90" t="str">
        <f>Page13!$H148</f>
        <v>Invalidé</v>
      </c>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90"/>
      <c r="AX155" s="90"/>
      <c r="AY155" s="119"/>
      <c r="AZ155" s="119"/>
      <c r="BA155" s="119"/>
      <c r="BB155" s="119"/>
      <c r="BC155" s="119"/>
      <c r="BD155" s="119"/>
      <c r="BE155" s="119"/>
      <c r="BF155" s="119"/>
      <c r="BG155" s="119"/>
      <c r="BH155" s="119"/>
      <c r="BI155" s="119"/>
      <c r="BJ155" s="119"/>
      <c r="BK155" s="119"/>
      <c r="BL155" s="119"/>
      <c r="BM155" s="119"/>
      <c r="BN155" s="119"/>
      <c r="BO155" s="119"/>
      <c r="BP155" s="119"/>
      <c r="BQ155" s="119"/>
      <c r="BR155" s="119"/>
      <c r="BS155" s="119"/>
      <c r="BT155" s="119"/>
      <c r="BU155" s="119"/>
      <c r="BV155" s="119"/>
      <c r="BW155" s="119"/>
      <c r="BX155" s="119"/>
      <c r="BY155" s="119"/>
      <c r="BZ155" s="119"/>
      <c r="CA155" s="119"/>
      <c r="CB155" s="119"/>
      <c r="CC155" s="119"/>
      <c r="CD155" s="119"/>
      <c r="CE155" s="119"/>
      <c r="CF155" s="119"/>
      <c r="CG155" s="119"/>
      <c r="CH155" s="119"/>
      <c r="CI155" s="119"/>
      <c r="CJ155" s="119"/>
      <c r="CK155" s="119"/>
      <c r="CL155" s="119"/>
      <c r="CM155" s="119"/>
      <c r="CN155" s="119"/>
      <c r="CO155" s="119"/>
      <c r="CP155" s="119"/>
      <c r="CQ155" s="119"/>
      <c r="CR155" s="119"/>
      <c r="CS155" s="119"/>
      <c r="CT155" s="119"/>
      <c r="CU155" s="119"/>
      <c r="CV155" s="119"/>
      <c r="CW155" s="119"/>
      <c r="CX155" s="119"/>
      <c r="CY155" s="119"/>
      <c r="CZ155" s="119"/>
      <c r="DA155" s="119"/>
      <c r="DB155" s="119"/>
      <c r="DC155" s="119"/>
      <c r="DD155" s="119"/>
      <c r="DE155" s="119"/>
      <c r="DF155" s="119"/>
      <c r="DG155" s="119"/>
      <c r="DH155" s="119"/>
      <c r="DI155" s="119"/>
      <c r="DJ155" s="119"/>
      <c r="DK155" s="119"/>
      <c r="DL155" s="119"/>
      <c r="DM155" s="119"/>
      <c r="DN155" s="119"/>
      <c r="DO155" s="119"/>
      <c r="DP155" s="119"/>
      <c r="DQ155" s="119"/>
      <c r="DR155" s="119"/>
      <c r="DS155" s="119"/>
      <c r="DT155" s="119"/>
      <c r="DU155" s="119"/>
      <c r="DV155" s="119"/>
      <c r="DW155" s="119"/>
      <c r="DX155" s="119"/>
      <c r="DY155" s="119"/>
      <c r="DZ155" s="119"/>
      <c r="EA155" s="119"/>
      <c r="EB155" s="119"/>
      <c r="EC155" s="119"/>
      <c r="ED155" s="119"/>
      <c r="EE155" s="119"/>
      <c r="EF155" s="119"/>
      <c r="EG155" s="119"/>
      <c r="EH155" s="119"/>
      <c r="EI155" s="119"/>
      <c r="EJ155" s="119"/>
      <c r="EK155" s="119"/>
      <c r="EL155" s="119"/>
      <c r="EM155" s="119"/>
      <c r="EN155" s="119"/>
      <c r="EO155" s="119"/>
      <c r="EP155" s="119"/>
      <c r="EQ155" s="119"/>
      <c r="ER155" s="119"/>
      <c r="ES155" s="119"/>
      <c r="ET155" s="119"/>
      <c r="EU155" s="119"/>
      <c r="EV155" s="119"/>
      <c r="EW155" s="119"/>
      <c r="EX155" s="119"/>
      <c r="EY155" s="119"/>
      <c r="EZ155" s="119"/>
      <c r="FA155" s="119"/>
      <c r="FB155" s="119"/>
      <c r="FC155" s="119"/>
      <c r="FD155" s="119"/>
      <c r="FE155" s="119"/>
      <c r="FF155" s="119"/>
      <c r="FG155" s="119"/>
      <c r="FH155" s="119"/>
      <c r="FI155" s="119"/>
      <c r="FJ155" s="119"/>
      <c r="FK155" s="119"/>
      <c r="FL155" s="119"/>
      <c r="FM155" s="119"/>
      <c r="FN155" s="119"/>
      <c r="FO155" s="119"/>
      <c r="FP155" s="119"/>
      <c r="FQ155" s="119"/>
      <c r="FR155" s="119"/>
      <c r="FS155" s="119"/>
      <c r="FT155" s="119"/>
      <c r="FU155" s="119"/>
      <c r="FV155" s="119"/>
      <c r="FW155" s="119"/>
      <c r="FX155" s="119"/>
      <c r="FY155" s="119"/>
      <c r="FZ155" s="119"/>
      <c r="GA155" s="119"/>
      <c r="GB155" s="119"/>
      <c r="GC155" s="119"/>
      <c r="GD155" s="119"/>
      <c r="GE155" s="119"/>
      <c r="GF155" s="119"/>
      <c r="GG155" s="119"/>
      <c r="GH155" s="119"/>
      <c r="GI155" s="119"/>
      <c r="GJ155" s="119"/>
    </row>
    <row r="156" spans="1:192" ht="56.25" outlineLevel="1" x14ac:dyDescent="0.25">
      <c r="A156" s="186" t="s">
        <v>193</v>
      </c>
      <c r="B156" s="165"/>
      <c r="C156" s="165" t="s">
        <v>195</v>
      </c>
      <c r="D156" s="164" t="s">
        <v>24</v>
      </c>
      <c r="E156" s="169" t="s">
        <v>808</v>
      </c>
      <c r="F156" s="59"/>
      <c r="G156" s="90" t="str">
        <f>Page1!$H149</f>
        <v>Validé</v>
      </c>
      <c r="H156" s="90" t="str">
        <f>Page2!$H149</f>
        <v>Invalidé</v>
      </c>
      <c r="I156" s="90" t="str">
        <f>Page3!$H149</f>
        <v>Validé</v>
      </c>
      <c r="J156" s="90" t="str">
        <f>Page4!$H149</f>
        <v>Validé</v>
      </c>
      <c r="K156" s="90" t="str">
        <f>Page5!$H149</f>
        <v>Validé</v>
      </c>
      <c r="L156" s="90" t="str">
        <f>Page6!$H149</f>
        <v>Validé</v>
      </c>
      <c r="M156" s="90" t="str">
        <f>Page7!$H149</f>
        <v>Validé</v>
      </c>
      <c r="N156" s="90" t="str">
        <f>Page8!$H149</f>
        <v>Validé</v>
      </c>
      <c r="O156" s="90" t="str">
        <f>Page9!$H149</f>
        <v>Validé</v>
      </c>
      <c r="P156" s="90" t="str">
        <f>Page10!$H149</f>
        <v>Invalidé</v>
      </c>
      <c r="Q156" s="90" t="str">
        <f>Page11!$H149</f>
        <v>Validé</v>
      </c>
      <c r="R156" s="90" t="str">
        <f>Page12!$H149</f>
        <v>NA</v>
      </c>
      <c r="S156" s="90" t="str">
        <f>Page13!$H149</f>
        <v>Validé</v>
      </c>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119"/>
      <c r="AZ156" s="119"/>
      <c r="BA156" s="119"/>
      <c r="BB156" s="119"/>
      <c r="BC156" s="119"/>
      <c r="BD156" s="119"/>
      <c r="BE156" s="119"/>
      <c r="BF156" s="119"/>
      <c r="BG156" s="119"/>
      <c r="BH156" s="119"/>
      <c r="BI156" s="119"/>
      <c r="BJ156" s="119"/>
      <c r="BK156" s="119"/>
      <c r="BL156" s="119"/>
      <c r="BM156" s="119"/>
      <c r="BN156" s="119"/>
      <c r="BO156" s="119"/>
      <c r="BP156" s="119"/>
      <c r="BQ156" s="119"/>
      <c r="BR156" s="119"/>
      <c r="BS156" s="119"/>
      <c r="BT156" s="119"/>
      <c r="BU156" s="119"/>
      <c r="BV156" s="119"/>
      <c r="BW156" s="119"/>
      <c r="BX156" s="119"/>
      <c r="BY156" s="119"/>
      <c r="BZ156" s="119"/>
      <c r="CA156" s="119"/>
      <c r="CB156" s="119"/>
      <c r="CC156" s="119"/>
      <c r="CD156" s="119"/>
      <c r="CE156" s="119"/>
      <c r="CF156" s="119"/>
      <c r="CG156" s="119"/>
      <c r="CH156" s="119"/>
      <c r="CI156" s="119"/>
      <c r="CJ156" s="119"/>
      <c r="CK156" s="119"/>
      <c r="CL156" s="119"/>
      <c r="CM156" s="119"/>
      <c r="CN156" s="119"/>
      <c r="CO156" s="119"/>
      <c r="CP156" s="119"/>
      <c r="CQ156" s="119"/>
      <c r="CR156" s="119"/>
      <c r="CS156" s="119"/>
      <c r="CT156" s="119"/>
      <c r="CU156" s="119"/>
      <c r="CV156" s="119"/>
      <c r="CW156" s="119"/>
      <c r="CX156" s="119"/>
      <c r="CY156" s="119"/>
      <c r="CZ156" s="119"/>
      <c r="DA156" s="119"/>
      <c r="DB156" s="119"/>
      <c r="DC156" s="119"/>
      <c r="DD156" s="119"/>
      <c r="DE156" s="119"/>
      <c r="DF156" s="119"/>
      <c r="DG156" s="119"/>
      <c r="DH156" s="119"/>
      <c r="DI156" s="119"/>
      <c r="DJ156" s="119"/>
      <c r="DK156" s="119"/>
      <c r="DL156" s="119"/>
      <c r="DM156" s="119"/>
      <c r="DN156" s="119"/>
      <c r="DO156" s="119"/>
      <c r="DP156" s="119"/>
      <c r="DQ156" s="119"/>
      <c r="DR156" s="119"/>
      <c r="DS156" s="119"/>
      <c r="DT156" s="119"/>
      <c r="DU156" s="119"/>
      <c r="DV156" s="119"/>
      <c r="DW156" s="119"/>
      <c r="DX156" s="119"/>
      <c r="DY156" s="119"/>
      <c r="DZ156" s="119"/>
      <c r="EA156" s="119"/>
      <c r="EB156" s="119"/>
      <c r="EC156" s="119"/>
      <c r="ED156" s="119"/>
      <c r="EE156" s="119"/>
      <c r="EF156" s="119"/>
      <c r="EG156" s="119"/>
      <c r="EH156" s="119"/>
      <c r="EI156" s="119"/>
      <c r="EJ156" s="119"/>
      <c r="EK156" s="119"/>
      <c r="EL156" s="119"/>
      <c r="EM156" s="119"/>
      <c r="EN156" s="119"/>
      <c r="EO156" s="119"/>
      <c r="EP156" s="119"/>
      <c r="EQ156" s="119"/>
      <c r="ER156" s="119"/>
      <c r="ES156" s="119"/>
      <c r="ET156" s="119"/>
      <c r="EU156" s="119"/>
      <c r="EV156" s="119"/>
      <c r="EW156" s="119"/>
      <c r="EX156" s="119"/>
      <c r="EY156" s="119"/>
      <c r="EZ156" s="119"/>
      <c r="FA156" s="119"/>
      <c r="FB156" s="119"/>
      <c r="FC156" s="119"/>
      <c r="FD156" s="119"/>
      <c r="FE156" s="119"/>
      <c r="FF156" s="119"/>
      <c r="FG156" s="119"/>
      <c r="FH156" s="119"/>
      <c r="FI156" s="119"/>
      <c r="FJ156" s="119"/>
      <c r="FK156" s="119"/>
      <c r="FL156" s="119"/>
      <c r="FM156" s="119"/>
      <c r="FN156" s="119"/>
      <c r="FO156" s="119"/>
      <c r="FP156" s="119"/>
      <c r="FQ156" s="119"/>
      <c r="FR156" s="119"/>
      <c r="FS156" s="119"/>
      <c r="FT156" s="119"/>
      <c r="FU156" s="119"/>
      <c r="FV156" s="119"/>
      <c r="FW156" s="119"/>
      <c r="FX156" s="119"/>
      <c r="FY156" s="119"/>
      <c r="FZ156" s="119"/>
      <c r="GA156" s="119"/>
      <c r="GB156" s="119"/>
      <c r="GC156" s="119"/>
      <c r="GD156" s="119"/>
      <c r="GE156" s="119"/>
      <c r="GF156" s="119"/>
      <c r="GG156" s="119"/>
      <c r="GH156" s="119"/>
      <c r="GI156" s="119"/>
      <c r="GJ156" s="119"/>
    </row>
    <row r="157" spans="1:192" ht="78.75" outlineLevel="1" x14ac:dyDescent="0.25">
      <c r="A157" s="186" t="s">
        <v>193</v>
      </c>
      <c r="B157" s="165"/>
      <c r="C157" s="165" t="s">
        <v>196</v>
      </c>
      <c r="D157" s="164" t="s">
        <v>24</v>
      </c>
      <c r="E157" s="169" t="s">
        <v>507</v>
      </c>
      <c r="F157" s="59"/>
      <c r="G157" s="90" t="str">
        <f>Page1!$H150</f>
        <v>Validé</v>
      </c>
      <c r="H157" s="90" t="str">
        <f>Page2!$H150</f>
        <v>Validé</v>
      </c>
      <c r="I157" s="90" t="str">
        <f>Page3!$H150</f>
        <v>Validé</v>
      </c>
      <c r="J157" s="90" t="str">
        <f>Page4!$H150</f>
        <v>Validé</v>
      </c>
      <c r="K157" s="90" t="str">
        <f>Page5!$H150</f>
        <v>Validé</v>
      </c>
      <c r="L157" s="90" t="str">
        <f>Page6!$H150</f>
        <v>Validé</v>
      </c>
      <c r="M157" s="90" t="str">
        <f>Page7!$H150</f>
        <v>Validé</v>
      </c>
      <c r="N157" s="90" t="str">
        <f>Page8!$H150</f>
        <v>Validé</v>
      </c>
      <c r="O157" s="90" t="str">
        <f>Page9!$H150</f>
        <v>Validé</v>
      </c>
      <c r="P157" s="90" t="str">
        <f>Page10!$H150</f>
        <v>Validé</v>
      </c>
      <c r="Q157" s="90" t="str">
        <f>Page11!$H150</f>
        <v>Validé</v>
      </c>
      <c r="R157" s="90" t="str">
        <f>Page12!$H150</f>
        <v>NA</v>
      </c>
      <c r="S157" s="90" t="str">
        <f>Page13!$H150</f>
        <v>Validé</v>
      </c>
      <c r="T157" s="90"/>
      <c r="U157" s="90"/>
      <c r="V157" s="90"/>
      <c r="W157" s="90"/>
      <c r="X157" s="90"/>
      <c r="Y157" s="90"/>
      <c r="Z157" s="90"/>
      <c r="AA157" s="90"/>
      <c r="AB157" s="90"/>
      <c r="AC157" s="90"/>
      <c r="AD157" s="90"/>
      <c r="AE157" s="90"/>
      <c r="AF157" s="90"/>
      <c r="AG157" s="90"/>
      <c r="AH157" s="90"/>
      <c r="AI157" s="90"/>
      <c r="AJ157" s="90"/>
      <c r="AK157" s="90"/>
      <c r="AL157" s="90"/>
      <c r="AM157" s="90"/>
      <c r="AN157" s="90"/>
      <c r="AO157" s="90"/>
      <c r="AP157" s="90"/>
      <c r="AQ157" s="90"/>
      <c r="AR157" s="90"/>
      <c r="AS157" s="90"/>
      <c r="AT157" s="90"/>
      <c r="AU157" s="90"/>
      <c r="AV157" s="90"/>
      <c r="AW157" s="90"/>
      <c r="AX157" s="90"/>
      <c r="AY157" s="119"/>
      <c r="AZ157" s="119"/>
      <c r="BA157" s="119"/>
      <c r="BB157" s="119"/>
      <c r="BC157" s="119"/>
      <c r="BD157" s="119"/>
      <c r="BE157" s="119"/>
      <c r="BF157" s="119"/>
      <c r="BG157" s="119"/>
      <c r="BH157" s="119"/>
      <c r="BI157" s="119"/>
      <c r="BJ157" s="119"/>
      <c r="BK157" s="119"/>
      <c r="BL157" s="119"/>
      <c r="BM157" s="119"/>
      <c r="BN157" s="119"/>
      <c r="BO157" s="119"/>
      <c r="BP157" s="119"/>
      <c r="BQ157" s="119"/>
      <c r="BR157" s="119"/>
      <c r="BS157" s="119"/>
      <c r="BT157" s="119"/>
      <c r="BU157" s="119"/>
      <c r="BV157" s="119"/>
      <c r="BW157" s="119"/>
      <c r="BX157" s="119"/>
      <c r="BY157" s="119"/>
      <c r="BZ157" s="119"/>
      <c r="CA157" s="119"/>
      <c r="CB157" s="119"/>
      <c r="CC157" s="119"/>
      <c r="CD157" s="119"/>
      <c r="CE157" s="119"/>
      <c r="CF157" s="119"/>
      <c r="CG157" s="119"/>
      <c r="CH157" s="119"/>
      <c r="CI157" s="119"/>
      <c r="CJ157" s="119"/>
      <c r="CK157" s="119"/>
      <c r="CL157" s="119"/>
      <c r="CM157" s="119"/>
      <c r="CN157" s="119"/>
      <c r="CO157" s="119"/>
      <c r="CP157" s="119"/>
      <c r="CQ157" s="119"/>
      <c r="CR157" s="119"/>
      <c r="CS157" s="119"/>
      <c r="CT157" s="119"/>
      <c r="CU157" s="119"/>
      <c r="CV157" s="119"/>
      <c r="CW157" s="119"/>
      <c r="CX157" s="119"/>
      <c r="CY157" s="119"/>
      <c r="CZ157" s="119"/>
      <c r="DA157" s="119"/>
      <c r="DB157" s="119"/>
      <c r="DC157" s="119"/>
      <c r="DD157" s="119"/>
      <c r="DE157" s="119"/>
      <c r="DF157" s="119"/>
      <c r="DG157" s="119"/>
      <c r="DH157" s="119"/>
      <c r="DI157" s="119"/>
      <c r="DJ157" s="119"/>
      <c r="DK157" s="119"/>
      <c r="DL157" s="119"/>
      <c r="DM157" s="119"/>
      <c r="DN157" s="119"/>
      <c r="DO157" s="119"/>
      <c r="DP157" s="119"/>
      <c r="DQ157" s="119"/>
      <c r="DR157" s="119"/>
      <c r="DS157" s="119"/>
      <c r="DT157" s="119"/>
      <c r="DU157" s="119"/>
      <c r="DV157" s="119"/>
      <c r="DW157" s="119"/>
      <c r="DX157" s="119"/>
      <c r="DY157" s="119"/>
      <c r="DZ157" s="119"/>
      <c r="EA157" s="119"/>
      <c r="EB157" s="119"/>
      <c r="EC157" s="119"/>
      <c r="ED157" s="119"/>
      <c r="EE157" s="119"/>
      <c r="EF157" s="119"/>
      <c r="EG157" s="119"/>
      <c r="EH157" s="119"/>
      <c r="EI157" s="119"/>
      <c r="EJ157" s="119"/>
      <c r="EK157" s="119"/>
      <c r="EL157" s="119"/>
      <c r="EM157" s="119"/>
      <c r="EN157" s="119"/>
      <c r="EO157" s="119"/>
      <c r="EP157" s="119"/>
      <c r="EQ157" s="119"/>
      <c r="ER157" s="119"/>
      <c r="ES157" s="119"/>
      <c r="ET157" s="119"/>
      <c r="EU157" s="119"/>
      <c r="EV157" s="119"/>
      <c r="EW157" s="119"/>
      <c r="EX157" s="119"/>
      <c r="EY157" s="119"/>
      <c r="EZ157" s="119"/>
      <c r="FA157" s="119"/>
      <c r="FB157" s="119"/>
      <c r="FC157" s="119"/>
      <c r="FD157" s="119"/>
      <c r="FE157" s="119"/>
      <c r="FF157" s="119"/>
      <c r="FG157" s="119"/>
      <c r="FH157" s="119"/>
      <c r="FI157" s="119"/>
      <c r="FJ157" s="119"/>
      <c r="FK157" s="119"/>
      <c r="FL157" s="119"/>
      <c r="FM157" s="119"/>
      <c r="FN157" s="119"/>
      <c r="FO157" s="119"/>
      <c r="FP157" s="119"/>
      <c r="FQ157" s="119"/>
      <c r="FR157" s="119"/>
      <c r="FS157" s="119"/>
      <c r="FT157" s="119"/>
      <c r="FU157" s="119"/>
      <c r="FV157" s="119"/>
      <c r="FW157" s="119"/>
      <c r="FX157" s="119"/>
      <c r="FY157" s="119"/>
      <c r="FZ157" s="119"/>
      <c r="GA157" s="119"/>
      <c r="GB157" s="119"/>
      <c r="GC157" s="119"/>
      <c r="GD157" s="119"/>
      <c r="GE157" s="119"/>
      <c r="GF157" s="119"/>
      <c r="GG157" s="119"/>
      <c r="GH157" s="119"/>
      <c r="GI157" s="119"/>
      <c r="GJ157" s="119"/>
    </row>
    <row r="158" spans="1:192" ht="191.25" x14ac:dyDescent="0.25">
      <c r="A158" s="186" t="s">
        <v>193</v>
      </c>
      <c r="B158" s="158" t="s">
        <v>809</v>
      </c>
      <c r="C158" s="158" t="s">
        <v>197</v>
      </c>
      <c r="D158" s="163" t="s">
        <v>24</v>
      </c>
      <c r="E158" s="177" t="s">
        <v>810</v>
      </c>
      <c r="F158" s="61"/>
      <c r="G158" s="90" t="str">
        <f>Page1!$H151</f>
        <v>Invalidé</v>
      </c>
      <c r="H158" s="90" t="str">
        <f>Page2!$H151</f>
        <v>Invalidé</v>
      </c>
      <c r="I158" s="90" t="str">
        <f>Page3!$H151</f>
        <v>Invalidé</v>
      </c>
      <c r="J158" s="90" t="str">
        <f>Page4!$H151</f>
        <v>Invalidé</v>
      </c>
      <c r="K158" s="90" t="str">
        <f>Page5!$H151</f>
        <v>Invalidé</v>
      </c>
      <c r="L158" s="90" t="str">
        <f>Page6!$H151</f>
        <v>Invalidé</v>
      </c>
      <c r="M158" s="90" t="str">
        <f>Page7!$H151</f>
        <v>Invalidé</v>
      </c>
      <c r="N158" s="90" t="str">
        <f>Page8!$H151</f>
        <v>Invalidé</v>
      </c>
      <c r="O158" s="90" t="str">
        <f>Page9!$H151</f>
        <v>Invalidé</v>
      </c>
      <c r="P158" s="90" t="str">
        <f>Page10!$H151</f>
        <v>Invalidé</v>
      </c>
      <c r="Q158" s="90" t="str">
        <f>Page11!$H151</f>
        <v>Invalidé</v>
      </c>
      <c r="R158" s="90" t="str">
        <f>Page12!$H151</f>
        <v>Invalidé</v>
      </c>
      <c r="S158" s="90" t="str">
        <f>Page13!$H151</f>
        <v>Invalidé</v>
      </c>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119"/>
      <c r="AZ158" s="119"/>
      <c r="BA158" s="119"/>
      <c r="BB158" s="119"/>
      <c r="BC158" s="119"/>
      <c r="BD158" s="119"/>
      <c r="BE158" s="119"/>
      <c r="BF158" s="119"/>
      <c r="BG158" s="119"/>
      <c r="BH158" s="119"/>
      <c r="BI158" s="119"/>
      <c r="BJ158" s="119"/>
      <c r="BK158" s="119"/>
      <c r="BL158" s="119"/>
      <c r="BM158" s="119"/>
      <c r="BN158" s="119"/>
      <c r="BO158" s="119"/>
      <c r="BP158" s="119"/>
      <c r="BQ158" s="119"/>
      <c r="BR158" s="119"/>
      <c r="BS158" s="119"/>
      <c r="BT158" s="119"/>
      <c r="BU158" s="119"/>
      <c r="BV158" s="119"/>
      <c r="BW158" s="119"/>
      <c r="BX158" s="119"/>
      <c r="BY158" s="119"/>
      <c r="BZ158" s="119"/>
      <c r="CA158" s="119"/>
      <c r="CB158" s="119"/>
      <c r="CC158" s="119"/>
      <c r="CD158" s="119"/>
      <c r="CE158" s="119"/>
      <c r="CF158" s="119"/>
      <c r="CG158" s="119"/>
      <c r="CH158" s="119"/>
      <c r="CI158" s="119"/>
      <c r="CJ158" s="119"/>
      <c r="CK158" s="119"/>
      <c r="CL158" s="119"/>
      <c r="CM158" s="119"/>
      <c r="CN158" s="119"/>
      <c r="CO158" s="119"/>
      <c r="CP158" s="119"/>
      <c r="CQ158" s="119"/>
      <c r="CR158" s="119"/>
      <c r="CS158" s="119"/>
      <c r="CT158" s="119"/>
      <c r="CU158" s="119"/>
      <c r="CV158" s="119"/>
      <c r="CW158" s="119"/>
      <c r="CX158" s="119"/>
      <c r="CY158" s="119"/>
      <c r="CZ158" s="119"/>
      <c r="DA158" s="119"/>
      <c r="DB158" s="119"/>
      <c r="DC158" s="119"/>
      <c r="DD158" s="119"/>
      <c r="DE158" s="119"/>
      <c r="DF158" s="119"/>
      <c r="DG158" s="119"/>
      <c r="DH158" s="119"/>
      <c r="DI158" s="119"/>
      <c r="DJ158" s="119"/>
      <c r="DK158" s="119"/>
      <c r="DL158" s="119"/>
      <c r="DM158" s="119"/>
      <c r="DN158" s="119"/>
      <c r="DO158" s="119"/>
      <c r="DP158" s="119"/>
      <c r="DQ158" s="119"/>
      <c r="DR158" s="119"/>
      <c r="DS158" s="119"/>
      <c r="DT158" s="119"/>
      <c r="DU158" s="119"/>
      <c r="DV158" s="119"/>
      <c r="DW158" s="119"/>
      <c r="DX158" s="119"/>
      <c r="DY158" s="119"/>
      <c r="DZ158" s="119"/>
      <c r="EA158" s="119"/>
      <c r="EB158" s="119"/>
      <c r="EC158" s="119"/>
      <c r="ED158" s="119"/>
      <c r="EE158" s="119"/>
      <c r="EF158" s="119"/>
      <c r="EG158" s="119"/>
      <c r="EH158" s="119"/>
      <c r="EI158" s="119"/>
      <c r="EJ158" s="119"/>
      <c r="EK158" s="119"/>
      <c r="EL158" s="119"/>
      <c r="EM158" s="119"/>
      <c r="EN158" s="119"/>
      <c r="EO158" s="119"/>
      <c r="EP158" s="119"/>
      <c r="EQ158" s="119"/>
      <c r="ER158" s="119"/>
      <c r="ES158" s="119"/>
      <c r="ET158" s="119"/>
      <c r="EU158" s="119"/>
      <c r="EV158" s="119"/>
      <c r="EW158" s="119"/>
      <c r="EX158" s="119"/>
      <c r="EY158" s="119"/>
      <c r="EZ158" s="119"/>
      <c r="FA158" s="119"/>
      <c r="FB158" s="119"/>
      <c r="FC158" s="119"/>
      <c r="FD158" s="119"/>
      <c r="FE158" s="119"/>
      <c r="FF158" s="119"/>
      <c r="FG158" s="119"/>
      <c r="FH158" s="119"/>
      <c r="FI158" s="119"/>
      <c r="FJ158" s="119"/>
      <c r="FK158" s="119"/>
      <c r="FL158" s="119"/>
      <c r="FM158" s="119"/>
      <c r="FN158" s="119"/>
      <c r="FO158" s="119"/>
      <c r="FP158" s="119"/>
      <c r="FQ158" s="119"/>
      <c r="FR158" s="119"/>
      <c r="FS158" s="119"/>
      <c r="FT158" s="119"/>
      <c r="FU158" s="119"/>
      <c r="FV158" s="119"/>
      <c r="FW158" s="119"/>
      <c r="FX158" s="119"/>
      <c r="FY158" s="119"/>
      <c r="FZ158" s="119"/>
      <c r="GA158" s="119"/>
      <c r="GB158" s="119"/>
      <c r="GC158" s="119"/>
      <c r="GD158" s="119"/>
      <c r="GE158" s="119"/>
      <c r="GF158" s="119"/>
      <c r="GG158" s="119"/>
      <c r="GH158" s="119"/>
      <c r="GI158" s="119"/>
      <c r="GJ158" s="119"/>
    </row>
    <row r="159" spans="1:192" ht="101.25" outlineLevel="1" x14ac:dyDescent="0.25">
      <c r="A159" s="186" t="s">
        <v>193</v>
      </c>
      <c r="B159" s="165" t="s">
        <v>811</v>
      </c>
      <c r="C159" s="165" t="s">
        <v>198</v>
      </c>
      <c r="D159" s="164" t="s">
        <v>24</v>
      </c>
      <c r="E159" s="169" t="s">
        <v>812</v>
      </c>
      <c r="F159" s="59"/>
      <c r="G159" s="90" t="str">
        <f>Page1!$H152</f>
        <v>Validé</v>
      </c>
      <c r="H159" s="90" t="str">
        <f>Page2!$H152</f>
        <v>Invalidé</v>
      </c>
      <c r="I159" s="90" t="str">
        <f>Page3!$H152</f>
        <v>Invalidé</v>
      </c>
      <c r="J159" s="90" t="str">
        <f>Page4!$H152</f>
        <v>Invalidé</v>
      </c>
      <c r="K159" s="90" t="str">
        <f>Page5!$H152</f>
        <v>Validé</v>
      </c>
      <c r="L159" s="90" t="str">
        <f>Page6!$H152</f>
        <v>NA</v>
      </c>
      <c r="M159" s="90" t="str">
        <f>Page7!$H152</f>
        <v>Validé</v>
      </c>
      <c r="N159" s="90" t="str">
        <f>Page8!$H152</f>
        <v>Invalidé</v>
      </c>
      <c r="O159" s="90" t="str">
        <f>Page9!$H152</f>
        <v>Invalidé</v>
      </c>
      <c r="P159" s="90" t="str">
        <f>Page10!$H152</f>
        <v>Invalidé</v>
      </c>
      <c r="Q159" s="90" t="str">
        <f>Page11!$H152</f>
        <v>Validé</v>
      </c>
      <c r="R159" s="90" t="str">
        <f>Page12!$H152</f>
        <v>Invalidé</v>
      </c>
      <c r="S159" s="90" t="str">
        <f>Page13!$H152</f>
        <v>Invalidé</v>
      </c>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90"/>
      <c r="AX159" s="90"/>
      <c r="AY159" s="119"/>
      <c r="AZ159" s="119"/>
      <c r="BA159" s="119"/>
      <c r="BB159" s="119"/>
      <c r="BC159" s="119"/>
      <c r="BD159" s="119"/>
      <c r="BE159" s="119"/>
      <c r="BF159" s="119"/>
      <c r="BG159" s="119"/>
      <c r="BH159" s="119"/>
      <c r="BI159" s="119"/>
      <c r="BJ159" s="119"/>
      <c r="BK159" s="119"/>
      <c r="BL159" s="119"/>
      <c r="BM159" s="119"/>
      <c r="BN159" s="119"/>
      <c r="BO159" s="119"/>
      <c r="BP159" s="119"/>
      <c r="BQ159" s="119"/>
      <c r="BR159" s="119"/>
      <c r="BS159" s="119"/>
      <c r="BT159" s="119"/>
      <c r="BU159" s="119"/>
      <c r="BV159" s="119"/>
      <c r="BW159" s="119"/>
      <c r="BX159" s="119"/>
      <c r="BY159" s="119"/>
      <c r="BZ159" s="119"/>
      <c r="CA159" s="119"/>
      <c r="CB159" s="119"/>
      <c r="CC159" s="119"/>
      <c r="CD159" s="119"/>
      <c r="CE159" s="119"/>
      <c r="CF159" s="119"/>
      <c r="CG159" s="119"/>
      <c r="CH159" s="119"/>
      <c r="CI159" s="119"/>
      <c r="CJ159" s="119"/>
      <c r="CK159" s="119"/>
      <c r="CL159" s="119"/>
      <c r="CM159" s="119"/>
      <c r="CN159" s="119"/>
      <c r="CO159" s="119"/>
      <c r="CP159" s="119"/>
      <c r="CQ159" s="119"/>
      <c r="CR159" s="119"/>
      <c r="CS159" s="119"/>
      <c r="CT159" s="119"/>
      <c r="CU159" s="119"/>
      <c r="CV159" s="119"/>
      <c r="CW159" s="119"/>
      <c r="CX159" s="119"/>
      <c r="CY159" s="119"/>
      <c r="CZ159" s="119"/>
      <c r="DA159" s="119"/>
      <c r="DB159" s="119"/>
      <c r="DC159" s="119"/>
      <c r="DD159" s="119"/>
      <c r="DE159" s="119"/>
      <c r="DF159" s="119"/>
      <c r="DG159" s="119"/>
      <c r="DH159" s="119"/>
      <c r="DI159" s="119"/>
      <c r="DJ159" s="119"/>
      <c r="DK159" s="119"/>
      <c r="DL159" s="119"/>
      <c r="DM159" s="119"/>
      <c r="DN159" s="119"/>
      <c r="DO159" s="119"/>
      <c r="DP159" s="119"/>
      <c r="DQ159" s="119"/>
      <c r="DR159" s="119"/>
      <c r="DS159" s="119"/>
      <c r="DT159" s="119"/>
      <c r="DU159" s="119"/>
      <c r="DV159" s="119"/>
      <c r="DW159" s="119"/>
      <c r="DX159" s="119"/>
      <c r="DY159" s="119"/>
      <c r="DZ159" s="119"/>
      <c r="EA159" s="119"/>
      <c r="EB159" s="119"/>
      <c r="EC159" s="119"/>
      <c r="ED159" s="119"/>
      <c r="EE159" s="119"/>
      <c r="EF159" s="119"/>
      <c r="EG159" s="119"/>
      <c r="EH159" s="119"/>
      <c r="EI159" s="119"/>
      <c r="EJ159" s="119"/>
      <c r="EK159" s="119"/>
      <c r="EL159" s="119"/>
      <c r="EM159" s="119"/>
      <c r="EN159" s="119"/>
      <c r="EO159" s="119"/>
      <c r="EP159" s="119"/>
      <c r="EQ159" s="119"/>
      <c r="ER159" s="119"/>
      <c r="ES159" s="119"/>
      <c r="ET159" s="119"/>
      <c r="EU159" s="119"/>
      <c r="EV159" s="119"/>
      <c r="EW159" s="119"/>
      <c r="EX159" s="119"/>
      <c r="EY159" s="119"/>
      <c r="EZ159" s="119"/>
      <c r="FA159" s="119"/>
      <c r="FB159" s="119"/>
      <c r="FC159" s="119"/>
      <c r="FD159" s="119"/>
      <c r="FE159" s="119"/>
      <c r="FF159" s="119"/>
      <c r="FG159" s="119"/>
      <c r="FH159" s="119"/>
      <c r="FI159" s="119"/>
      <c r="FJ159" s="119"/>
      <c r="FK159" s="119"/>
      <c r="FL159" s="119"/>
      <c r="FM159" s="119"/>
      <c r="FN159" s="119"/>
      <c r="FO159" s="119"/>
      <c r="FP159" s="119"/>
      <c r="FQ159" s="119"/>
      <c r="FR159" s="119"/>
      <c r="FS159" s="119"/>
      <c r="FT159" s="119"/>
      <c r="FU159" s="119"/>
      <c r="FV159" s="119"/>
      <c r="FW159" s="119"/>
      <c r="FX159" s="119"/>
      <c r="FY159" s="119"/>
      <c r="FZ159" s="119"/>
      <c r="GA159" s="119"/>
      <c r="GB159" s="119"/>
      <c r="GC159" s="119"/>
      <c r="GD159" s="119"/>
      <c r="GE159" s="119"/>
      <c r="GF159" s="119"/>
      <c r="GG159" s="119"/>
      <c r="GH159" s="119"/>
      <c r="GI159" s="119"/>
      <c r="GJ159" s="119"/>
    </row>
    <row r="160" spans="1:192" ht="101.25" outlineLevel="1" x14ac:dyDescent="0.25">
      <c r="A160" s="186" t="s">
        <v>193</v>
      </c>
      <c r="B160" s="165"/>
      <c r="C160" s="165" t="s">
        <v>199</v>
      </c>
      <c r="D160" s="164" t="s">
        <v>24</v>
      </c>
      <c r="E160" s="169" t="s">
        <v>813</v>
      </c>
      <c r="F160" s="59"/>
      <c r="G160" s="90" t="str">
        <f>Page1!$H153</f>
        <v>Invalidé</v>
      </c>
      <c r="H160" s="90" t="str">
        <f>Page2!$H153</f>
        <v>Invalidé</v>
      </c>
      <c r="I160" s="90" t="str">
        <f>Page3!$H153</f>
        <v>Invalidé</v>
      </c>
      <c r="J160" s="90" t="str">
        <f>Page4!$H153</f>
        <v>Invalidé</v>
      </c>
      <c r="K160" s="90" t="str">
        <f>Page5!$H153</f>
        <v>Invalidé</v>
      </c>
      <c r="L160" s="90" t="str">
        <f>Page6!$H153</f>
        <v>Invalidé</v>
      </c>
      <c r="M160" s="90" t="str">
        <f>Page7!$H153</f>
        <v>Invalidé</v>
      </c>
      <c r="N160" s="90" t="str">
        <f>Page8!$H153</f>
        <v>Invalidé</v>
      </c>
      <c r="O160" s="90" t="str">
        <f>Page9!$H153</f>
        <v>Invalidé</v>
      </c>
      <c r="P160" s="90" t="str">
        <f>Page10!$H153</f>
        <v>Invalidé</v>
      </c>
      <c r="Q160" s="90" t="str">
        <f>Page11!$H153</f>
        <v>Invalidé</v>
      </c>
      <c r="R160" s="90" t="str">
        <f>Page12!$H153</f>
        <v>Invalidé</v>
      </c>
      <c r="S160" s="90" t="str">
        <f>Page13!$H153</f>
        <v>Invalidé</v>
      </c>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90"/>
      <c r="AX160" s="90"/>
      <c r="AY160" s="119"/>
      <c r="AZ160" s="119"/>
      <c r="BA160" s="119"/>
      <c r="BB160" s="119"/>
      <c r="BC160" s="119"/>
      <c r="BD160" s="119"/>
      <c r="BE160" s="119"/>
      <c r="BF160" s="119"/>
      <c r="BG160" s="119"/>
      <c r="BH160" s="119"/>
      <c r="BI160" s="119"/>
      <c r="BJ160" s="119"/>
      <c r="BK160" s="119"/>
      <c r="BL160" s="119"/>
      <c r="BM160" s="119"/>
      <c r="BN160" s="119"/>
      <c r="BO160" s="119"/>
      <c r="BP160" s="119"/>
      <c r="BQ160" s="119"/>
      <c r="BR160" s="119"/>
      <c r="BS160" s="119"/>
      <c r="BT160" s="119"/>
      <c r="BU160" s="119"/>
      <c r="BV160" s="119"/>
      <c r="BW160" s="119"/>
      <c r="BX160" s="119"/>
      <c r="BY160" s="119"/>
      <c r="BZ160" s="119"/>
      <c r="CA160" s="119"/>
      <c r="CB160" s="119"/>
      <c r="CC160" s="119"/>
      <c r="CD160" s="119"/>
      <c r="CE160" s="119"/>
      <c r="CF160" s="119"/>
      <c r="CG160" s="119"/>
      <c r="CH160" s="119"/>
      <c r="CI160" s="119"/>
      <c r="CJ160" s="119"/>
      <c r="CK160" s="119"/>
      <c r="CL160" s="119"/>
      <c r="CM160" s="119"/>
      <c r="CN160" s="119"/>
      <c r="CO160" s="119"/>
      <c r="CP160" s="119"/>
      <c r="CQ160" s="119"/>
      <c r="CR160" s="119"/>
      <c r="CS160" s="119"/>
      <c r="CT160" s="119"/>
      <c r="CU160" s="119"/>
      <c r="CV160" s="119"/>
      <c r="CW160" s="119"/>
      <c r="CX160" s="119"/>
      <c r="CY160" s="119"/>
      <c r="CZ160" s="119"/>
      <c r="DA160" s="119"/>
      <c r="DB160" s="119"/>
      <c r="DC160" s="119"/>
      <c r="DD160" s="119"/>
      <c r="DE160" s="119"/>
      <c r="DF160" s="119"/>
      <c r="DG160" s="119"/>
      <c r="DH160" s="119"/>
      <c r="DI160" s="119"/>
      <c r="DJ160" s="119"/>
      <c r="DK160" s="119"/>
      <c r="DL160" s="119"/>
      <c r="DM160" s="119"/>
      <c r="DN160" s="119"/>
      <c r="DO160" s="119"/>
      <c r="DP160" s="119"/>
      <c r="DQ160" s="119"/>
      <c r="DR160" s="119"/>
      <c r="DS160" s="119"/>
      <c r="DT160" s="119"/>
      <c r="DU160" s="119"/>
      <c r="DV160" s="119"/>
      <c r="DW160" s="119"/>
      <c r="DX160" s="119"/>
      <c r="DY160" s="119"/>
      <c r="DZ160" s="119"/>
      <c r="EA160" s="119"/>
      <c r="EB160" s="119"/>
      <c r="EC160" s="119"/>
      <c r="ED160" s="119"/>
      <c r="EE160" s="119"/>
      <c r="EF160" s="119"/>
      <c r="EG160" s="119"/>
      <c r="EH160" s="119"/>
      <c r="EI160" s="119"/>
      <c r="EJ160" s="119"/>
      <c r="EK160" s="119"/>
      <c r="EL160" s="119"/>
      <c r="EM160" s="119"/>
      <c r="EN160" s="119"/>
      <c r="EO160" s="119"/>
      <c r="EP160" s="119"/>
      <c r="EQ160" s="119"/>
      <c r="ER160" s="119"/>
      <c r="ES160" s="119"/>
      <c r="ET160" s="119"/>
      <c r="EU160" s="119"/>
      <c r="EV160" s="119"/>
      <c r="EW160" s="119"/>
      <c r="EX160" s="119"/>
      <c r="EY160" s="119"/>
      <c r="EZ160" s="119"/>
      <c r="FA160" s="119"/>
      <c r="FB160" s="119"/>
      <c r="FC160" s="119"/>
      <c r="FD160" s="119"/>
      <c r="FE160" s="119"/>
      <c r="FF160" s="119"/>
      <c r="FG160" s="119"/>
      <c r="FH160" s="119"/>
      <c r="FI160" s="119"/>
      <c r="FJ160" s="119"/>
      <c r="FK160" s="119"/>
      <c r="FL160" s="119"/>
      <c r="FM160" s="119"/>
      <c r="FN160" s="119"/>
      <c r="FO160" s="119"/>
      <c r="FP160" s="119"/>
      <c r="FQ160" s="119"/>
      <c r="FR160" s="119"/>
      <c r="FS160" s="119"/>
      <c r="FT160" s="119"/>
      <c r="FU160" s="119"/>
      <c r="FV160" s="119"/>
      <c r="FW160" s="119"/>
      <c r="FX160" s="119"/>
      <c r="FY160" s="119"/>
      <c r="FZ160" s="119"/>
      <c r="GA160" s="119"/>
      <c r="GB160" s="119"/>
      <c r="GC160" s="119"/>
      <c r="GD160" s="119"/>
      <c r="GE160" s="119"/>
      <c r="GF160" s="119"/>
      <c r="GG160" s="119"/>
      <c r="GH160" s="119"/>
      <c r="GI160" s="119"/>
      <c r="GJ160" s="119"/>
    </row>
    <row r="161" spans="1:192" ht="56.25" outlineLevel="1" x14ac:dyDescent="0.25">
      <c r="A161" s="186" t="s">
        <v>193</v>
      </c>
      <c r="B161" s="165"/>
      <c r="C161" s="165" t="s">
        <v>200</v>
      </c>
      <c r="D161" s="164" t="s">
        <v>24</v>
      </c>
      <c r="E161" s="169" t="s">
        <v>814</v>
      </c>
      <c r="F161" s="59"/>
      <c r="G161" s="90" t="str">
        <f>Page1!$H154</f>
        <v>NA</v>
      </c>
      <c r="H161" s="90" t="str">
        <f>Page2!$H154</f>
        <v>NA</v>
      </c>
      <c r="I161" s="90" t="str">
        <f>Page3!$H154</f>
        <v>NA</v>
      </c>
      <c r="J161" s="90" t="str">
        <f>Page4!$H154</f>
        <v>NA</v>
      </c>
      <c r="K161" s="90" t="str">
        <f>Page5!$H154</f>
        <v>NA</v>
      </c>
      <c r="L161" s="90" t="str">
        <f>Page6!$H154</f>
        <v>NA</v>
      </c>
      <c r="M161" s="90" t="str">
        <f>Page7!$H154</f>
        <v>NA</v>
      </c>
      <c r="N161" s="90" t="str">
        <f>Page8!$H154</f>
        <v>NA</v>
      </c>
      <c r="O161" s="90" t="str">
        <f>Page9!$H154</f>
        <v>NA</v>
      </c>
      <c r="P161" s="90" t="str">
        <f>Page10!$H154</f>
        <v>NA</v>
      </c>
      <c r="Q161" s="90" t="str">
        <f>Page11!$H154</f>
        <v>NA</v>
      </c>
      <c r="R161" s="90" t="str">
        <f>Page12!$H154</f>
        <v>NA</v>
      </c>
      <c r="S161" s="90" t="str">
        <f>Page13!$H154</f>
        <v>NA</v>
      </c>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90"/>
      <c r="AX161" s="90"/>
      <c r="AY161" s="119"/>
      <c r="AZ161" s="119"/>
      <c r="BA161" s="119"/>
      <c r="BB161" s="119"/>
      <c r="BC161" s="119"/>
      <c r="BD161" s="119"/>
      <c r="BE161" s="119"/>
      <c r="BF161" s="119"/>
      <c r="BG161" s="119"/>
      <c r="BH161" s="119"/>
      <c r="BI161" s="119"/>
      <c r="BJ161" s="119"/>
      <c r="BK161" s="119"/>
      <c r="BL161" s="119"/>
      <c r="BM161" s="119"/>
      <c r="BN161" s="119"/>
      <c r="BO161" s="119"/>
      <c r="BP161" s="119"/>
      <c r="BQ161" s="119"/>
      <c r="BR161" s="119"/>
      <c r="BS161" s="119"/>
      <c r="BT161" s="119"/>
      <c r="BU161" s="119"/>
      <c r="BV161" s="119"/>
      <c r="BW161" s="119"/>
      <c r="BX161" s="119"/>
      <c r="BY161" s="119"/>
      <c r="BZ161" s="119"/>
      <c r="CA161" s="119"/>
      <c r="CB161" s="119"/>
      <c r="CC161" s="119"/>
      <c r="CD161" s="119"/>
      <c r="CE161" s="119"/>
      <c r="CF161" s="119"/>
      <c r="CG161" s="119"/>
      <c r="CH161" s="119"/>
      <c r="CI161" s="119"/>
      <c r="CJ161" s="119"/>
      <c r="CK161" s="119"/>
      <c r="CL161" s="119"/>
      <c r="CM161" s="119"/>
      <c r="CN161" s="119"/>
      <c r="CO161" s="119"/>
      <c r="CP161" s="119"/>
      <c r="CQ161" s="119"/>
      <c r="CR161" s="119"/>
      <c r="CS161" s="119"/>
      <c r="CT161" s="119"/>
      <c r="CU161" s="119"/>
      <c r="CV161" s="119"/>
      <c r="CW161" s="119"/>
      <c r="CX161" s="119"/>
      <c r="CY161" s="119"/>
      <c r="CZ161" s="119"/>
      <c r="DA161" s="119"/>
      <c r="DB161" s="119"/>
      <c r="DC161" s="119"/>
      <c r="DD161" s="119"/>
      <c r="DE161" s="119"/>
      <c r="DF161" s="119"/>
      <c r="DG161" s="119"/>
      <c r="DH161" s="119"/>
      <c r="DI161" s="119"/>
      <c r="DJ161" s="119"/>
      <c r="DK161" s="119"/>
      <c r="DL161" s="119"/>
      <c r="DM161" s="119"/>
      <c r="DN161" s="119"/>
      <c r="DO161" s="119"/>
      <c r="DP161" s="119"/>
      <c r="DQ161" s="119"/>
      <c r="DR161" s="119"/>
      <c r="DS161" s="119"/>
      <c r="DT161" s="119"/>
      <c r="DU161" s="119"/>
      <c r="DV161" s="119"/>
      <c r="DW161" s="119"/>
      <c r="DX161" s="119"/>
      <c r="DY161" s="119"/>
      <c r="DZ161" s="119"/>
      <c r="EA161" s="119"/>
      <c r="EB161" s="119"/>
      <c r="EC161" s="119"/>
      <c r="ED161" s="119"/>
      <c r="EE161" s="119"/>
      <c r="EF161" s="119"/>
      <c r="EG161" s="119"/>
      <c r="EH161" s="119"/>
      <c r="EI161" s="119"/>
      <c r="EJ161" s="119"/>
      <c r="EK161" s="119"/>
      <c r="EL161" s="119"/>
      <c r="EM161" s="119"/>
      <c r="EN161" s="119"/>
      <c r="EO161" s="119"/>
      <c r="EP161" s="119"/>
      <c r="EQ161" s="119"/>
      <c r="ER161" s="119"/>
      <c r="ES161" s="119"/>
      <c r="ET161" s="119"/>
      <c r="EU161" s="119"/>
      <c r="EV161" s="119"/>
      <c r="EW161" s="119"/>
      <c r="EX161" s="119"/>
      <c r="EY161" s="119"/>
      <c r="EZ161" s="119"/>
      <c r="FA161" s="119"/>
      <c r="FB161" s="119"/>
      <c r="FC161" s="119"/>
      <c r="FD161" s="119"/>
      <c r="FE161" s="119"/>
      <c r="FF161" s="119"/>
      <c r="FG161" s="119"/>
      <c r="FH161" s="119"/>
      <c r="FI161" s="119"/>
      <c r="FJ161" s="119"/>
      <c r="FK161" s="119"/>
      <c r="FL161" s="119"/>
      <c r="FM161" s="119"/>
      <c r="FN161" s="119"/>
      <c r="FO161" s="119"/>
      <c r="FP161" s="119"/>
      <c r="FQ161" s="119"/>
      <c r="FR161" s="119"/>
      <c r="FS161" s="119"/>
      <c r="FT161" s="119"/>
      <c r="FU161" s="119"/>
      <c r="FV161" s="119"/>
      <c r="FW161" s="119"/>
      <c r="FX161" s="119"/>
      <c r="FY161" s="119"/>
      <c r="FZ161" s="119"/>
      <c r="GA161" s="119"/>
      <c r="GB161" s="119"/>
      <c r="GC161" s="119"/>
      <c r="GD161" s="119"/>
      <c r="GE161" s="119"/>
      <c r="GF161" s="119"/>
      <c r="GG161" s="119"/>
      <c r="GH161" s="119"/>
      <c r="GI161" s="119"/>
      <c r="GJ161" s="119"/>
    </row>
    <row r="162" spans="1:192" ht="33.75" outlineLevel="1" x14ac:dyDescent="0.25">
      <c r="A162" s="186" t="s">
        <v>193</v>
      </c>
      <c r="B162" s="158" t="s">
        <v>815</v>
      </c>
      <c r="C162" s="158" t="s">
        <v>201</v>
      </c>
      <c r="D162" s="163" t="s">
        <v>24</v>
      </c>
      <c r="E162" s="177" t="s">
        <v>816</v>
      </c>
      <c r="F162" s="61"/>
      <c r="G162" s="90" t="str">
        <f>Page1!$H155</f>
        <v>NA</v>
      </c>
      <c r="H162" s="90" t="str">
        <f>Page2!$H155</f>
        <v>NA</v>
      </c>
      <c r="I162" s="90" t="str">
        <f>Page3!$H155</f>
        <v>NA</v>
      </c>
      <c r="J162" s="90" t="str">
        <f>Page4!$H155</f>
        <v>NA</v>
      </c>
      <c r="K162" s="90" t="str">
        <f>Page5!$H155</f>
        <v>NA</v>
      </c>
      <c r="L162" s="90" t="str">
        <f>Page6!$H155</f>
        <v>NA</v>
      </c>
      <c r="M162" s="90" t="str">
        <f>Page7!$H155</f>
        <v>NA</v>
      </c>
      <c r="N162" s="90" t="str">
        <f>Page8!$H155</f>
        <v>NA</v>
      </c>
      <c r="O162" s="90" t="str">
        <f>Page9!$H155</f>
        <v>NA</v>
      </c>
      <c r="P162" s="90" t="str">
        <f>Page10!$H155</f>
        <v>NA</v>
      </c>
      <c r="Q162" s="90" t="str">
        <f>Page11!$H155</f>
        <v>NA</v>
      </c>
      <c r="R162" s="90" t="str">
        <f>Page12!$H155</f>
        <v>NA</v>
      </c>
      <c r="S162" s="90" t="str">
        <f>Page13!$H155</f>
        <v>NA</v>
      </c>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90"/>
      <c r="AX162" s="90"/>
      <c r="AY162" s="119"/>
      <c r="AZ162" s="119"/>
      <c r="BA162" s="119"/>
      <c r="BB162" s="119"/>
      <c r="BC162" s="119"/>
      <c r="BD162" s="119"/>
      <c r="BE162" s="119"/>
      <c r="BF162" s="119"/>
      <c r="BG162" s="119"/>
      <c r="BH162" s="119"/>
      <c r="BI162" s="119"/>
      <c r="BJ162" s="119"/>
      <c r="BK162" s="119"/>
      <c r="BL162" s="119"/>
      <c r="BM162" s="119"/>
      <c r="BN162" s="119"/>
      <c r="BO162" s="119"/>
      <c r="BP162" s="119"/>
      <c r="BQ162" s="119"/>
      <c r="BR162" s="119"/>
      <c r="BS162" s="119"/>
      <c r="BT162" s="119"/>
      <c r="BU162" s="119"/>
      <c r="BV162" s="119"/>
      <c r="BW162" s="119"/>
      <c r="BX162" s="119"/>
      <c r="BY162" s="119"/>
      <c r="BZ162" s="119"/>
      <c r="CA162" s="119"/>
      <c r="CB162" s="119"/>
      <c r="CC162" s="119"/>
      <c r="CD162" s="119"/>
      <c r="CE162" s="119"/>
      <c r="CF162" s="119"/>
      <c r="CG162" s="119"/>
      <c r="CH162" s="119"/>
      <c r="CI162" s="119"/>
      <c r="CJ162" s="119"/>
      <c r="CK162" s="119"/>
      <c r="CL162" s="119"/>
      <c r="CM162" s="119"/>
      <c r="CN162" s="119"/>
      <c r="CO162" s="119"/>
      <c r="CP162" s="119"/>
      <c r="CQ162" s="119"/>
      <c r="CR162" s="119"/>
      <c r="CS162" s="119"/>
      <c r="CT162" s="119"/>
      <c r="CU162" s="119"/>
      <c r="CV162" s="119"/>
      <c r="CW162" s="119"/>
      <c r="CX162" s="119"/>
      <c r="CY162" s="119"/>
      <c r="CZ162" s="119"/>
      <c r="DA162" s="119"/>
      <c r="DB162" s="119"/>
      <c r="DC162" s="119"/>
      <c r="DD162" s="119"/>
      <c r="DE162" s="119"/>
      <c r="DF162" s="119"/>
      <c r="DG162" s="119"/>
      <c r="DH162" s="119"/>
      <c r="DI162" s="119"/>
      <c r="DJ162" s="119"/>
      <c r="DK162" s="119"/>
      <c r="DL162" s="119"/>
      <c r="DM162" s="119"/>
      <c r="DN162" s="119"/>
      <c r="DO162" s="119"/>
      <c r="DP162" s="119"/>
      <c r="DQ162" s="119"/>
      <c r="DR162" s="119"/>
      <c r="DS162" s="119"/>
      <c r="DT162" s="119"/>
      <c r="DU162" s="119"/>
      <c r="DV162" s="119"/>
      <c r="DW162" s="119"/>
      <c r="DX162" s="119"/>
      <c r="DY162" s="119"/>
      <c r="DZ162" s="119"/>
      <c r="EA162" s="119"/>
      <c r="EB162" s="119"/>
      <c r="EC162" s="119"/>
      <c r="ED162" s="119"/>
      <c r="EE162" s="119"/>
      <c r="EF162" s="119"/>
      <c r="EG162" s="119"/>
      <c r="EH162" s="119"/>
      <c r="EI162" s="119"/>
      <c r="EJ162" s="119"/>
      <c r="EK162" s="119"/>
      <c r="EL162" s="119"/>
      <c r="EM162" s="119"/>
      <c r="EN162" s="119"/>
      <c r="EO162" s="119"/>
      <c r="EP162" s="119"/>
      <c r="EQ162" s="119"/>
      <c r="ER162" s="119"/>
      <c r="ES162" s="119"/>
      <c r="ET162" s="119"/>
      <c r="EU162" s="119"/>
      <c r="EV162" s="119"/>
      <c r="EW162" s="119"/>
      <c r="EX162" s="119"/>
      <c r="EY162" s="119"/>
      <c r="EZ162" s="119"/>
      <c r="FA162" s="119"/>
      <c r="FB162" s="119"/>
      <c r="FC162" s="119"/>
      <c r="FD162" s="119"/>
      <c r="FE162" s="119"/>
      <c r="FF162" s="119"/>
      <c r="FG162" s="119"/>
      <c r="FH162" s="119"/>
      <c r="FI162" s="119"/>
      <c r="FJ162" s="119"/>
      <c r="FK162" s="119"/>
      <c r="FL162" s="119"/>
      <c r="FM162" s="119"/>
      <c r="FN162" s="119"/>
      <c r="FO162" s="119"/>
      <c r="FP162" s="119"/>
      <c r="FQ162" s="119"/>
      <c r="FR162" s="119"/>
      <c r="FS162" s="119"/>
      <c r="FT162" s="119"/>
      <c r="FU162" s="119"/>
      <c r="FV162" s="119"/>
      <c r="FW162" s="119"/>
      <c r="FX162" s="119"/>
      <c r="FY162" s="119"/>
      <c r="FZ162" s="119"/>
      <c r="GA162" s="119"/>
      <c r="GB162" s="119"/>
      <c r="GC162" s="119"/>
      <c r="GD162" s="119"/>
      <c r="GE162" s="119"/>
      <c r="GF162" s="119"/>
      <c r="GG162" s="119"/>
      <c r="GH162" s="119"/>
      <c r="GI162" s="119"/>
      <c r="GJ162" s="119"/>
    </row>
    <row r="163" spans="1:192" ht="33.75" outlineLevel="1" x14ac:dyDescent="0.25">
      <c r="A163" s="186" t="s">
        <v>193</v>
      </c>
      <c r="B163" s="158"/>
      <c r="C163" s="158" t="s">
        <v>508</v>
      </c>
      <c r="D163" s="163" t="s">
        <v>24</v>
      </c>
      <c r="E163" s="176" t="s">
        <v>817</v>
      </c>
      <c r="F163" s="61"/>
      <c r="G163" s="90" t="str">
        <f>Page1!$H156</f>
        <v>NA</v>
      </c>
      <c r="H163" s="90" t="str">
        <f>Page2!$H156</f>
        <v>NA</v>
      </c>
      <c r="I163" s="90" t="str">
        <f>Page3!$H156</f>
        <v>NA</v>
      </c>
      <c r="J163" s="90" t="str">
        <f>Page4!$H156</f>
        <v>NA</v>
      </c>
      <c r="K163" s="90" t="str">
        <f>Page5!$H156</f>
        <v>NA</v>
      </c>
      <c r="L163" s="90" t="str">
        <f>Page6!$H156</f>
        <v>NA</v>
      </c>
      <c r="M163" s="90" t="str">
        <f>Page7!$H156</f>
        <v>NA</v>
      </c>
      <c r="N163" s="90" t="str">
        <f>Page8!$H156</f>
        <v>NA</v>
      </c>
      <c r="O163" s="90" t="str">
        <f>Page9!$H156</f>
        <v>NA</v>
      </c>
      <c r="P163" s="90" t="str">
        <f>Page10!$H156</f>
        <v>NA</v>
      </c>
      <c r="Q163" s="90" t="str">
        <f>Page11!$H156</f>
        <v>NA</v>
      </c>
      <c r="R163" s="90" t="str">
        <f>Page12!$H156</f>
        <v>NA</v>
      </c>
      <c r="S163" s="90" t="str">
        <f>Page13!$H156</f>
        <v>NA</v>
      </c>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90"/>
      <c r="AX163" s="90"/>
      <c r="AY163" s="119"/>
      <c r="AZ163" s="119"/>
      <c r="BA163" s="119"/>
      <c r="BB163" s="119"/>
      <c r="BC163" s="119"/>
      <c r="BD163" s="119"/>
      <c r="BE163" s="119"/>
      <c r="BF163" s="119"/>
      <c r="BG163" s="119"/>
      <c r="BH163" s="119"/>
      <c r="BI163" s="119"/>
      <c r="BJ163" s="119"/>
      <c r="BK163" s="119"/>
      <c r="BL163" s="119"/>
      <c r="BM163" s="119"/>
      <c r="BN163" s="119"/>
      <c r="BO163" s="119"/>
      <c r="BP163" s="119"/>
      <c r="BQ163" s="119"/>
      <c r="BR163" s="119"/>
      <c r="BS163" s="119"/>
      <c r="BT163" s="119"/>
      <c r="BU163" s="119"/>
      <c r="BV163" s="119"/>
      <c r="BW163" s="119"/>
      <c r="BX163" s="119"/>
      <c r="BY163" s="119"/>
      <c r="BZ163" s="119"/>
      <c r="CA163" s="119"/>
      <c r="CB163" s="119"/>
      <c r="CC163" s="119"/>
      <c r="CD163" s="119"/>
      <c r="CE163" s="119"/>
      <c r="CF163" s="119"/>
      <c r="CG163" s="119"/>
      <c r="CH163" s="119"/>
      <c r="CI163" s="119"/>
      <c r="CJ163" s="119"/>
      <c r="CK163" s="119"/>
      <c r="CL163" s="119"/>
      <c r="CM163" s="119"/>
      <c r="CN163" s="119"/>
      <c r="CO163" s="119"/>
      <c r="CP163" s="119"/>
      <c r="CQ163" s="119"/>
      <c r="CR163" s="119"/>
      <c r="CS163" s="119"/>
      <c r="CT163" s="119"/>
      <c r="CU163" s="119"/>
      <c r="CV163" s="119"/>
      <c r="CW163" s="119"/>
      <c r="CX163" s="119"/>
      <c r="CY163" s="119"/>
      <c r="CZ163" s="119"/>
      <c r="DA163" s="119"/>
      <c r="DB163" s="119"/>
      <c r="DC163" s="119"/>
      <c r="DD163" s="119"/>
      <c r="DE163" s="119"/>
      <c r="DF163" s="119"/>
      <c r="DG163" s="119"/>
      <c r="DH163" s="119"/>
      <c r="DI163" s="119"/>
      <c r="DJ163" s="119"/>
      <c r="DK163" s="119"/>
      <c r="DL163" s="119"/>
      <c r="DM163" s="119"/>
      <c r="DN163" s="119"/>
      <c r="DO163" s="119"/>
      <c r="DP163" s="119"/>
      <c r="DQ163" s="119"/>
      <c r="DR163" s="119"/>
      <c r="DS163" s="119"/>
      <c r="DT163" s="119"/>
      <c r="DU163" s="119"/>
      <c r="DV163" s="119"/>
      <c r="DW163" s="119"/>
      <c r="DX163" s="119"/>
      <c r="DY163" s="119"/>
      <c r="DZ163" s="119"/>
      <c r="EA163" s="119"/>
      <c r="EB163" s="119"/>
      <c r="EC163" s="119"/>
      <c r="ED163" s="119"/>
      <c r="EE163" s="119"/>
      <c r="EF163" s="119"/>
      <c r="EG163" s="119"/>
      <c r="EH163" s="119"/>
      <c r="EI163" s="119"/>
      <c r="EJ163" s="119"/>
      <c r="EK163" s="119"/>
      <c r="EL163" s="119"/>
      <c r="EM163" s="119"/>
      <c r="EN163" s="119"/>
      <c r="EO163" s="119"/>
      <c r="EP163" s="119"/>
      <c r="EQ163" s="119"/>
      <c r="ER163" s="119"/>
      <c r="ES163" s="119"/>
      <c r="ET163" s="119"/>
      <c r="EU163" s="119"/>
      <c r="EV163" s="119"/>
      <c r="EW163" s="119"/>
      <c r="EX163" s="119"/>
      <c r="EY163" s="119"/>
      <c r="EZ163" s="119"/>
      <c r="FA163" s="119"/>
      <c r="FB163" s="119"/>
      <c r="FC163" s="119"/>
      <c r="FD163" s="119"/>
      <c r="FE163" s="119"/>
      <c r="FF163" s="119"/>
      <c r="FG163" s="119"/>
      <c r="FH163" s="119"/>
      <c r="FI163" s="119"/>
      <c r="FJ163" s="119"/>
      <c r="FK163" s="119"/>
      <c r="FL163" s="119"/>
      <c r="FM163" s="119"/>
      <c r="FN163" s="119"/>
      <c r="FO163" s="119"/>
      <c r="FP163" s="119"/>
      <c r="FQ163" s="119"/>
      <c r="FR163" s="119"/>
      <c r="FS163" s="119"/>
      <c r="FT163" s="119"/>
      <c r="FU163" s="119"/>
      <c r="FV163" s="119"/>
      <c r="FW163" s="119"/>
      <c r="FX163" s="119"/>
      <c r="FY163" s="119"/>
      <c r="FZ163" s="119"/>
      <c r="GA163" s="119"/>
      <c r="GB163" s="119"/>
      <c r="GC163" s="119"/>
      <c r="GD163" s="119"/>
      <c r="GE163" s="119"/>
      <c r="GF163" s="119"/>
      <c r="GG163" s="119"/>
      <c r="GH163" s="119"/>
      <c r="GI163" s="119"/>
      <c r="GJ163" s="119"/>
    </row>
    <row r="164" spans="1:192" ht="67.5" outlineLevel="1" x14ac:dyDescent="0.25">
      <c r="A164" s="187" t="s">
        <v>202</v>
      </c>
      <c r="B164" s="165" t="s">
        <v>818</v>
      </c>
      <c r="C164" s="165" t="s">
        <v>203</v>
      </c>
      <c r="D164" s="164" t="s">
        <v>24</v>
      </c>
      <c r="E164" s="182" t="s">
        <v>819</v>
      </c>
      <c r="F164" s="59"/>
      <c r="G164" s="90" t="str">
        <f>Page1!$H157</f>
        <v>Validé</v>
      </c>
      <c r="H164" s="90" t="str">
        <f>Page2!$H157</f>
        <v>Validé</v>
      </c>
      <c r="I164" s="90" t="str">
        <f>Page3!$H157</f>
        <v>Validé</v>
      </c>
      <c r="J164" s="90" t="str">
        <f>Page4!$H157</f>
        <v>Validé</v>
      </c>
      <c r="K164" s="90" t="str">
        <f>Page5!$H157</f>
        <v>Validé</v>
      </c>
      <c r="L164" s="90" t="str">
        <f>Page6!$H157</f>
        <v>Validé</v>
      </c>
      <c r="M164" s="90" t="str">
        <f>Page7!$H157</f>
        <v>Invalidé</v>
      </c>
      <c r="N164" s="90" t="str">
        <f>Page8!$H157</f>
        <v>Validé</v>
      </c>
      <c r="O164" s="90" t="str">
        <f>Page9!$H157</f>
        <v>Invalidé</v>
      </c>
      <c r="P164" s="90" t="str">
        <f>Page10!$H157</f>
        <v>Validé</v>
      </c>
      <c r="Q164" s="90" t="str">
        <f>Page11!$H157</f>
        <v>Validé</v>
      </c>
      <c r="R164" s="90" t="str">
        <f>Page12!$H157</f>
        <v>Validé</v>
      </c>
      <c r="S164" s="90" t="str">
        <f>Page13!$H157</f>
        <v>Validé</v>
      </c>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90"/>
      <c r="AX164" s="90"/>
      <c r="AY164" s="119"/>
      <c r="AZ164" s="119"/>
      <c r="BA164" s="119"/>
      <c r="BB164" s="119"/>
      <c r="BC164" s="119"/>
      <c r="BD164" s="119"/>
      <c r="BE164" s="119"/>
      <c r="BF164" s="119"/>
      <c r="BG164" s="119"/>
      <c r="BH164" s="119"/>
      <c r="BI164" s="119"/>
      <c r="BJ164" s="119"/>
      <c r="BK164" s="119"/>
      <c r="BL164" s="119"/>
      <c r="BM164" s="119"/>
      <c r="BN164" s="119"/>
      <c r="BO164" s="119"/>
      <c r="BP164" s="119"/>
      <c r="BQ164" s="119"/>
      <c r="BR164" s="119"/>
      <c r="BS164" s="119"/>
      <c r="BT164" s="119"/>
      <c r="BU164" s="119"/>
      <c r="BV164" s="119"/>
      <c r="BW164" s="119"/>
      <c r="BX164" s="119"/>
      <c r="BY164" s="119"/>
      <c r="BZ164" s="119"/>
      <c r="CA164" s="119"/>
      <c r="CB164" s="119"/>
      <c r="CC164" s="119"/>
      <c r="CD164" s="119"/>
      <c r="CE164" s="119"/>
      <c r="CF164" s="119"/>
      <c r="CG164" s="119"/>
      <c r="CH164" s="119"/>
      <c r="CI164" s="119"/>
      <c r="CJ164" s="119"/>
      <c r="CK164" s="119"/>
      <c r="CL164" s="119"/>
      <c r="CM164" s="119"/>
      <c r="CN164" s="119"/>
      <c r="CO164" s="119"/>
      <c r="CP164" s="119"/>
      <c r="CQ164" s="119"/>
      <c r="CR164" s="119"/>
      <c r="CS164" s="119"/>
      <c r="CT164" s="119"/>
      <c r="CU164" s="119"/>
      <c r="CV164" s="119"/>
      <c r="CW164" s="119"/>
      <c r="CX164" s="119"/>
      <c r="CY164" s="119"/>
      <c r="CZ164" s="119"/>
      <c r="DA164" s="119"/>
      <c r="DB164" s="119"/>
      <c r="DC164" s="119"/>
      <c r="DD164" s="119"/>
      <c r="DE164" s="119"/>
      <c r="DF164" s="119"/>
      <c r="DG164" s="119"/>
      <c r="DH164" s="119"/>
      <c r="DI164" s="119"/>
      <c r="DJ164" s="119"/>
      <c r="DK164" s="119"/>
      <c r="DL164" s="119"/>
      <c r="DM164" s="119"/>
      <c r="DN164" s="119"/>
      <c r="DO164" s="119"/>
      <c r="DP164" s="119"/>
      <c r="DQ164" s="119"/>
      <c r="DR164" s="119"/>
      <c r="DS164" s="119"/>
      <c r="DT164" s="119"/>
      <c r="DU164" s="119"/>
      <c r="DV164" s="119"/>
      <c r="DW164" s="119"/>
      <c r="DX164" s="119"/>
      <c r="DY164" s="119"/>
      <c r="DZ164" s="119"/>
      <c r="EA164" s="119"/>
      <c r="EB164" s="119"/>
      <c r="EC164" s="119"/>
      <c r="ED164" s="119"/>
      <c r="EE164" s="119"/>
      <c r="EF164" s="119"/>
      <c r="EG164" s="119"/>
      <c r="EH164" s="119"/>
      <c r="EI164" s="119"/>
      <c r="EJ164" s="119"/>
      <c r="EK164" s="119"/>
      <c r="EL164" s="119"/>
      <c r="EM164" s="119"/>
      <c r="EN164" s="119"/>
      <c r="EO164" s="119"/>
      <c r="EP164" s="119"/>
      <c r="EQ164" s="119"/>
      <c r="ER164" s="119"/>
      <c r="ES164" s="119"/>
      <c r="ET164" s="119"/>
      <c r="EU164" s="119"/>
      <c r="EV164" s="119"/>
      <c r="EW164" s="119"/>
      <c r="EX164" s="119"/>
      <c r="EY164" s="119"/>
      <c r="EZ164" s="119"/>
      <c r="FA164" s="119"/>
      <c r="FB164" s="119"/>
      <c r="FC164" s="119"/>
      <c r="FD164" s="119"/>
      <c r="FE164" s="119"/>
      <c r="FF164" s="119"/>
      <c r="FG164" s="119"/>
      <c r="FH164" s="119"/>
      <c r="FI164" s="119"/>
      <c r="FJ164" s="119"/>
      <c r="FK164" s="119"/>
      <c r="FL164" s="119"/>
      <c r="FM164" s="119"/>
      <c r="FN164" s="119"/>
      <c r="FO164" s="119"/>
      <c r="FP164" s="119"/>
      <c r="FQ164" s="119"/>
      <c r="FR164" s="119"/>
      <c r="FS164" s="119"/>
      <c r="FT164" s="119"/>
      <c r="FU164" s="119"/>
      <c r="FV164" s="119"/>
      <c r="FW164" s="119"/>
      <c r="FX164" s="119"/>
      <c r="FY164" s="119"/>
      <c r="FZ164" s="119"/>
      <c r="GA164" s="119"/>
      <c r="GB164" s="119"/>
      <c r="GC164" s="119"/>
      <c r="GD164" s="119"/>
      <c r="GE164" s="119"/>
      <c r="GF164" s="119"/>
      <c r="GG164" s="119"/>
      <c r="GH164" s="119"/>
      <c r="GI164" s="119"/>
      <c r="GJ164" s="119"/>
    </row>
    <row r="165" spans="1:192" ht="67.5" outlineLevel="1" x14ac:dyDescent="0.25">
      <c r="A165" s="187" t="s">
        <v>202</v>
      </c>
      <c r="B165" s="165"/>
      <c r="C165" s="165" t="s">
        <v>204</v>
      </c>
      <c r="D165" s="164" t="s">
        <v>24</v>
      </c>
      <c r="E165" s="169" t="s">
        <v>820</v>
      </c>
      <c r="F165" s="59"/>
      <c r="G165" s="90" t="str">
        <f>Page1!$H158</f>
        <v>Invalidé</v>
      </c>
      <c r="H165" s="90" t="str">
        <f>Page2!$H158</f>
        <v>Invalidé</v>
      </c>
      <c r="I165" s="90" t="str">
        <f>Page3!$H158</f>
        <v>Invalidé</v>
      </c>
      <c r="J165" s="90" t="str">
        <f>Page4!$H158</f>
        <v>Invalidé</v>
      </c>
      <c r="K165" s="90" t="str">
        <f>Page5!$H158</f>
        <v>Invalidé</v>
      </c>
      <c r="L165" s="90" t="str">
        <f>Page6!$H158</f>
        <v>Invalidé</v>
      </c>
      <c r="M165" s="90" t="str">
        <f>Page7!$H158</f>
        <v>Invalidé</v>
      </c>
      <c r="N165" s="90" t="str">
        <f>Page8!$H158</f>
        <v>Invalidé</v>
      </c>
      <c r="O165" s="90" t="str">
        <f>Page9!$H158</f>
        <v>Invalidé</v>
      </c>
      <c r="P165" s="90" t="str">
        <f>Page10!$H158</f>
        <v>Invalidé</v>
      </c>
      <c r="Q165" s="90" t="str">
        <f>Page11!$H158</f>
        <v>Invalidé</v>
      </c>
      <c r="R165" s="90" t="str">
        <f>Page12!$H158</f>
        <v>Invalidé</v>
      </c>
      <c r="S165" s="90" t="str">
        <f>Page13!$H158</f>
        <v>Invalidé</v>
      </c>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90"/>
      <c r="AX165" s="90"/>
      <c r="AY165" s="119"/>
      <c r="AZ165" s="119"/>
      <c r="BA165" s="119"/>
      <c r="BB165" s="119"/>
      <c r="BC165" s="119"/>
      <c r="BD165" s="119"/>
      <c r="BE165" s="119"/>
      <c r="BF165" s="119"/>
      <c r="BG165" s="119"/>
      <c r="BH165" s="119"/>
      <c r="BI165" s="119"/>
      <c r="BJ165" s="119"/>
      <c r="BK165" s="119"/>
      <c r="BL165" s="119"/>
      <c r="BM165" s="119"/>
      <c r="BN165" s="119"/>
      <c r="BO165" s="119"/>
      <c r="BP165" s="119"/>
      <c r="BQ165" s="119"/>
      <c r="BR165" s="119"/>
      <c r="BS165" s="119"/>
      <c r="BT165" s="119"/>
      <c r="BU165" s="119"/>
      <c r="BV165" s="119"/>
      <c r="BW165" s="119"/>
      <c r="BX165" s="119"/>
      <c r="BY165" s="119"/>
      <c r="BZ165" s="119"/>
      <c r="CA165" s="119"/>
      <c r="CB165" s="119"/>
      <c r="CC165" s="119"/>
      <c r="CD165" s="119"/>
      <c r="CE165" s="119"/>
      <c r="CF165" s="119"/>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19"/>
      <c r="DF165" s="119"/>
      <c r="DG165" s="119"/>
      <c r="DH165" s="119"/>
      <c r="DI165" s="119"/>
      <c r="DJ165" s="119"/>
      <c r="DK165" s="119"/>
      <c r="DL165" s="119"/>
      <c r="DM165" s="119"/>
      <c r="DN165" s="119"/>
      <c r="DO165" s="119"/>
      <c r="DP165" s="119"/>
      <c r="DQ165" s="119"/>
      <c r="DR165" s="119"/>
      <c r="DS165" s="119"/>
      <c r="DT165" s="119"/>
      <c r="DU165" s="119"/>
      <c r="DV165" s="119"/>
      <c r="DW165" s="119"/>
      <c r="DX165" s="119"/>
      <c r="DY165" s="119"/>
      <c r="DZ165" s="119"/>
      <c r="EA165" s="119"/>
      <c r="EB165" s="119"/>
      <c r="EC165" s="119"/>
      <c r="ED165" s="119"/>
      <c r="EE165" s="119"/>
      <c r="EF165" s="119"/>
      <c r="EG165" s="119"/>
      <c r="EH165" s="119"/>
      <c r="EI165" s="119"/>
      <c r="EJ165" s="119"/>
      <c r="EK165" s="119"/>
      <c r="EL165" s="119"/>
      <c r="EM165" s="119"/>
      <c r="EN165" s="119"/>
      <c r="EO165" s="119"/>
      <c r="EP165" s="119"/>
      <c r="EQ165" s="119"/>
      <c r="ER165" s="119"/>
      <c r="ES165" s="119"/>
      <c r="ET165" s="119"/>
      <c r="EU165" s="119"/>
      <c r="EV165" s="119"/>
      <c r="EW165" s="119"/>
      <c r="EX165" s="119"/>
      <c r="EY165" s="119"/>
      <c r="EZ165" s="119"/>
      <c r="FA165" s="119"/>
      <c r="FB165" s="119"/>
      <c r="FC165" s="119"/>
      <c r="FD165" s="119"/>
      <c r="FE165" s="119"/>
      <c r="FF165" s="119"/>
      <c r="FG165" s="119"/>
      <c r="FH165" s="119"/>
      <c r="FI165" s="119"/>
      <c r="FJ165" s="119"/>
      <c r="FK165" s="119"/>
      <c r="FL165" s="119"/>
      <c r="FM165" s="119"/>
      <c r="FN165" s="119"/>
      <c r="FO165" s="119"/>
      <c r="FP165" s="119"/>
      <c r="FQ165" s="119"/>
      <c r="FR165" s="119"/>
      <c r="FS165" s="119"/>
      <c r="FT165" s="119"/>
      <c r="FU165" s="119"/>
      <c r="FV165" s="119"/>
      <c r="FW165" s="119"/>
      <c r="FX165" s="119"/>
      <c r="FY165" s="119"/>
      <c r="FZ165" s="119"/>
      <c r="GA165" s="119"/>
      <c r="GB165" s="119"/>
      <c r="GC165" s="119"/>
      <c r="GD165" s="119"/>
      <c r="GE165" s="119"/>
      <c r="GF165" s="119"/>
      <c r="GG165" s="119"/>
      <c r="GH165" s="119"/>
      <c r="GI165" s="119"/>
      <c r="GJ165" s="119"/>
    </row>
    <row r="166" spans="1:192" ht="101.25" x14ac:dyDescent="0.25">
      <c r="A166" s="187" t="s">
        <v>202</v>
      </c>
      <c r="B166" s="165"/>
      <c r="C166" s="165" t="s">
        <v>205</v>
      </c>
      <c r="D166" s="164" t="s">
        <v>24</v>
      </c>
      <c r="E166" s="183" t="s">
        <v>821</v>
      </c>
      <c r="F166" s="59"/>
      <c r="G166" s="90" t="str">
        <f>Page1!$H159</f>
        <v>Validé</v>
      </c>
      <c r="H166" s="90" t="str">
        <f>Page2!$H159</f>
        <v>Validé</v>
      </c>
      <c r="I166" s="90" t="str">
        <f>Page3!$H159</f>
        <v>Validé</v>
      </c>
      <c r="J166" s="90" t="str">
        <f>Page4!$H159</f>
        <v>Validé</v>
      </c>
      <c r="K166" s="90" t="str">
        <f>Page5!$H159</f>
        <v>Validé</v>
      </c>
      <c r="L166" s="90" t="str">
        <f>Page6!$H159</f>
        <v>Validé</v>
      </c>
      <c r="M166" s="90" t="str">
        <f>Page7!$H159</f>
        <v>Validé</v>
      </c>
      <c r="N166" s="90" t="str">
        <f>Page8!$H159</f>
        <v>Validé</v>
      </c>
      <c r="O166" s="90" t="str">
        <f>Page9!$H159</f>
        <v>Validé</v>
      </c>
      <c r="P166" s="90" t="str">
        <f>Page10!$H159</f>
        <v>Validé</v>
      </c>
      <c r="Q166" s="90" t="str">
        <f>Page11!$H159</f>
        <v>Validé</v>
      </c>
      <c r="R166" s="90" t="str">
        <f>Page12!$H159</f>
        <v>Validé</v>
      </c>
      <c r="S166" s="90" t="str">
        <f>Page13!$H159</f>
        <v>Validé</v>
      </c>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90"/>
      <c r="AX166" s="90"/>
      <c r="AY166" s="119"/>
      <c r="AZ166" s="119"/>
      <c r="BA166" s="119"/>
      <c r="BB166" s="119"/>
      <c r="BC166" s="119"/>
      <c r="BD166" s="119"/>
      <c r="BE166" s="119"/>
      <c r="BF166" s="119"/>
      <c r="BG166" s="119"/>
      <c r="BH166" s="119"/>
      <c r="BI166" s="119"/>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19"/>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19"/>
      <c r="DF166" s="119"/>
      <c r="DG166" s="119"/>
      <c r="DH166" s="119"/>
      <c r="DI166" s="119"/>
      <c r="DJ166" s="119"/>
      <c r="DK166" s="119"/>
      <c r="DL166" s="119"/>
      <c r="DM166" s="119"/>
      <c r="DN166" s="119"/>
      <c r="DO166" s="119"/>
      <c r="DP166" s="119"/>
      <c r="DQ166" s="119"/>
      <c r="DR166" s="119"/>
      <c r="DS166" s="119"/>
      <c r="DT166" s="119"/>
      <c r="DU166" s="119"/>
      <c r="DV166" s="119"/>
      <c r="DW166" s="119"/>
      <c r="DX166" s="119"/>
      <c r="DY166" s="119"/>
      <c r="DZ166" s="119"/>
      <c r="EA166" s="119"/>
      <c r="EB166" s="119"/>
      <c r="EC166" s="119"/>
      <c r="ED166" s="119"/>
      <c r="EE166" s="119"/>
      <c r="EF166" s="119"/>
      <c r="EG166" s="119"/>
      <c r="EH166" s="119"/>
      <c r="EI166" s="119"/>
      <c r="EJ166" s="119"/>
      <c r="EK166" s="119"/>
      <c r="EL166" s="119"/>
      <c r="EM166" s="119"/>
      <c r="EN166" s="119"/>
      <c r="EO166" s="119"/>
      <c r="EP166" s="119"/>
      <c r="EQ166" s="119"/>
      <c r="ER166" s="119"/>
      <c r="ES166" s="119"/>
      <c r="ET166" s="119"/>
      <c r="EU166" s="119"/>
      <c r="EV166" s="119"/>
      <c r="EW166" s="119"/>
      <c r="EX166" s="119"/>
      <c r="EY166" s="119"/>
      <c r="EZ166" s="119"/>
      <c r="FA166" s="119"/>
      <c r="FB166" s="119"/>
      <c r="FC166" s="119"/>
      <c r="FD166" s="119"/>
      <c r="FE166" s="119"/>
      <c r="FF166" s="119"/>
      <c r="FG166" s="119"/>
      <c r="FH166" s="119"/>
      <c r="FI166" s="119"/>
      <c r="FJ166" s="119"/>
      <c r="FK166" s="119"/>
      <c r="FL166" s="119"/>
      <c r="FM166" s="119"/>
      <c r="FN166" s="119"/>
      <c r="FO166" s="119"/>
      <c r="FP166" s="119"/>
      <c r="FQ166" s="119"/>
      <c r="FR166" s="119"/>
      <c r="FS166" s="119"/>
      <c r="FT166" s="119"/>
      <c r="FU166" s="119"/>
      <c r="FV166" s="119"/>
      <c r="FW166" s="119"/>
      <c r="FX166" s="119"/>
      <c r="FY166" s="119"/>
      <c r="FZ166" s="119"/>
      <c r="GA166" s="119"/>
      <c r="GB166" s="119"/>
      <c r="GC166" s="119"/>
      <c r="GD166" s="119"/>
      <c r="GE166" s="119"/>
      <c r="GF166" s="119"/>
      <c r="GG166" s="119"/>
      <c r="GH166" s="119"/>
      <c r="GI166" s="119"/>
      <c r="GJ166" s="119"/>
    </row>
    <row r="167" spans="1:192" ht="45" outlineLevel="1" x14ac:dyDescent="0.25">
      <c r="A167" s="187" t="s">
        <v>202</v>
      </c>
      <c r="B167" s="158" t="s">
        <v>822</v>
      </c>
      <c r="C167" s="158" t="s">
        <v>206</v>
      </c>
      <c r="D167" s="163" t="s">
        <v>24</v>
      </c>
      <c r="E167" s="177" t="s">
        <v>823</v>
      </c>
      <c r="F167" s="61"/>
      <c r="G167" s="90" t="str">
        <f>Page1!$H160</f>
        <v>Invalidé</v>
      </c>
      <c r="H167" s="90" t="str">
        <f>Page2!$H160</f>
        <v>Invalidé</v>
      </c>
      <c r="I167" s="90" t="str">
        <f>Page3!$H160</f>
        <v>Invalidé</v>
      </c>
      <c r="J167" s="90" t="str">
        <f>Page4!$H160</f>
        <v>Invalidé</v>
      </c>
      <c r="K167" s="90" t="str">
        <f>Page5!$H160</f>
        <v>Invalidé</v>
      </c>
      <c r="L167" s="90" t="str">
        <f>Page6!$H160</f>
        <v>Invalidé</v>
      </c>
      <c r="M167" s="90" t="str">
        <f>Page7!$H160</f>
        <v>Invalidé</v>
      </c>
      <c r="N167" s="90" t="str">
        <f>Page8!$H160</f>
        <v>Invalidé</v>
      </c>
      <c r="O167" s="90" t="str">
        <f>Page9!$H160</f>
        <v>Invalidé</v>
      </c>
      <c r="P167" s="90" t="str">
        <f>Page10!$H160</f>
        <v>Invalidé</v>
      </c>
      <c r="Q167" s="90" t="str">
        <f>Page11!$H160</f>
        <v>Invalidé</v>
      </c>
      <c r="R167" s="90" t="str">
        <f>Page12!$H160</f>
        <v>Invalidé</v>
      </c>
      <c r="S167" s="90" t="str">
        <f>Page13!$H160</f>
        <v>Invalidé</v>
      </c>
      <c r="T167" s="90"/>
      <c r="U167" s="90"/>
      <c r="V167" s="90"/>
      <c r="W167" s="90"/>
      <c r="X167" s="90"/>
      <c r="Y167" s="90"/>
      <c r="Z167" s="90"/>
      <c r="AA167" s="90"/>
      <c r="AB167" s="90"/>
      <c r="AC167" s="90"/>
      <c r="AD167" s="90"/>
      <c r="AE167" s="90"/>
      <c r="AF167" s="90"/>
      <c r="AG167" s="90"/>
      <c r="AH167" s="90"/>
      <c r="AI167" s="90"/>
      <c r="AJ167" s="90"/>
      <c r="AK167" s="90"/>
      <c r="AL167" s="90"/>
      <c r="AM167" s="90"/>
      <c r="AN167" s="90"/>
      <c r="AO167" s="90"/>
      <c r="AP167" s="90"/>
      <c r="AQ167" s="90"/>
      <c r="AR167" s="90"/>
      <c r="AS167" s="90"/>
      <c r="AT167" s="90"/>
      <c r="AU167" s="90"/>
      <c r="AV167" s="90"/>
      <c r="AW167" s="90"/>
      <c r="AX167" s="90"/>
      <c r="AY167" s="119"/>
      <c r="AZ167" s="119"/>
      <c r="BA167" s="119"/>
      <c r="BB167" s="119"/>
      <c r="BC167" s="119"/>
      <c r="BD167" s="119"/>
      <c r="BE167" s="119"/>
      <c r="BF167" s="119"/>
      <c r="BG167" s="119"/>
      <c r="BH167" s="119"/>
      <c r="BI167" s="119"/>
      <c r="BJ167" s="119"/>
      <c r="BK167" s="119"/>
      <c r="BL167" s="119"/>
      <c r="BM167" s="119"/>
      <c r="BN167" s="119"/>
      <c r="BO167" s="119"/>
      <c r="BP167" s="119"/>
      <c r="BQ167" s="119"/>
      <c r="BR167" s="119"/>
      <c r="BS167" s="119"/>
      <c r="BT167" s="119"/>
      <c r="BU167" s="119"/>
      <c r="BV167" s="119"/>
      <c r="BW167" s="119"/>
      <c r="BX167" s="119"/>
      <c r="BY167" s="119"/>
      <c r="BZ167" s="119"/>
      <c r="CA167" s="119"/>
      <c r="CB167" s="119"/>
      <c r="CC167" s="119"/>
      <c r="CD167" s="119"/>
      <c r="CE167" s="119"/>
      <c r="CF167" s="119"/>
      <c r="CG167" s="119"/>
      <c r="CH167" s="119"/>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119"/>
      <c r="DE167" s="119"/>
      <c r="DF167" s="119"/>
      <c r="DG167" s="119"/>
      <c r="DH167" s="119"/>
      <c r="DI167" s="119"/>
      <c r="DJ167" s="119"/>
      <c r="DK167" s="119"/>
      <c r="DL167" s="119"/>
      <c r="DM167" s="119"/>
      <c r="DN167" s="119"/>
      <c r="DO167" s="119"/>
      <c r="DP167" s="119"/>
      <c r="DQ167" s="119"/>
      <c r="DR167" s="119"/>
      <c r="DS167" s="119"/>
      <c r="DT167" s="119"/>
      <c r="DU167" s="119"/>
      <c r="DV167" s="119"/>
      <c r="DW167" s="119"/>
      <c r="DX167" s="119"/>
      <c r="DY167" s="119"/>
      <c r="DZ167" s="119"/>
      <c r="EA167" s="119"/>
      <c r="EB167" s="119"/>
      <c r="EC167" s="119"/>
      <c r="ED167" s="119"/>
      <c r="EE167" s="119"/>
      <c r="EF167" s="119"/>
      <c r="EG167" s="119"/>
      <c r="EH167" s="119"/>
      <c r="EI167" s="119"/>
      <c r="EJ167" s="119"/>
      <c r="EK167" s="119"/>
      <c r="EL167" s="119"/>
      <c r="EM167" s="119"/>
      <c r="EN167" s="119"/>
      <c r="EO167" s="119"/>
      <c r="EP167" s="119"/>
      <c r="EQ167" s="119"/>
      <c r="ER167" s="119"/>
      <c r="ES167" s="119"/>
      <c r="ET167" s="119"/>
      <c r="EU167" s="119"/>
      <c r="EV167" s="119"/>
      <c r="EW167" s="119"/>
      <c r="EX167" s="119"/>
      <c r="EY167" s="119"/>
      <c r="EZ167" s="119"/>
      <c r="FA167" s="119"/>
      <c r="FB167" s="119"/>
      <c r="FC167" s="119"/>
      <c r="FD167" s="119"/>
      <c r="FE167" s="119"/>
      <c r="FF167" s="119"/>
      <c r="FG167" s="119"/>
      <c r="FH167" s="119"/>
      <c r="FI167" s="119"/>
      <c r="FJ167" s="119"/>
      <c r="FK167" s="119"/>
      <c r="FL167" s="119"/>
      <c r="FM167" s="119"/>
      <c r="FN167" s="119"/>
      <c r="FO167" s="119"/>
      <c r="FP167" s="119"/>
      <c r="FQ167" s="119"/>
      <c r="FR167" s="119"/>
      <c r="FS167" s="119"/>
      <c r="FT167" s="119"/>
      <c r="FU167" s="119"/>
      <c r="FV167" s="119"/>
      <c r="FW167" s="119"/>
      <c r="FX167" s="119"/>
      <c r="FY167" s="119"/>
      <c r="FZ167" s="119"/>
      <c r="GA167" s="119"/>
      <c r="GB167" s="119"/>
      <c r="GC167" s="119"/>
      <c r="GD167" s="119"/>
      <c r="GE167" s="119"/>
      <c r="GF167" s="119"/>
      <c r="GG167" s="119"/>
      <c r="GH167" s="119"/>
      <c r="GI167" s="119"/>
      <c r="GJ167" s="119"/>
    </row>
    <row r="168" spans="1:192" ht="56.25" outlineLevel="1" x14ac:dyDescent="0.25">
      <c r="A168" s="187" t="s">
        <v>202</v>
      </c>
      <c r="B168" s="165" t="s">
        <v>824</v>
      </c>
      <c r="C168" s="165" t="s">
        <v>207</v>
      </c>
      <c r="D168" s="164" t="s">
        <v>24</v>
      </c>
      <c r="E168" s="169" t="s">
        <v>824</v>
      </c>
      <c r="F168" s="59"/>
      <c r="G168" s="90" t="str">
        <f>Page1!$H161</f>
        <v>Validé</v>
      </c>
      <c r="H168" s="90" t="str">
        <f>Page2!$H161</f>
        <v>Validé</v>
      </c>
      <c r="I168" s="90" t="str">
        <f>Page3!$H161</f>
        <v>Validé</v>
      </c>
      <c r="J168" s="90" t="str">
        <f>Page4!$H161</f>
        <v>Validé</v>
      </c>
      <c r="K168" s="90" t="str">
        <f>Page5!$H161</f>
        <v>Validé</v>
      </c>
      <c r="L168" s="90" t="str">
        <f>Page6!$H161</f>
        <v>Validé</v>
      </c>
      <c r="M168" s="90" t="str">
        <f>Page7!$H161</f>
        <v>Validé</v>
      </c>
      <c r="N168" s="90" t="str">
        <f>Page8!$H161</f>
        <v>Validé</v>
      </c>
      <c r="O168" s="90" t="str">
        <f>Page9!$H161</f>
        <v>Validé</v>
      </c>
      <c r="P168" s="90" t="str">
        <f>Page10!$H161</f>
        <v>Validé</v>
      </c>
      <c r="Q168" s="90" t="str">
        <f>Page11!$H161</f>
        <v>Validé</v>
      </c>
      <c r="R168" s="90" t="str">
        <f>Page12!$H161</f>
        <v>Validé</v>
      </c>
      <c r="S168" s="90" t="str">
        <f>Page13!$H161</f>
        <v>Validé</v>
      </c>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90"/>
      <c r="AX168" s="90"/>
      <c r="AY168" s="119"/>
      <c r="AZ168" s="119"/>
      <c r="BA168" s="119"/>
      <c r="BB168" s="119"/>
      <c r="BC168" s="119"/>
      <c r="BD168" s="119"/>
      <c r="BE168" s="119"/>
      <c r="BF168" s="119"/>
      <c r="BG168" s="119"/>
      <c r="BH168" s="119"/>
      <c r="BI168" s="119"/>
      <c r="BJ168" s="119"/>
      <c r="BK168" s="119"/>
      <c r="BL168" s="119"/>
      <c r="BM168" s="119"/>
      <c r="BN168" s="119"/>
      <c r="BO168" s="119"/>
      <c r="BP168" s="119"/>
      <c r="BQ168" s="119"/>
      <c r="BR168" s="119"/>
      <c r="BS168" s="119"/>
      <c r="BT168" s="119"/>
      <c r="BU168" s="119"/>
      <c r="BV168" s="119"/>
      <c r="BW168" s="119"/>
      <c r="BX168" s="119"/>
      <c r="BY168" s="119"/>
      <c r="BZ168" s="119"/>
      <c r="CA168" s="119"/>
      <c r="CB168" s="119"/>
      <c r="CC168" s="119"/>
      <c r="CD168" s="119"/>
      <c r="CE168" s="119"/>
      <c r="CF168" s="119"/>
      <c r="CG168" s="119"/>
      <c r="CH168" s="119"/>
      <c r="CI168" s="119"/>
      <c r="CJ168" s="119"/>
      <c r="CK168" s="119"/>
      <c r="CL168" s="119"/>
      <c r="CM168" s="119"/>
      <c r="CN168" s="119"/>
      <c r="CO168" s="119"/>
      <c r="CP168" s="119"/>
      <c r="CQ168" s="119"/>
      <c r="CR168" s="119"/>
      <c r="CS168" s="119"/>
      <c r="CT168" s="119"/>
      <c r="CU168" s="119"/>
      <c r="CV168" s="119"/>
      <c r="CW168" s="119"/>
      <c r="CX168" s="119"/>
      <c r="CY168" s="119"/>
      <c r="CZ168" s="119"/>
      <c r="DA168" s="119"/>
      <c r="DB168" s="119"/>
      <c r="DC168" s="119"/>
      <c r="DD168" s="119"/>
      <c r="DE168" s="119"/>
      <c r="DF168" s="119"/>
      <c r="DG168" s="119"/>
      <c r="DH168" s="119"/>
      <c r="DI168" s="119"/>
      <c r="DJ168" s="119"/>
      <c r="DK168" s="119"/>
      <c r="DL168" s="119"/>
      <c r="DM168" s="119"/>
      <c r="DN168" s="119"/>
      <c r="DO168" s="119"/>
      <c r="DP168" s="119"/>
      <c r="DQ168" s="119"/>
      <c r="DR168" s="119"/>
      <c r="DS168" s="119"/>
      <c r="DT168" s="119"/>
      <c r="DU168" s="119"/>
      <c r="DV168" s="119"/>
      <c r="DW168" s="119"/>
      <c r="DX168" s="119"/>
      <c r="DY168" s="119"/>
      <c r="DZ168" s="119"/>
      <c r="EA168" s="119"/>
      <c r="EB168" s="119"/>
      <c r="EC168" s="119"/>
      <c r="ED168" s="119"/>
      <c r="EE168" s="119"/>
      <c r="EF168" s="119"/>
      <c r="EG168" s="119"/>
      <c r="EH168" s="119"/>
      <c r="EI168" s="119"/>
      <c r="EJ168" s="119"/>
      <c r="EK168" s="119"/>
      <c r="EL168" s="119"/>
      <c r="EM168" s="119"/>
      <c r="EN168" s="119"/>
      <c r="EO168" s="119"/>
      <c r="EP168" s="119"/>
      <c r="EQ168" s="119"/>
      <c r="ER168" s="119"/>
      <c r="ES168" s="119"/>
      <c r="ET168" s="119"/>
      <c r="EU168" s="119"/>
      <c r="EV168" s="119"/>
      <c r="EW168" s="119"/>
      <c r="EX168" s="119"/>
      <c r="EY168" s="119"/>
      <c r="EZ168" s="119"/>
      <c r="FA168" s="119"/>
      <c r="FB168" s="119"/>
      <c r="FC168" s="119"/>
      <c r="FD168" s="119"/>
      <c r="FE168" s="119"/>
      <c r="FF168" s="119"/>
      <c r="FG168" s="119"/>
      <c r="FH168" s="119"/>
      <c r="FI168" s="119"/>
      <c r="FJ168" s="119"/>
      <c r="FK168" s="119"/>
      <c r="FL168" s="119"/>
      <c r="FM168" s="119"/>
      <c r="FN168" s="119"/>
      <c r="FO168" s="119"/>
      <c r="FP168" s="119"/>
      <c r="FQ168" s="119"/>
      <c r="FR168" s="119"/>
      <c r="FS168" s="119"/>
      <c r="FT168" s="119"/>
      <c r="FU168" s="119"/>
      <c r="FV168" s="119"/>
      <c r="FW168" s="119"/>
      <c r="FX168" s="119"/>
      <c r="FY168" s="119"/>
      <c r="FZ168" s="119"/>
      <c r="GA168" s="119"/>
      <c r="GB168" s="119"/>
      <c r="GC168" s="119"/>
      <c r="GD168" s="119"/>
      <c r="GE168" s="119"/>
      <c r="GF168" s="119"/>
      <c r="GG168" s="119"/>
      <c r="GH168" s="119"/>
      <c r="GI168" s="119"/>
      <c r="GJ168" s="119"/>
    </row>
    <row r="169" spans="1:192" ht="78.75" outlineLevel="1" x14ac:dyDescent="0.25">
      <c r="A169" s="187" t="s">
        <v>202</v>
      </c>
      <c r="B169" s="158" t="s">
        <v>825</v>
      </c>
      <c r="C169" s="158" t="s">
        <v>208</v>
      </c>
      <c r="D169" s="163" t="s">
        <v>25</v>
      </c>
      <c r="E169" s="177" t="s">
        <v>826</v>
      </c>
      <c r="F169" s="61"/>
      <c r="G169" s="90" t="str">
        <f>Page1!$H162</f>
        <v>NA</v>
      </c>
      <c r="H169" s="90" t="str">
        <f>Page2!$H162</f>
        <v>NA</v>
      </c>
      <c r="I169" s="90" t="str">
        <f>Page3!$H162</f>
        <v>NA</v>
      </c>
      <c r="J169" s="90" t="str">
        <f>Page4!$H162</f>
        <v>NA</v>
      </c>
      <c r="K169" s="90" t="str">
        <f>Page5!$H162</f>
        <v>NA</v>
      </c>
      <c r="L169" s="90" t="str">
        <f>Page6!$H162</f>
        <v>NA</v>
      </c>
      <c r="M169" s="90" t="str">
        <f>Page7!$H162</f>
        <v>NA</v>
      </c>
      <c r="N169" s="90" t="str">
        <f>Page8!$H162</f>
        <v>NA</v>
      </c>
      <c r="O169" s="90" t="str">
        <f>Page9!$H162</f>
        <v>NA</v>
      </c>
      <c r="P169" s="90" t="str">
        <f>Page10!$H162</f>
        <v>NA</v>
      </c>
      <c r="Q169" s="90" t="str">
        <f>Page11!$H162</f>
        <v>NA</v>
      </c>
      <c r="R169" s="90" t="str">
        <f>Page12!$H162</f>
        <v>NA</v>
      </c>
      <c r="S169" s="90" t="str">
        <f>Page13!$H162</f>
        <v>NA</v>
      </c>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90"/>
      <c r="AX169" s="90"/>
      <c r="AY169" s="119"/>
      <c r="AZ169" s="119"/>
      <c r="BA169" s="119"/>
      <c r="BB169" s="119"/>
      <c r="BC169" s="119"/>
      <c r="BD169" s="119"/>
      <c r="BE169" s="119"/>
      <c r="BF169" s="119"/>
      <c r="BG169" s="119"/>
      <c r="BH169" s="119"/>
      <c r="BI169" s="119"/>
      <c r="BJ169" s="119"/>
      <c r="BK169" s="119"/>
      <c r="BL169" s="119"/>
      <c r="BM169" s="119"/>
      <c r="BN169" s="119"/>
      <c r="BO169" s="119"/>
      <c r="BP169" s="119"/>
      <c r="BQ169" s="119"/>
      <c r="BR169" s="119"/>
      <c r="BS169" s="119"/>
      <c r="BT169" s="119"/>
      <c r="BU169" s="119"/>
      <c r="BV169" s="119"/>
      <c r="BW169" s="119"/>
      <c r="BX169" s="119"/>
      <c r="BY169" s="119"/>
      <c r="BZ169" s="119"/>
      <c r="CA169" s="119"/>
      <c r="CB169" s="119"/>
      <c r="CC169" s="119"/>
      <c r="CD169" s="119"/>
      <c r="CE169" s="119"/>
      <c r="CF169" s="119"/>
      <c r="CG169" s="119"/>
      <c r="CH169" s="119"/>
      <c r="CI169" s="119"/>
      <c r="CJ169" s="119"/>
      <c r="CK169" s="119"/>
      <c r="CL169" s="119"/>
      <c r="CM169" s="119"/>
      <c r="CN169" s="119"/>
      <c r="CO169" s="119"/>
      <c r="CP169" s="119"/>
      <c r="CQ169" s="119"/>
      <c r="CR169" s="119"/>
      <c r="CS169" s="119"/>
      <c r="CT169" s="119"/>
      <c r="CU169" s="119"/>
      <c r="CV169" s="119"/>
      <c r="CW169" s="119"/>
      <c r="CX169" s="119"/>
      <c r="CY169" s="119"/>
      <c r="CZ169" s="119"/>
      <c r="DA169" s="119"/>
      <c r="DB169" s="119"/>
      <c r="DC169" s="119"/>
      <c r="DD169" s="119"/>
      <c r="DE169" s="119"/>
      <c r="DF169" s="119"/>
      <c r="DG169" s="119"/>
      <c r="DH169" s="119"/>
      <c r="DI169" s="119"/>
      <c r="DJ169" s="119"/>
      <c r="DK169" s="119"/>
      <c r="DL169" s="119"/>
      <c r="DM169" s="119"/>
      <c r="DN169" s="119"/>
      <c r="DO169" s="119"/>
      <c r="DP169" s="119"/>
      <c r="DQ169" s="119"/>
      <c r="DR169" s="119"/>
      <c r="DS169" s="119"/>
      <c r="DT169" s="119"/>
      <c r="DU169" s="119"/>
      <c r="DV169" s="119"/>
      <c r="DW169" s="119"/>
      <c r="DX169" s="119"/>
      <c r="DY169" s="119"/>
      <c r="DZ169" s="119"/>
      <c r="EA169" s="119"/>
      <c r="EB169" s="119"/>
      <c r="EC169" s="119"/>
      <c r="ED169" s="119"/>
      <c r="EE169" s="119"/>
      <c r="EF169" s="119"/>
      <c r="EG169" s="119"/>
      <c r="EH169" s="119"/>
      <c r="EI169" s="119"/>
      <c r="EJ169" s="119"/>
      <c r="EK169" s="119"/>
      <c r="EL169" s="119"/>
      <c r="EM169" s="119"/>
      <c r="EN169" s="119"/>
      <c r="EO169" s="119"/>
      <c r="EP169" s="119"/>
      <c r="EQ169" s="119"/>
      <c r="ER169" s="119"/>
      <c r="ES169" s="119"/>
      <c r="ET169" s="119"/>
      <c r="EU169" s="119"/>
      <c r="EV169" s="119"/>
      <c r="EW169" s="119"/>
      <c r="EX169" s="119"/>
      <c r="EY169" s="119"/>
      <c r="EZ169" s="119"/>
      <c r="FA169" s="119"/>
      <c r="FB169" s="119"/>
      <c r="FC169" s="119"/>
      <c r="FD169" s="119"/>
      <c r="FE169" s="119"/>
      <c r="FF169" s="119"/>
      <c r="FG169" s="119"/>
      <c r="FH169" s="119"/>
      <c r="FI169" s="119"/>
      <c r="FJ169" s="119"/>
      <c r="FK169" s="119"/>
      <c r="FL169" s="119"/>
      <c r="FM169" s="119"/>
      <c r="FN169" s="119"/>
      <c r="FO169" s="119"/>
      <c r="FP169" s="119"/>
      <c r="FQ169" s="119"/>
      <c r="FR169" s="119"/>
      <c r="FS169" s="119"/>
      <c r="FT169" s="119"/>
      <c r="FU169" s="119"/>
      <c r="FV169" s="119"/>
      <c r="FW169" s="119"/>
      <c r="FX169" s="119"/>
      <c r="FY169" s="119"/>
      <c r="FZ169" s="119"/>
      <c r="GA169" s="119"/>
      <c r="GB169" s="119"/>
      <c r="GC169" s="119"/>
      <c r="GD169" s="119"/>
      <c r="GE169" s="119"/>
      <c r="GF169" s="119"/>
      <c r="GG169" s="119"/>
      <c r="GH169" s="119"/>
      <c r="GI169" s="119"/>
      <c r="GJ169" s="119"/>
    </row>
    <row r="170" spans="1:192" ht="157.5" outlineLevel="1" x14ac:dyDescent="0.25">
      <c r="A170" s="187" t="s">
        <v>202</v>
      </c>
      <c r="B170" s="158"/>
      <c r="C170" s="158" t="s">
        <v>210</v>
      </c>
      <c r="D170" s="163" t="s">
        <v>25</v>
      </c>
      <c r="E170" s="177" t="s">
        <v>827</v>
      </c>
      <c r="F170" s="61"/>
      <c r="G170" s="90" t="str">
        <f>Page1!$H163</f>
        <v>Invalidé</v>
      </c>
      <c r="H170" s="90" t="str">
        <f>Page2!$H163</f>
        <v>Invalidé</v>
      </c>
      <c r="I170" s="90" t="str">
        <f>Page3!$H163</f>
        <v>Invalidé</v>
      </c>
      <c r="J170" s="90" t="str">
        <f>Page4!$H163</f>
        <v>Invalidé</v>
      </c>
      <c r="K170" s="90" t="str">
        <f>Page5!$H163</f>
        <v>Invalidé</v>
      </c>
      <c r="L170" s="90" t="str">
        <f>Page6!$H163</f>
        <v>Invalidé</v>
      </c>
      <c r="M170" s="90" t="str">
        <f>Page7!$H163</f>
        <v>Invalidé</v>
      </c>
      <c r="N170" s="90" t="str">
        <f>Page8!$H163</f>
        <v>Invalidé</v>
      </c>
      <c r="O170" s="90" t="str">
        <f>Page9!$H163</f>
        <v>Invalidé</v>
      </c>
      <c r="P170" s="90" t="str">
        <f>Page10!$H163</f>
        <v>Invalidé</v>
      </c>
      <c r="Q170" s="90" t="str">
        <f>Page11!$H163</f>
        <v>Invalidé</v>
      </c>
      <c r="R170" s="90" t="str">
        <f>Page12!$H163</f>
        <v>Invalidé</v>
      </c>
      <c r="S170" s="90" t="str">
        <f>Page13!$H163</f>
        <v>Invalidé</v>
      </c>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90"/>
      <c r="AX170" s="90"/>
      <c r="AY170" s="119"/>
      <c r="AZ170" s="119"/>
      <c r="BA170" s="119"/>
      <c r="BB170" s="119"/>
      <c r="BC170" s="119"/>
      <c r="BD170" s="119"/>
      <c r="BE170" s="119"/>
      <c r="BF170" s="119"/>
      <c r="BG170" s="119"/>
      <c r="BH170" s="119"/>
      <c r="BI170" s="119"/>
      <c r="BJ170" s="119"/>
      <c r="BK170" s="119"/>
      <c r="BL170" s="119"/>
      <c r="BM170" s="119"/>
      <c r="BN170" s="119"/>
      <c r="BO170" s="119"/>
      <c r="BP170" s="119"/>
      <c r="BQ170" s="119"/>
      <c r="BR170" s="119"/>
      <c r="BS170" s="119"/>
      <c r="BT170" s="119"/>
      <c r="BU170" s="119"/>
      <c r="BV170" s="119"/>
      <c r="BW170" s="119"/>
      <c r="BX170" s="119"/>
      <c r="BY170" s="119"/>
      <c r="BZ170" s="119"/>
      <c r="CA170" s="119"/>
      <c r="CB170" s="119"/>
      <c r="CC170" s="119"/>
      <c r="CD170" s="119"/>
      <c r="CE170" s="119"/>
      <c r="CF170" s="119"/>
      <c r="CG170" s="119"/>
      <c r="CH170" s="119"/>
      <c r="CI170" s="119"/>
      <c r="CJ170" s="119"/>
      <c r="CK170" s="119"/>
      <c r="CL170" s="119"/>
      <c r="CM170" s="119"/>
      <c r="CN170" s="119"/>
      <c r="CO170" s="119"/>
      <c r="CP170" s="119"/>
      <c r="CQ170" s="119"/>
      <c r="CR170" s="119"/>
      <c r="CS170" s="119"/>
      <c r="CT170" s="119"/>
      <c r="CU170" s="119"/>
      <c r="CV170" s="119"/>
      <c r="CW170" s="119"/>
      <c r="CX170" s="119"/>
      <c r="CY170" s="119"/>
      <c r="CZ170" s="119"/>
      <c r="DA170" s="119"/>
      <c r="DB170" s="119"/>
      <c r="DC170" s="119"/>
      <c r="DD170" s="119"/>
      <c r="DE170" s="119"/>
      <c r="DF170" s="119"/>
      <c r="DG170" s="119"/>
      <c r="DH170" s="119"/>
      <c r="DI170" s="119"/>
      <c r="DJ170" s="119"/>
      <c r="DK170" s="119"/>
      <c r="DL170" s="119"/>
      <c r="DM170" s="119"/>
      <c r="DN170" s="119"/>
      <c r="DO170" s="119"/>
      <c r="DP170" s="119"/>
      <c r="DQ170" s="119"/>
      <c r="DR170" s="119"/>
      <c r="DS170" s="119"/>
      <c r="DT170" s="119"/>
      <c r="DU170" s="119"/>
      <c r="DV170" s="119"/>
      <c r="DW170" s="119"/>
      <c r="DX170" s="119"/>
      <c r="DY170" s="119"/>
      <c r="DZ170" s="119"/>
      <c r="EA170" s="119"/>
      <c r="EB170" s="119"/>
      <c r="EC170" s="119"/>
      <c r="ED170" s="119"/>
      <c r="EE170" s="119"/>
      <c r="EF170" s="119"/>
      <c r="EG170" s="119"/>
      <c r="EH170" s="119"/>
      <c r="EI170" s="119"/>
      <c r="EJ170" s="119"/>
      <c r="EK170" s="119"/>
      <c r="EL170" s="119"/>
      <c r="EM170" s="119"/>
      <c r="EN170" s="119"/>
      <c r="EO170" s="119"/>
      <c r="EP170" s="119"/>
      <c r="EQ170" s="119"/>
      <c r="ER170" s="119"/>
      <c r="ES170" s="119"/>
      <c r="ET170" s="119"/>
      <c r="EU170" s="119"/>
      <c r="EV170" s="119"/>
      <c r="EW170" s="119"/>
      <c r="EX170" s="119"/>
      <c r="EY170" s="119"/>
      <c r="EZ170" s="119"/>
      <c r="FA170" s="119"/>
      <c r="FB170" s="119"/>
      <c r="FC170" s="119"/>
      <c r="FD170" s="119"/>
      <c r="FE170" s="119"/>
      <c r="FF170" s="119"/>
      <c r="FG170" s="119"/>
      <c r="FH170" s="119"/>
      <c r="FI170" s="119"/>
      <c r="FJ170" s="119"/>
      <c r="FK170" s="119"/>
      <c r="FL170" s="119"/>
      <c r="FM170" s="119"/>
      <c r="FN170" s="119"/>
      <c r="FO170" s="119"/>
      <c r="FP170" s="119"/>
      <c r="FQ170" s="119"/>
      <c r="FR170" s="119"/>
      <c r="FS170" s="119"/>
      <c r="FT170" s="119"/>
      <c r="FU170" s="119"/>
      <c r="FV170" s="119"/>
      <c r="FW170" s="119"/>
      <c r="FX170" s="119"/>
      <c r="FY170" s="119"/>
      <c r="FZ170" s="119"/>
      <c r="GA170" s="119"/>
      <c r="GB170" s="119"/>
      <c r="GC170" s="119"/>
      <c r="GD170" s="119"/>
      <c r="GE170" s="119"/>
      <c r="GF170" s="119"/>
      <c r="GG170" s="119"/>
      <c r="GH170" s="119"/>
      <c r="GI170" s="119"/>
      <c r="GJ170" s="119"/>
    </row>
    <row r="171" spans="1:192" ht="157.5" outlineLevel="1" x14ac:dyDescent="0.25">
      <c r="A171" s="187" t="s">
        <v>202</v>
      </c>
      <c r="B171" s="158"/>
      <c r="C171" s="158" t="s">
        <v>211</v>
      </c>
      <c r="D171" s="163" t="s">
        <v>25</v>
      </c>
      <c r="E171" s="177" t="s">
        <v>828</v>
      </c>
      <c r="F171" s="61"/>
      <c r="G171" s="90" t="str">
        <f>Page1!$H164</f>
        <v>Validé</v>
      </c>
      <c r="H171" s="90" t="str">
        <f>Page2!$H164</f>
        <v>Validé</v>
      </c>
      <c r="I171" s="90" t="str">
        <f>Page3!$H164</f>
        <v>Validé</v>
      </c>
      <c r="J171" s="90" t="str">
        <f>Page4!$H164</f>
        <v>Validé</v>
      </c>
      <c r="K171" s="90" t="str">
        <f>Page5!$H164</f>
        <v>Validé</v>
      </c>
      <c r="L171" s="90" t="str">
        <f>Page6!$H164</f>
        <v>Validé</v>
      </c>
      <c r="M171" s="90" t="str">
        <f>Page7!$H164</f>
        <v>Validé</v>
      </c>
      <c r="N171" s="90" t="str">
        <f>Page8!$H164</f>
        <v>Validé</v>
      </c>
      <c r="O171" s="90" t="str">
        <f>Page9!$H164</f>
        <v>Validé</v>
      </c>
      <c r="P171" s="90" t="str">
        <f>Page10!$H164</f>
        <v>Validé</v>
      </c>
      <c r="Q171" s="90" t="str">
        <f>Page11!$H164</f>
        <v>Validé</v>
      </c>
      <c r="R171" s="90" t="str">
        <f>Page12!$H164</f>
        <v>Validé</v>
      </c>
      <c r="S171" s="90" t="str">
        <f>Page13!$H164</f>
        <v>Validé</v>
      </c>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90"/>
      <c r="AX171" s="90"/>
      <c r="AY171" s="119"/>
      <c r="AZ171" s="119"/>
      <c r="BA171" s="119"/>
      <c r="BB171" s="119"/>
      <c r="BC171" s="119"/>
      <c r="BD171" s="119"/>
      <c r="BE171" s="119"/>
      <c r="BF171" s="119"/>
      <c r="BG171" s="119"/>
      <c r="BH171" s="119"/>
      <c r="BI171" s="119"/>
      <c r="BJ171" s="119"/>
      <c r="BK171" s="119"/>
      <c r="BL171" s="119"/>
      <c r="BM171" s="119"/>
      <c r="BN171" s="119"/>
      <c r="BO171" s="119"/>
      <c r="BP171" s="119"/>
      <c r="BQ171" s="119"/>
      <c r="BR171" s="119"/>
      <c r="BS171" s="119"/>
      <c r="BT171" s="119"/>
      <c r="BU171" s="119"/>
      <c r="BV171" s="119"/>
      <c r="BW171" s="119"/>
      <c r="BX171" s="119"/>
      <c r="BY171" s="119"/>
      <c r="BZ171" s="119"/>
      <c r="CA171" s="119"/>
      <c r="CB171" s="119"/>
      <c r="CC171" s="119"/>
      <c r="CD171" s="119"/>
      <c r="CE171" s="119"/>
      <c r="CF171" s="119"/>
      <c r="CG171" s="119"/>
      <c r="CH171" s="119"/>
      <c r="CI171" s="119"/>
      <c r="CJ171" s="119"/>
      <c r="CK171" s="119"/>
      <c r="CL171" s="119"/>
      <c r="CM171" s="119"/>
      <c r="CN171" s="119"/>
      <c r="CO171" s="119"/>
      <c r="CP171" s="119"/>
      <c r="CQ171" s="119"/>
      <c r="CR171" s="119"/>
      <c r="CS171" s="119"/>
      <c r="CT171" s="119"/>
      <c r="CU171" s="119"/>
      <c r="CV171" s="119"/>
      <c r="CW171" s="119"/>
      <c r="CX171" s="119"/>
      <c r="CY171" s="119"/>
      <c r="CZ171" s="119"/>
      <c r="DA171" s="119"/>
      <c r="DB171" s="119"/>
      <c r="DC171" s="119"/>
      <c r="DD171" s="119"/>
      <c r="DE171" s="119"/>
      <c r="DF171" s="119"/>
      <c r="DG171" s="119"/>
      <c r="DH171" s="119"/>
      <c r="DI171" s="119"/>
      <c r="DJ171" s="119"/>
      <c r="DK171" s="119"/>
      <c r="DL171" s="119"/>
      <c r="DM171" s="119"/>
      <c r="DN171" s="119"/>
      <c r="DO171" s="119"/>
      <c r="DP171" s="119"/>
      <c r="DQ171" s="119"/>
      <c r="DR171" s="119"/>
      <c r="DS171" s="119"/>
      <c r="DT171" s="119"/>
      <c r="DU171" s="119"/>
      <c r="DV171" s="119"/>
      <c r="DW171" s="119"/>
      <c r="DX171" s="119"/>
      <c r="DY171" s="119"/>
      <c r="DZ171" s="119"/>
      <c r="EA171" s="119"/>
      <c r="EB171" s="119"/>
      <c r="EC171" s="119"/>
      <c r="ED171" s="119"/>
      <c r="EE171" s="119"/>
      <c r="EF171" s="119"/>
      <c r="EG171" s="119"/>
      <c r="EH171" s="119"/>
      <c r="EI171" s="119"/>
      <c r="EJ171" s="119"/>
      <c r="EK171" s="119"/>
      <c r="EL171" s="119"/>
      <c r="EM171" s="119"/>
      <c r="EN171" s="119"/>
      <c r="EO171" s="119"/>
      <c r="EP171" s="119"/>
      <c r="EQ171" s="119"/>
      <c r="ER171" s="119"/>
      <c r="ES171" s="119"/>
      <c r="ET171" s="119"/>
      <c r="EU171" s="119"/>
      <c r="EV171" s="119"/>
      <c r="EW171" s="119"/>
      <c r="EX171" s="119"/>
      <c r="EY171" s="119"/>
      <c r="EZ171" s="119"/>
      <c r="FA171" s="119"/>
      <c r="FB171" s="119"/>
      <c r="FC171" s="119"/>
      <c r="FD171" s="119"/>
      <c r="FE171" s="119"/>
      <c r="FF171" s="119"/>
      <c r="FG171" s="119"/>
      <c r="FH171" s="119"/>
      <c r="FI171" s="119"/>
      <c r="FJ171" s="119"/>
      <c r="FK171" s="119"/>
      <c r="FL171" s="119"/>
      <c r="FM171" s="119"/>
      <c r="FN171" s="119"/>
      <c r="FO171" s="119"/>
      <c r="FP171" s="119"/>
      <c r="FQ171" s="119"/>
      <c r="FR171" s="119"/>
      <c r="FS171" s="119"/>
      <c r="FT171" s="119"/>
      <c r="FU171" s="119"/>
      <c r="FV171" s="119"/>
      <c r="FW171" s="119"/>
      <c r="FX171" s="119"/>
      <c r="FY171" s="119"/>
      <c r="FZ171" s="119"/>
      <c r="GA171" s="119"/>
      <c r="GB171" s="119"/>
      <c r="GC171" s="119"/>
      <c r="GD171" s="119"/>
      <c r="GE171" s="119"/>
      <c r="GF171" s="119"/>
      <c r="GG171" s="119"/>
      <c r="GH171" s="119"/>
      <c r="GI171" s="119"/>
      <c r="GJ171" s="119"/>
    </row>
    <row r="172" spans="1:192" ht="90" outlineLevel="1" x14ac:dyDescent="0.25">
      <c r="A172" s="187" t="s">
        <v>202</v>
      </c>
      <c r="B172" s="165" t="s">
        <v>829</v>
      </c>
      <c r="C172" s="165" t="s">
        <v>209</v>
      </c>
      <c r="D172" s="164" t="s">
        <v>25</v>
      </c>
      <c r="E172" s="169" t="s">
        <v>830</v>
      </c>
      <c r="F172" s="59"/>
      <c r="G172" s="90" t="str">
        <f>Page1!$H165</f>
        <v>Validé</v>
      </c>
      <c r="H172" s="90" t="str">
        <f>Page2!$H165</f>
        <v>Validé</v>
      </c>
      <c r="I172" s="90" t="str">
        <f>Page3!$H165</f>
        <v>Validé</v>
      </c>
      <c r="J172" s="90" t="str">
        <f>Page4!$H165</f>
        <v>Validé</v>
      </c>
      <c r="K172" s="90" t="str">
        <f>Page5!$H165</f>
        <v>Validé</v>
      </c>
      <c r="L172" s="90" t="str">
        <f>Page6!$H165</f>
        <v>Validé</v>
      </c>
      <c r="M172" s="90" t="str">
        <f>Page7!$H165</f>
        <v>Validé</v>
      </c>
      <c r="N172" s="90" t="str">
        <f>Page8!$H165</f>
        <v>Validé</v>
      </c>
      <c r="O172" s="90" t="str">
        <f>Page9!$H165</f>
        <v>Validé</v>
      </c>
      <c r="P172" s="90" t="str">
        <f>Page10!$H165</f>
        <v>Validé</v>
      </c>
      <c r="Q172" s="90" t="str">
        <f>Page11!$H165</f>
        <v>Validé</v>
      </c>
      <c r="R172" s="90" t="str">
        <f>Page12!$H165</f>
        <v>Validé</v>
      </c>
      <c r="S172" s="90" t="str">
        <f>Page13!$H165</f>
        <v>Validé</v>
      </c>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119"/>
      <c r="AZ172" s="119"/>
      <c r="BA172" s="119"/>
      <c r="BB172" s="119"/>
      <c r="BC172" s="119"/>
      <c r="BD172" s="119"/>
      <c r="BE172" s="119"/>
      <c r="BF172" s="119"/>
      <c r="BG172" s="119"/>
      <c r="BH172" s="119"/>
      <c r="BI172" s="119"/>
      <c r="BJ172" s="119"/>
      <c r="BK172" s="119"/>
      <c r="BL172" s="119"/>
      <c r="BM172" s="119"/>
      <c r="BN172" s="119"/>
      <c r="BO172" s="119"/>
      <c r="BP172" s="119"/>
      <c r="BQ172" s="119"/>
      <c r="BR172" s="119"/>
      <c r="BS172" s="119"/>
      <c r="BT172" s="119"/>
      <c r="BU172" s="119"/>
      <c r="BV172" s="119"/>
      <c r="BW172" s="119"/>
      <c r="BX172" s="119"/>
      <c r="BY172" s="119"/>
      <c r="BZ172" s="119"/>
      <c r="CA172" s="119"/>
      <c r="CB172" s="119"/>
      <c r="CC172" s="119"/>
      <c r="CD172" s="119"/>
      <c r="CE172" s="119"/>
      <c r="CF172" s="119"/>
      <c r="CG172" s="119"/>
      <c r="CH172" s="119"/>
      <c r="CI172" s="119"/>
      <c r="CJ172" s="119"/>
      <c r="CK172" s="119"/>
      <c r="CL172" s="119"/>
      <c r="CM172" s="119"/>
      <c r="CN172" s="119"/>
      <c r="CO172" s="119"/>
      <c r="CP172" s="119"/>
      <c r="CQ172" s="119"/>
      <c r="CR172" s="119"/>
      <c r="CS172" s="119"/>
      <c r="CT172" s="119"/>
      <c r="CU172" s="119"/>
      <c r="CV172" s="119"/>
      <c r="CW172" s="119"/>
      <c r="CX172" s="119"/>
      <c r="CY172" s="119"/>
      <c r="CZ172" s="119"/>
      <c r="DA172" s="119"/>
      <c r="DB172" s="119"/>
      <c r="DC172" s="119"/>
      <c r="DD172" s="119"/>
      <c r="DE172" s="119"/>
      <c r="DF172" s="119"/>
      <c r="DG172" s="119"/>
      <c r="DH172" s="119"/>
      <c r="DI172" s="119"/>
      <c r="DJ172" s="119"/>
      <c r="DK172" s="119"/>
      <c r="DL172" s="119"/>
      <c r="DM172" s="119"/>
      <c r="DN172" s="119"/>
      <c r="DO172" s="119"/>
      <c r="DP172" s="119"/>
      <c r="DQ172" s="119"/>
      <c r="DR172" s="119"/>
      <c r="DS172" s="119"/>
      <c r="DT172" s="119"/>
      <c r="DU172" s="119"/>
      <c r="DV172" s="119"/>
      <c r="DW172" s="119"/>
      <c r="DX172" s="119"/>
      <c r="DY172" s="119"/>
      <c r="DZ172" s="119"/>
      <c r="EA172" s="119"/>
      <c r="EB172" s="119"/>
      <c r="EC172" s="119"/>
      <c r="ED172" s="119"/>
      <c r="EE172" s="119"/>
      <c r="EF172" s="119"/>
      <c r="EG172" s="119"/>
      <c r="EH172" s="119"/>
      <c r="EI172" s="119"/>
      <c r="EJ172" s="119"/>
      <c r="EK172" s="119"/>
      <c r="EL172" s="119"/>
      <c r="EM172" s="119"/>
      <c r="EN172" s="119"/>
      <c r="EO172" s="119"/>
      <c r="EP172" s="119"/>
      <c r="EQ172" s="119"/>
      <c r="ER172" s="119"/>
      <c r="ES172" s="119"/>
      <c r="ET172" s="119"/>
      <c r="EU172" s="119"/>
      <c r="EV172" s="119"/>
      <c r="EW172" s="119"/>
      <c r="EX172" s="119"/>
      <c r="EY172" s="119"/>
      <c r="EZ172" s="119"/>
      <c r="FA172" s="119"/>
      <c r="FB172" s="119"/>
      <c r="FC172" s="119"/>
      <c r="FD172" s="119"/>
      <c r="FE172" s="119"/>
      <c r="FF172" s="119"/>
      <c r="FG172" s="119"/>
      <c r="FH172" s="119"/>
      <c r="FI172" s="119"/>
      <c r="FJ172" s="119"/>
      <c r="FK172" s="119"/>
      <c r="FL172" s="119"/>
      <c r="FM172" s="119"/>
      <c r="FN172" s="119"/>
      <c r="FO172" s="119"/>
      <c r="FP172" s="119"/>
      <c r="FQ172" s="119"/>
      <c r="FR172" s="119"/>
      <c r="FS172" s="119"/>
      <c r="FT172" s="119"/>
      <c r="FU172" s="119"/>
      <c r="FV172" s="119"/>
      <c r="FW172" s="119"/>
      <c r="FX172" s="119"/>
      <c r="FY172" s="119"/>
      <c r="FZ172" s="119"/>
      <c r="GA172" s="119"/>
      <c r="GB172" s="119"/>
      <c r="GC172" s="119"/>
      <c r="GD172" s="119"/>
      <c r="GE172" s="119"/>
      <c r="GF172" s="119"/>
      <c r="GG172" s="119"/>
      <c r="GH172" s="119"/>
      <c r="GI172" s="119"/>
      <c r="GJ172" s="119"/>
    </row>
    <row r="173" spans="1:192" ht="90" outlineLevel="1" x14ac:dyDescent="0.25">
      <c r="A173" s="187" t="s">
        <v>202</v>
      </c>
      <c r="B173" s="165"/>
      <c r="C173" s="165" t="s">
        <v>212</v>
      </c>
      <c r="D173" s="164" t="s">
        <v>25</v>
      </c>
      <c r="E173" s="169" t="s">
        <v>831</v>
      </c>
      <c r="F173" s="59"/>
      <c r="G173" s="90" t="str">
        <f>Page1!$H166</f>
        <v>Validé</v>
      </c>
      <c r="H173" s="90" t="str">
        <f>Page2!$H166</f>
        <v>Validé</v>
      </c>
      <c r="I173" s="90" t="str">
        <f>Page3!$H166</f>
        <v>Validé</v>
      </c>
      <c r="J173" s="90" t="str">
        <f>Page4!$H166</f>
        <v>Validé</v>
      </c>
      <c r="K173" s="90" t="str">
        <f>Page5!$H166</f>
        <v>Validé</v>
      </c>
      <c r="L173" s="90" t="str">
        <f>Page6!$H166</f>
        <v>Validé</v>
      </c>
      <c r="M173" s="90" t="str">
        <f>Page7!$H166</f>
        <v>Validé</v>
      </c>
      <c r="N173" s="90" t="str">
        <f>Page8!$H166</f>
        <v>Validé</v>
      </c>
      <c r="O173" s="90" t="str">
        <f>Page9!$H166</f>
        <v>Validé</v>
      </c>
      <c r="P173" s="90" t="str">
        <f>Page10!$H166</f>
        <v>Validé</v>
      </c>
      <c r="Q173" s="90" t="str">
        <f>Page11!$H166</f>
        <v>Validé</v>
      </c>
      <c r="R173" s="90" t="str">
        <f>Page12!$H166</f>
        <v>Validé</v>
      </c>
      <c r="S173" s="90" t="str">
        <f>Page13!$H166</f>
        <v>Validé</v>
      </c>
      <c r="T173" s="90"/>
      <c r="U173" s="90"/>
      <c r="V173" s="90"/>
      <c r="W173" s="90"/>
      <c r="X173" s="90"/>
      <c r="Y173" s="90"/>
      <c r="Z173" s="90"/>
      <c r="AA173" s="90"/>
      <c r="AB173" s="90"/>
      <c r="AC173" s="90"/>
      <c r="AD173" s="90"/>
      <c r="AE173" s="90"/>
      <c r="AF173" s="90"/>
      <c r="AG173" s="90"/>
      <c r="AH173" s="90"/>
      <c r="AI173" s="90"/>
      <c r="AJ173" s="90"/>
      <c r="AK173" s="90"/>
      <c r="AL173" s="90"/>
      <c r="AM173" s="90"/>
      <c r="AN173" s="90"/>
      <c r="AO173" s="90"/>
      <c r="AP173" s="90"/>
      <c r="AQ173" s="90"/>
      <c r="AR173" s="90"/>
      <c r="AS173" s="90"/>
      <c r="AT173" s="90"/>
      <c r="AU173" s="90"/>
      <c r="AV173" s="90"/>
      <c r="AW173" s="90"/>
      <c r="AX173" s="90"/>
      <c r="AY173" s="119"/>
      <c r="AZ173" s="119"/>
      <c r="BA173" s="119"/>
      <c r="BB173" s="119"/>
      <c r="BC173" s="119"/>
      <c r="BD173" s="119"/>
      <c r="BE173" s="119"/>
      <c r="BF173" s="119"/>
      <c r="BG173" s="119"/>
      <c r="BH173" s="119"/>
      <c r="BI173" s="119"/>
      <c r="BJ173" s="119"/>
      <c r="BK173" s="119"/>
      <c r="BL173" s="119"/>
      <c r="BM173" s="119"/>
      <c r="BN173" s="119"/>
      <c r="BO173" s="119"/>
      <c r="BP173" s="119"/>
      <c r="BQ173" s="119"/>
      <c r="BR173" s="119"/>
      <c r="BS173" s="119"/>
      <c r="BT173" s="119"/>
      <c r="BU173" s="119"/>
      <c r="BV173" s="119"/>
      <c r="BW173" s="119"/>
      <c r="BX173" s="119"/>
      <c r="BY173" s="119"/>
      <c r="BZ173" s="119"/>
      <c r="CA173" s="119"/>
      <c r="CB173" s="119"/>
      <c r="CC173" s="119"/>
      <c r="CD173" s="119"/>
      <c r="CE173" s="119"/>
      <c r="CF173" s="119"/>
      <c r="CG173" s="119"/>
      <c r="CH173" s="119"/>
      <c r="CI173" s="119"/>
      <c r="CJ173" s="119"/>
      <c r="CK173" s="119"/>
      <c r="CL173" s="119"/>
      <c r="CM173" s="119"/>
      <c r="CN173" s="119"/>
      <c r="CO173" s="119"/>
      <c r="CP173" s="119"/>
      <c r="CQ173" s="119"/>
      <c r="CR173" s="119"/>
      <c r="CS173" s="119"/>
      <c r="CT173" s="119"/>
      <c r="CU173" s="119"/>
      <c r="CV173" s="119"/>
      <c r="CW173" s="119"/>
      <c r="CX173" s="119"/>
      <c r="CY173" s="119"/>
      <c r="CZ173" s="119"/>
      <c r="DA173" s="119"/>
      <c r="DB173" s="119"/>
      <c r="DC173" s="119"/>
      <c r="DD173" s="119"/>
      <c r="DE173" s="119"/>
      <c r="DF173" s="119"/>
      <c r="DG173" s="119"/>
      <c r="DH173" s="119"/>
      <c r="DI173" s="119"/>
      <c r="DJ173" s="119"/>
      <c r="DK173" s="119"/>
      <c r="DL173" s="119"/>
      <c r="DM173" s="119"/>
      <c r="DN173" s="119"/>
      <c r="DO173" s="119"/>
      <c r="DP173" s="119"/>
      <c r="DQ173" s="119"/>
      <c r="DR173" s="119"/>
      <c r="DS173" s="119"/>
      <c r="DT173" s="119"/>
      <c r="DU173" s="119"/>
      <c r="DV173" s="119"/>
      <c r="DW173" s="119"/>
      <c r="DX173" s="119"/>
      <c r="DY173" s="119"/>
      <c r="DZ173" s="119"/>
      <c r="EA173" s="119"/>
      <c r="EB173" s="119"/>
      <c r="EC173" s="119"/>
      <c r="ED173" s="119"/>
      <c r="EE173" s="119"/>
      <c r="EF173" s="119"/>
      <c r="EG173" s="119"/>
      <c r="EH173" s="119"/>
      <c r="EI173" s="119"/>
      <c r="EJ173" s="119"/>
      <c r="EK173" s="119"/>
      <c r="EL173" s="119"/>
      <c r="EM173" s="119"/>
      <c r="EN173" s="119"/>
      <c r="EO173" s="119"/>
      <c r="EP173" s="119"/>
      <c r="EQ173" s="119"/>
      <c r="ER173" s="119"/>
      <c r="ES173" s="119"/>
      <c r="ET173" s="119"/>
      <c r="EU173" s="119"/>
      <c r="EV173" s="119"/>
      <c r="EW173" s="119"/>
      <c r="EX173" s="119"/>
      <c r="EY173" s="119"/>
      <c r="EZ173" s="119"/>
      <c r="FA173" s="119"/>
      <c r="FB173" s="119"/>
      <c r="FC173" s="119"/>
      <c r="FD173" s="119"/>
      <c r="FE173" s="119"/>
      <c r="FF173" s="119"/>
      <c r="FG173" s="119"/>
      <c r="FH173" s="119"/>
      <c r="FI173" s="119"/>
      <c r="FJ173" s="119"/>
      <c r="FK173" s="119"/>
      <c r="FL173" s="119"/>
      <c r="FM173" s="119"/>
      <c r="FN173" s="119"/>
      <c r="FO173" s="119"/>
      <c r="FP173" s="119"/>
      <c r="FQ173" s="119"/>
      <c r="FR173" s="119"/>
      <c r="FS173" s="119"/>
      <c r="FT173" s="119"/>
      <c r="FU173" s="119"/>
      <c r="FV173" s="119"/>
      <c r="FW173" s="119"/>
      <c r="FX173" s="119"/>
      <c r="FY173" s="119"/>
      <c r="FZ173" s="119"/>
      <c r="GA173" s="119"/>
      <c r="GB173" s="119"/>
      <c r="GC173" s="119"/>
      <c r="GD173" s="119"/>
      <c r="GE173" s="119"/>
      <c r="GF173" s="119"/>
      <c r="GG173" s="119"/>
      <c r="GH173" s="119"/>
      <c r="GI173" s="119"/>
      <c r="GJ173" s="119"/>
    </row>
    <row r="174" spans="1:192" ht="101.25" outlineLevel="1" x14ac:dyDescent="0.25">
      <c r="A174" s="187" t="s">
        <v>202</v>
      </c>
      <c r="B174" s="165"/>
      <c r="C174" s="165" t="s">
        <v>213</v>
      </c>
      <c r="D174" s="164" t="s">
        <v>25</v>
      </c>
      <c r="E174" s="169" t="s">
        <v>832</v>
      </c>
      <c r="F174" s="59"/>
      <c r="G174" s="90" t="str">
        <f>Page1!$H167</f>
        <v>NA</v>
      </c>
      <c r="H174" s="90" t="str">
        <f>Page2!$H167</f>
        <v>NA</v>
      </c>
      <c r="I174" s="90" t="str">
        <f>Page3!$H167</f>
        <v>NA</v>
      </c>
      <c r="J174" s="90" t="str">
        <f>Page4!$H167</f>
        <v>NA</v>
      </c>
      <c r="K174" s="90" t="str">
        <f>Page5!$H167</f>
        <v>NA</v>
      </c>
      <c r="L174" s="90" t="str">
        <f>Page6!$H167</f>
        <v>Validé</v>
      </c>
      <c r="M174" s="90" t="str">
        <f>Page7!$H167</f>
        <v>NA</v>
      </c>
      <c r="N174" s="90" t="str">
        <f>Page8!$H167</f>
        <v>NA</v>
      </c>
      <c r="O174" s="90" t="str">
        <f>Page9!$H167</f>
        <v>NA</v>
      </c>
      <c r="P174" s="90" t="str">
        <f>Page10!$H167</f>
        <v>NA</v>
      </c>
      <c r="Q174" s="90" t="str">
        <f>Page11!$H167</f>
        <v>NA</v>
      </c>
      <c r="R174" s="90" t="str">
        <f>Page12!$H167</f>
        <v>NA</v>
      </c>
      <c r="S174" s="90" t="str">
        <f>Page13!$H167</f>
        <v>NA</v>
      </c>
      <c r="T174" s="90"/>
      <c r="U174" s="90"/>
      <c r="V174" s="90"/>
      <c r="W174" s="90"/>
      <c r="X174" s="90"/>
      <c r="Y174" s="90"/>
      <c r="Z174" s="90"/>
      <c r="AA174" s="90"/>
      <c r="AB174" s="90"/>
      <c r="AC174" s="90"/>
      <c r="AD174" s="90"/>
      <c r="AE174" s="90"/>
      <c r="AF174" s="90"/>
      <c r="AG174" s="90"/>
      <c r="AH174" s="90"/>
      <c r="AI174" s="90"/>
      <c r="AJ174" s="90"/>
      <c r="AK174" s="90"/>
      <c r="AL174" s="90"/>
      <c r="AM174" s="90"/>
      <c r="AN174" s="90"/>
      <c r="AO174" s="90"/>
      <c r="AP174" s="90"/>
      <c r="AQ174" s="90"/>
      <c r="AR174" s="90"/>
      <c r="AS174" s="90"/>
      <c r="AT174" s="90"/>
      <c r="AU174" s="90"/>
      <c r="AV174" s="90"/>
      <c r="AW174" s="90"/>
      <c r="AX174" s="90"/>
      <c r="AY174" s="119"/>
      <c r="AZ174" s="119"/>
      <c r="BA174" s="119"/>
      <c r="BB174" s="119"/>
      <c r="BC174" s="119"/>
      <c r="BD174" s="119"/>
      <c r="BE174" s="119"/>
      <c r="BF174" s="119"/>
      <c r="BG174" s="119"/>
      <c r="BH174" s="119"/>
      <c r="BI174" s="119"/>
      <c r="BJ174" s="119"/>
      <c r="BK174" s="119"/>
      <c r="BL174" s="119"/>
      <c r="BM174" s="119"/>
      <c r="BN174" s="119"/>
      <c r="BO174" s="119"/>
      <c r="BP174" s="119"/>
      <c r="BQ174" s="119"/>
      <c r="BR174" s="119"/>
      <c r="BS174" s="119"/>
      <c r="BT174" s="119"/>
      <c r="BU174" s="119"/>
      <c r="BV174" s="119"/>
      <c r="BW174" s="119"/>
      <c r="BX174" s="119"/>
      <c r="BY174" s="119"/>
      <c r="BZ174" s="119"/>
      <c r="CA174" s="119"/>
      <c r="CB174" s="119"/>
      <c r="CC174" s="119"/>
      <c r="CD174" s="119"/>
      <c r="CE174" s="119"/>
      <c r="CF174" s="119"/>
      <c r="CG174" s="119"/>
      <c r="CH174" s="119"/>
      <c r="CI174" s="119"/>
      <c r="CJ174" s="119"/>
      <c r="CK174" s="119"/>
      <c r="CL174" s="119"/>
      <c r="CM174" s="119"/>
      <c r="CN174" s="119"/>
      <c r="CO174" s="119"/>
      <c r="CP174" s="119"/>
      <c r="CQ174" s="119"/>
      <c r="CR174" s="119"/>
      <c r="CS174" s="119"/>
      <c r="CT174" s="119"/>
      <c r="CU174" s="119"/>
      <c r="CV174" s="119"/>
      <c r="CW174" s="119"/>
      <c r="CX174" s="119"/>
      <c r="CY174" s="119"/>
      <c r="CZ174" s="119"/>
      <c r="DA174" s="119"/>
      <c r="DB174" s="119"/>
      <c r="DC174" s="119"/>
      <c r="DD174" s="119"/>
      <c r="DE174" s="119"/>
      <c r="DF174" s="119"/>
      <c r="DG174" s="119"/>
      <c r="DH174" s="119"/>
      <c r="DI174" s="119"/>
      <c r="DJ174" s="119"/>
      <c r="DK174" s="119"/>
      <c r="DL174" s="119"/>
      <c r="DM174" s="119"/>
      <c r="DN174" s="119"/>
      <c r="DO174" s="119"/>
      <c r="DP174" s="119"/>
      <c r="DQ174" s="119"/>
      <c r="DR174" s="119"/>
      <c r="DS174" s="119"/>
      <c r="DT174" s="119"/>
      <c r="DU174" s="119"/>
      <c r="DV174" s="119"/>
      <c r="DW174" s="119"/>
      <c r="DX174" s="119"/>
      <c r="DY174" s="119"/>
      <c r="DZ174" s="119"/>
      <c r="EA174" s="119"/>
      <c r="EB174" s="119"/>
      <c r="EC174" s="119"/>
      <c r="ED174" s="119"/>
      <c r="EE174" s="119"/>
      <c r="EF174" s="119"/>
      <c r="EG174" s="119"/>
      <c r="EH174" s="119"/>
      <c r="EI174" s="119"/>
      <c r="EJ174" s="119"/>
      <c r="EK174" s="119"/>
      <c r="EL174" s="119"/>
      <c r="EM174" s="119"/>
      <c r="EN174" s="119"/>
      <c r="EO174" s="119"/>
      <c r="EP174" s="119"/>
      <c r="EQ174" s="119"/>
      <c r="ER174" s="119"/>
      <c r="ES174" s="119"/>
      <c r="ET174" s="119"/>
      <c r="EU174" s="119"/>
      <c r="EV174" s="119"/>
      <c r="EW174" s="119"/>
      <c r="EX174" s="119"/>
      <c r="EY174" s="119"/>
      <c r="EZ174" s="119"/>
      <c r="FA174" s="119"/>
      <c r="FB174" s="119"/>
      <c r="FC174" s="119"/>
      <c r="FD174" s="119"/>
      <c r="FE174" s="119"/>
      <c r="FF174" s="119"/>
      <c r="FG174" s="119"/>
      <c r="FH174" s="119"/>
      <c r="FI174" s="119"/>
      <c r="FJ174" s="119"/>
      <c r="FK174" s="119"/>
      <c r="FL174" s="119"/>
      <c r="FM174" s="119"/>
      <c r="FN174" s="119"/>
      <c r="FO174" s="119"/>
      <c r="FP174" s="119"/>
      <c r="FQ174" s="119"/>
      <c r="FR174" s="119"/>
      <c r="FS174" s="119"/>
      <c r="FT174" s="119"/>
      <c r="FU174" s="119"/>
      <c r="FV174" s="119"/>
      <c r="FW174" s="119"/>
      <c r="FX174" s="119"/>
      <c r="FY174" s="119"/>
      <c r="FZ174" s="119"/>
      <c r="GA174" s="119"/>
      <c r="GB174" s="119"/>
      <c r="GC174" s="119"/>
      <c r="GD174" s="119"/>
      <c r="GE174" s="119"/>
      <c r="GF174" s="119"/>
      <c r="GG174" s="119"/>
      <c r="GH174" s="119"/>
      <c r="GI174" s="119"/>
      <c r="GJ174" s="119"/>
    </row>
    <row r="175" spans="1:192" ht="146.25" outlineLevel="1" x14ac:dyDescent="0.25">
      <c r="A175" s="187" t="s">
        <v>202</v>
      </c>
      <c r="B175" s="158" t="s">
        <v>833</v>
      </c>
      <c r="C175" s="158" t="s">
        <v>214</v>
      </c>
      <c r="D175" s="163" t="s">
        <v>24</v>
      </c>
      <c r="E175" s="177" t="s">
        <v>834</v>
      </c>
      <c r="F175" s="61"/>
      <c r="G175" s="90" t="str">
        <f>Page1!$H168</f>
        <v>Validé</v>
      </c>
      <c r="H175" s="90" t="str">
        <f>Page2!$H168</f>
        <v>Validé</v>
      </c>
      <c r="I175" s="90" t="str">
        <f>Page3!$H168</f>
        <v>NA</v>
      </c>
      <c r="J175" s="90" t="str">
        <f>Page4!$H168</f>
        <v>NA</v>
      </c>
      <c r="K175" s="90" t="str">
        <f>Page5!$H168</f>
        <v>NA</v>
      </c>
      <c r="L175" s="90" t="str">
        <f>Page6!$H168</f>
        <v>NA</v>
      </c>
      <c r="M175" s="90" t="str">
        <f>Page7!$H168</f>
        <v>NA</v>
      </c>
      <c r="N175" s="90" t="str">
        <f>Page8!$H168</f>
        <v>NA</v>
      </c>
      <c r="O175" s="90" t="str">
        <f>Page9!$H168</f>
        <v>NA</v>
      </c>
      <c r="P175" s="90" t="str">
        <f>Page10!$H168</f>
        <v>NA</v>
      </c>
      <c r="Q175" s="90" t="str">
        <f>Page11!$H168</f>
        <v>Validé</v>
      </c>
      <c r="R175" s="90" t="str">
        <f>Page12!$H168</f>
        <v>Validé</v>
      </c>
      <c r="S175" s="90" t="str">
        <f>Page13!$H168</f>
        <v>Validé</v>
      </c>
      <c r="T175" s="90"/>
      <c r="U175" s="90"/>
      <c r="V175" s="90"/>
      <c r="W175" s="90"/>
      <c r="X175" s="90"/>
      <c r="Y175" s="90"/>
      <c r="Z175" s="90"/>
      <c r="AA175" s="90"/>
      <c r="AB175" s="90"/>
      <c r="AC175" s="90"/>
      <c r="AD175" s="90"/>
      <c r="AE175" s="90"/>
      <c r="AF175" s="90"/>
      <c r="AG175" s="90"/>
      <c r="AH175" s="90"/>
      <c r="AI175" s="90"/>
      <c r="AJ175" s="90"/>
      <c r="AK175" s="90"/>
      <c r="AL175" s="90"/>
      <c r="AM175" s="90"/>
      <c r="AN175" s="90"/>
      <c r="AO175" s="90"/>
      <c r="AP175" s="90"/>
      <c r="AQ175" s="90"/>
      <c r="AR175" s="90"/>
      <c r="AS175" s="90"/>
      <c r="AT175" s="90"/>
      <c r="AU175" s="90"/>
      <c r="AV175" s="90"/>
      <c r="AW175" s="90"/>
      <c r="AX175" s="90"/>
      <c r="AY175" s="119"/>
      <c r="AZ175" s="119"/>
      <c r="BA175" s="119"/>
      <c r="BB175" s="119"/>
      <c r="BC175" s="119"/>
      <c r="BD175" s="119"/>
      <c r="BE175" s="119"/>
      <c r="BF175" s="119"/>
      <c r="BG175" s="119"/>
      <c r="BH175" s="119"/>
      <c r="BI175" s="119"/>
      <c r="BJ175" s="119"/>
      <c r="BK175" s="119"/>
      <c r="BL175" s="119"/>
      <c r="BM175" s="119"/>
      <c r="BN175" s="119"/>
      <c r="BO175" s="119"/>
      <c r="BP175" s="119"/>
      <c r="BQ175" s="119"/>
      <c r="BR175" s="119"/>
      <c r="BS175" s="119"/>
      <c r="BT175" s="119"/>
      <c r="BU175" s="119"/>
      <c r="BV175" s="119"/>
      <c r="BW175" s="119"/>
      <c r="BX175" s="119"/>
      <c r="BY175" s="119"/>
      <c r="BZ175" s="119"/>
      <c r="CA175" s="119"/>
      <c r="CB175" s="119"/>
      <c r="CC175" s="119"/>
      <c r="CD175" s="119"/>
      <c r="CE175" s="119"/>
      <c r="CF175" s="119"/>
      <c r="CG175" s="119"/>
      <c r="CH175" s="119"/>
      <c r="CI175" s="119"/>
      <c r="CJ175" s="119"/>
      <c r="CK175" s="119"/>
      <c r="CL175" s="119"/>
      <c r="CM175" s="119"/>
      <c r="CN175" s="119"/>
      <c r="CO175" s="119"/>
      <c r="CP175" s="119"/>
      <c r="CQ175" s="119"/>
      <c r="CR175" s="119"/>
      <c r="CS175" s="119"/>
      <c r="CT175" s="119"/>
      <c r="CU175" s="119"/>
      <c r="CV175" s="119"/>
      <c r="CW175" s="119"/>
      <c r="CX175" s="119"/>
      <c r="CY175" s="119"/>
      <c r="CZ175" s="119"/>
      <c r="DA175" s="119"/>
      <c r="DB175" s="119"/>
      <c r="DC175" s="119"/>
      <c r="DD175" s="119"/>
      <c r="DE175" s="119"/>
      <c r="DF175" s="119"/>
      <c r="DG175" s="119"/>
      <c r="DH175" s="119"/>
      <c r="DI175" s="119"/>
      <c r="DJ175" s="119"/>
      <c r="DK175" s="119"/>
      <c r="DL175" s="119"/>
      <c r="DM175" s="119"/>
      <c r="DN175" s="119"/>
      <c r="DO175" s="119"/>
      <c r="DP175" s="119"/>
      <c r="DQ175" s="119"/>
      <c r="DR175" s="119"/>
      <c r="DS175" s="119"/>
      <c r="DT175" s="119"/>
      <c r="DU175" s="119"/>
      <c r="DV175" s="119"/>
      <c r="DW175" s="119"/>
      <c r="DX175" s="119"/>
      <c r="DY175" s="119"/>
      <c r="DZ175" s="119"/>
      <c r="EA175" s="119"/>
      <c r="EB175" s="119"/>
      <c r="EC175" s="119"/>
      <c r="ED175" s="119"/>
      <c r="EE175" s="119"/>
      <c r="EF175" s="119"/>
      <c r="EG175" s="119"/>
      <c r="EH175" s="119"/>
      <c r="EI175" s="119"/>
      <c r="EJ175" s="119"/>
      <c r="EK175" s="119"/>
      <c r="EL175" s="119"/>
      <c r="EM175" s="119"/>
      <c r="EN175" s="119"/>
      <c r="EO175" s="119"/>
      <c r="EP175" s="119"/>
      <c r="EQ175" s="119"/>
      <c r="ER175" s="119"/>
      <c r="ES175" s="119"/>
      <c r="ET175" s="119"/>
      <c r="EU175" s="119"/>
      <c r="EV175" s="119"/>
      <c r="EW175" s="119"/>
      <c r="EX175" s="119"/>
      <c r="EY175" s="119"/>
      <c r="EZ175" s="119"/>
      <c r="FA175" s="119"/>
      <c r="FB175" s="119"/>
      <c r="FC175" s="119"/>
      <c r="FD175" s="119"/>
      <c r="FE175" s="119"/>
      <c r="FF175" s="119"/>
      <c r="FG175" s="119"/>
      <c r="FH175" s="119"/>
      <c r="FI175" s="119"/>
      <c r="FJ175" s="119"/>
      <c r="FK175" s="119"/>
      <c r="FL175" s="119"/>
      <c r="FM175" s="119"/>
      <c r="FN175" s="119"/>
      <c r="FO175" s="119"/>
      <c r="FP175" s="119"/>
      <c r="FQ175" s="119"/>
      <c r="FR175" s="119"/>
      <c r="FS175" s="119"/>
      <c r="FT175" s="119"/>
      <c r="FU175" s="119"/>
      <c r="FV175" s="119"/>
      <c r="FW175" s="119"/>
      <c r="FX175" s="119"/>
      <c r="FY175" s="119"/>
      <c r="FZ175" s="119"/>
      <c r="GA175" s="119"/>
      <c r="GB175" s="119"/>
      <c r="GC175" s="119"/>
      <c r="GD175" s="119"/>
      <c r="GE175" s="119"/>
      <c r="GF175" s="119"/>
      <c r="GG175" s="119"/>
      <c r="GH175" s="119"/>
      <c r="GI175" s="119"/>
      <c r="GJ175" s="119"/>
    </row>
    <row r="176" spans="1:192" ht="78.75" outlineLevel="1" x14ac:dyDescent="0.25">
      <c r="A176" s="187" t="s">
        <v>202</v>
      </c>
      <c r="B176" s="165" t="s">
        <v>835</v>
      </c>
      <c r="C176" s="165" t="s">
        <v>215</v>
      </c>
      <c r="D176" s="164" t="s">
        <v>24</v>
      </c>
      <c r="E176" s="169" t="s">
        <v>836</v>
      </c>
      <c r="F176" s="59"/>
      <c r="G176" s="90" t="str">
        <f>Page1!$H169</f>
        <v>Invalidé</v>
      </c>
      <c r="H176" s="90" t="str">
        <f>Page2!$H169</f>
        <v>Invalidé</v>
      </c>
      <c r="I176" s="90" t="str">
        <f>Page3!$H169</f>
        <v>Invalidé</v>
      </c>
      <c r="J176" s="90" t="str">
        <f>Page4!$H169</f>
        <v>Invalidé</v>
      </c>
      <c r="K176" s="90" t="str">
        <f>Page5!$H169</f>
        <v>Invalidé</v>
      </c>
      <c r="L176" s="90" t="str">
        <f>Page6!$H169</f>
        <v>Invalidé</v>
      </c>
      <c r="M176" s="90" t="str">
        <f>Page7!$H169</f>
        <v>Invalidé</v>
      </c>
      <c r="N176" s="90" t="str">
        <f>Page8!$H169</f>
        <v>Invalidé</v>
      </c>
      <c r="O176" s="90" t="str">
        <f>Page9!$H169</f>
        <v>Invalidé</v>
      </c>
      <c r="P176" s="90" t="str">
        <f>Page10!$H169</f>
        <v>Invalidé</v>
      </c>
      <c r="Q176" s="90" t="str">
        <f>Page11!$H169</f>
        <v>Invalidé</v>
      </c>
      <c r="R176" s="90" t="str">
        <f>Page12!$H169</f>
        <v>Invalidé</v>
      </c>
      <c r="S176" s="90" t="str">
        <f>Page13!$H169</f>
        <v>Invalidé</v>
      </c>
      <c r="T176" s="90"/>
      <c r="U176" s="90"/>
      <c r="V176" s="90"/>
      <c r="W176" s="90"/>
      <c r="X176" s="90"/>
      <c r="Y176" s="90"/>
      <c r="Z176" s="90"/>
      <c r="AA176" s="90"/>
      <c r="AB176" s="90"/>
      <c r="AC176" s="90"/>
      <c r="AD176" s="90"/>
      <c r="AE176" s="90"/>
      <c r="AF176" s="90"/>
      <c r="AG176" s="90"/>
      <c r="AH176" s="90"/>
      <c r="AI176" s="90"/>
      <c r="AJ176" s="90"/>
      <c r="AK176" s="90"/>
      <c r="AL176" s="90"/>
      <c r="AM176" s="90"/>
      <c r="AN176" s="90"/>
      <c r="AO176" s="90"/>
      <c r="AP176" s="90"/>
      <c r="AQ176" s="90"/>
      <c r="AR176" s="90"/>
      <c r="AS176" s="90"/>
      <c r="AT176" s="90"/>
      <c r="AU176" s="90"/>
      <c r="AV176" s="90"/>
      <c r="AW176" s="90"/>
      <c r="AX176" s="90"/>
      <c r="AY176" s="119"/>
      <c r="AZ176" s="119"/>
      <c r="BA176" s="119"/>
      <c r="BB176" s="119"/>
      <c r="BC176" s="119"/>
      <c r="BD176" s="119"/>
      <c r="BE176" s="119"/>
      <c r="BF176" s="119"/>
      <c r="BG176" s="119"/>
      <c r="BH176" s="119"/>
      <c r="BI176" s="119"/>
      <c r="BJ176" s="119"/>
      <c r="BK176" s="119"/>
      <c r="BL176" s="119"/>
      <c r="BM176" s="119"/>
      <c r="BN176" s="119"/>
      <c r="BO176" s="119"/>
      <c r="BP176" s="119"/>
      <c r="BQ176" s="119"/>
      <c r="BR176" s="119"/>
      <c r="BS176" s="119"/>
      <c r="BT176" s="119"/>
      <c r="BU176" s="119"/>
      <c r="BV176" s="119"/>
      <c r="BW176" s="119"/>
      <c r="BX176" s="119"/>
      <c r="BY176" s="119"/>
      <c r="BZ176" s="119"/>
      <c r="CA176" s="119"/>
      <c r="CB176" s="119"/>
      <c r="CC176" s="119"/>
      <c r="CD176" s="119"/>
      <c r="CE176" s="119"/>
      <c r="CF176" s="119"/>
      <c r="CG176" s="119"/>
      <c r="CH176" s="119"/>
      <c r="CI176" s="119"/>
      <c r="CJ176" s="119"/>
      <c r="CK176" s="119"/>
      <c r="CL176" s="119"/>
      <c r="CM176" s="119"/>
      <c r="CN176" s="119"/>
      <c r="CO176" s="119"/>
      <c r="CP176" s="119"/>
      <c r="CQ176" s="119"/>
      <c r="CR176" s="119"/>
      <c r="CS176" s="119"/>
      <c r="CT176" s="119"/>
      <c r="CU176" s="119"/>
      <c r="CV176" s="119"/>
      <c r="CW176" s="119"/>
      <c r="CX176" s="119"/>
      <c r="CY176" s="119"/>
      <c r="CZ176" s="119"/>
      <c r="DA176" s="119"/>
      <c r="DB176" s="119"/>
      <c r="DC176" s="119"/>
      <c r="DD176" s="119"/>
      <c r="DE176" s="119"/>
      <c r="DF176" s="119"/>
      <c r="DG176" s="119"/>
      <c r="DH176" s="119"/>
      <c r="DI176" s="119"/>
      <c r="DJ176" s="119"/>
      <c r="DK176" s="119"/>
      <c r="DL176" s="119"/>
      <c r="DM176" s="119"/>
      <c r="DN176" s="119"/>
      <c r="DO176" s="119"/>
      <c r="DP176" s="119"/>
      <c r="DQ176" s="119"/>
      <c r="DR176" s="119"/>
      <c r="DS176" s="119"/>
      <c r="DT176" s="119"/>
      <c r="DU176" s="119"/>
      <c r="DV176" s="119"/>
      <c r="DW176" s="119"/>
      <c r="DX176" s="119"/>
      <c r="DY176" s="119"/>
      <c r="DZ176" s="119"/>
      <c r="EA176" s="119"/>
      <c r="EB176" s="119"/>
      <c r="EC176" s="119"/>
      <c r="ED176" s="119"/>
      <c r="EE176" s="119"/>
      <c r="EF176" s="119"/>
      <c r="EG176" s="119"/>
      <c r="EH176" s="119"/>
      <c r="EI176" s="119"/>
      <c r="EJ176" s="119"/>
      <c r="EK176" s="119"/>
      <c r="EL176" s="119"/>
      <c r="EM176" s="119"/>
      <c r="EN176" s="119"/>
      <c r="EO176" s="119"/>
      <c r="EP176" s="119"/>
      <c r="EQ176" s="119"/>
      <c r="ER176" s="119"/>
      <c r="ES176" s="119"/>
      <c r="ET176" s="119"/>
      <c r="EU176" s="119"/>
      <c r="EV176" s="119"/>
      <c r="EW176" s="119"/>
      <c r="EX176" s="119"/>
      <c r="EY176" s="119"/>
      <c r="EZ176" s="119"/>
      <c r="FA176" s="119"/>
      <c r="FB176" s="119"/>
      <c r="FC176" s="119"/>
      <c r="FD176" s="119"/>
      <c r="FE176" s="119"/>
      <c r="FF176" s="119"/>
      <c r="FG176" s="119"/>
      <c r="FH176" s="119"/>
      <c r="FI176" s="119"/>
      <c r="FJ176" s="119"/>
      <c r="FK176" s="119"/>
      <c r="FL176" s="119"/>
      <c r="FM176" s="119"/>
      <c r="FN176" s="119"/>
      <c r="FO176" s="119"/>
      <c r="FP176" s="119"/>
      <c r="FQ176" s="119"/>
      <c r="FR176" s="119"/>
      <c r="FS176" s="119"/>
      <c r="FT176" s="119"/>
      <c r="FU176" s="119"/>
      <c r="FV176" s="119"/>
      <c r="FW176" s="119"/>
      <c r="FX176" s="119"/>
      <c r="FY176" s="119"/>
      <c r="FZ176" s="119"/>
      <c r="GA176" s="119"/>
      <c r="GB176" s="119"/>
      <c r="GC176" s="119"/>
      <c r="GD176" s="119"/>
      <c r="GE176" s="119"/>
      <c r="GF176" s="119"/>
      <c r="GG176" s="119"/>
      <c r="GH176" s="119"/>
      <c r="GI176" s="119"/>
      <c r="GJ176" s="119"/>
    </row>
    <row r="177" spans="1:192" ht="157.5" outlineLevel="1" x14ac:dyDescent="0.25">
      <c r="A177" s="187" t="s">
        <v>202</v>
      </c>
      <c r="B177" s="158" t="s">
        <v>509</v>
      </c>
      <c r="C177" s="158" t="s">
        <v>216</v>
      </c>
      <c r="D177" s="163" t="s">
        <v>24</v>
      </c>
      <c r="E177" s="184" t="s">
        <v>837</v>
      </c>
      <c r="F177" s="61"/>
      <c r="G177" s="90" t="str">
        <f>Page1!$H170</f>
        <v>Validé</v>
      </c>
      <c r="H177" s="90" t="str">
        <f>Page2!$H170</f>
        <v>Validé</v>
      </c>
      <c r="I177" s="90" t="str">
        <f>Page3!$H170</f>
        <v>Validé</v>
      </c>
      <c r="J177" s="90" t="str">
        <f>Page4!$H170</f>
        <v>Validé</v>
      </c>
      <c r="K177" s="90" t="str">
        <f>Page5!$H170</f>
        <v>Validé</v>
      </c>
      <c r="L177" s="90" t="str">
        <f>Page6!$H170</f>
        <v>Validé</v>
      </c>
      <c r="M177" s="90" t="str">
        <f>Page7!$H170</f>
        <v>Validé</v>
      </c>
      <c r="N177" s="90" t="str">
        <f>Page8!$H170</f>
        <v>Validé</v>
      </c>
      <c r="O177" s="90" t="str">
        <f>Page9!$H170</f>
        <v>Validé</v>
      </c>
      <c r="P177" s="90" t="str">
        <f>Page10!$H170</f>
        <v>Validé</v>
      </c>
      <c r="Q177" s="90" t="str">
        <f>Page11!$H170</f>
        <v>Validé</v>
      </c>
      <c r="R177" s="90" t="str">
        <f>Page12!$H170</f>
        <v>Validé</v>
      </c>
      <c r="S177" s="90" t="str">
        <f>Page13!$H170</f>
        <v>Invalidé</v>
      </c>
      <c r="T177" s="90"/>
      <c r="U177" s="90"/>
      <c r="V177" s="90"/>
      <c r="W177" s="90"/>
      <c r="X177" s="90"/>
      <c r="Y177" s="90"/>
      <c r="Z177" s="90"/>
      <c r="AA177" s="90"/>
      <c r="AB177" s="90"/>
      <c r="AC177" s="90"/>
      <c r="AD177" s="90"/>
      <c r="AE177" s="90"/>
      <c r="AF177" s="90"/>
      <c r="AG177" s="90"/>
      <c r="AH177" s="90"/>
      <c r="AI177" s="90"/>
      <c r="AJ177" s="90"/>
      <c r="AK177" s="90"/>
      <c r="AL177" s="90"/>
      <c r="AM177" s="90"/>
      <c r="AN177" s="90"/>
      <c r="AO177" s="90"/>
      <c r="AP177" s="90"/>
      <c r="AQ177" s="90"/>
      <c r="AR177" s="90"/>
      <c r="AS177" s="90"/>
      <c r="AT177" s="90"/>
      <c r="AU177" s="90"/>
      <c r="AV177" s="90"/>
      <c r="AW177" s="90"/>
      <c r="AX177" s="90"/>
      <c r="AY177" s="119"/>
      <c r="AZ177" s="119"/>
      <c r="BA177" s="119"/>
      <c r="BB177" s="119"/>
      <c r="BC177" s="119"/>
      <c r="BD177" s="119"/>
      <c r="BE177" s="119"/>
      <c r="BF177" s="119"/>
      <c r="BG177" s="119"/>
      <c r="BH177" s="119"/>
      <c r="BI177" s="119"/>
      <c r="BJ177" s="119"/>
      <c r="BK177" s="119"/>
      <c r="BL177" s="119"/>
      <c r="BM177" s="119"/>
      <c r="BN177" s="119"/>
      <c r="BO177" s="119"/>
      <c r="BP177" s="119"/>
      <c r="BQ177" s="119"/>
      <c r="BR177" s="119"/>
      <c r="BS177" s="119"/>
      <c r="BT177" s="119"/>
      <c r="BU177" s="119"/>
      <c r="BV177" s="119"/>
      <c r="BW177" s="119"/>
      <c r="BX177" s="119"/>
      <c r="BY177" s="119"/>
      <c r="BZ177" s="119"/>
      <c r="CA177" s="119"/>
      <c r="CB177" s="119"/>
      <c r="CC177" s="119"/>
      <c r="CD177" s="119"/>
      <c r="CE177" s="119"/>
      <c r="CF177" s="119"/>
      <c r="CG177" s="119"/>
      <c r="CH177" s="119"/>
      <c r="CI177" s="119"/>
      <c r="CJ177" s="119"/>
      <c r="CK177" s="119"/>
      <c r="CL177" s="119"/>
      <c r="CM177" s="119"/>
      <c r="CN177" s="119"/>
      <c r="CO177" s="119"/>
      <c r="CP177" s="119"/>
      <c r="CQ177" s="119"/>
      <c r="CR177" s="119"/>
      <c r="CS177" s="119"/>
      <c r="CT177" s="119"/>
      <c r="CU177" s="119"/>
      <c r="CV177" s="119"/>
      <c r="CW177" s="119"/>
      <c r="CX177" s="119"/>
      <c r="CY177" s="119"/>
      <c r="CZ177" s="119"/>
      <c r="DA177" s="119"/>
      <c r="DB177" s="119"/>
      <c r="DC177" s="119"/>
      <c r="DD177" s="119"/>
      <c r="DE177" s="119"/>
      <c r="DF177" s="119"/>
      <c r="DG177" s="119"/>
      <c r="DH177" s="119"/>
      <c r="DI177" s="119"/>
      <c r="DJ177" s="119"/>
      <c r="DK177" s="119"/>
      <c r="DL177" s="119"/>
      <c r="DM177" s="119"/>
      <c r="DN177" s="119"/>
      <c r="DO177" s="119"/>
      <c r="DP177" s="119"/>
      <c r="DQ177" s="119"/>
      <c r="DR177" s="119"/>
      <c r="DS177" s="119"/>
      <c r="DT177" s="119"/>
      <c r="DU177" s="119"/>
      <c r="DV177" s="119"/>
      <c r="DW177" s="119"/>
      <c r="DX177" s="119"/>
      <c r="DY177" s="119"/>
      <c r="DZ177" s="119"/>
      <c r="EA177" s="119"/>
      <c r="EB177" s="119"/>
      <c r="EC177" s="119"/>
      <c r="ED177" s="119"/>
      <c r="EE177" s="119"/>
      <c r="EF177" s="119"/>
      <c r="EG177" s="119"/>
      <c r="EH177" s="119"/>
      <c r="EI177" s="119"/>
      <c r="EJ177" s="119"/>
      <c r="EK177" s="119"/>
      <c r="EL177" s="119"/>
      <c r="EM177" s="119"/>
      <c r="EN177" s="119"/>
      <c r="EO177" s="119"/>
      <c r="EP177" s="119"/>
      <c r="EQ177" s="119"/>
      <c r="ER177" s="119"/>
      <c r="ES177" s="119"/>
      <c r="ET177" s="119"/>
      <c r="EU177" s="119"/>
      <c r="EV177" s="119"/>
      <c r="EW177" s="119"/>
      <c r="EX177" s="119"/>
      <c r="EY177" s="119"/>
      <c r="EZ177" s="119"/>
      <c r="FA177" s="119"/>
      <c r="FB177" s="119"/>
      <c r="FC177" s="119"/>
      <c r="FD177" s="119"/>
      <c r="FE177" s="119"/>
      <c r="FF177" s="119"/>
      <c r="FG177" s="119"/>
      <c r="FH177" s="119"/>
      <c r="FI177" s="119"/>
      <c r="FJ177" s="119"/>
      <c r="FK177" s="119"/>
      <c r="FL177" s="119"/>
      <c r="FM177" s="119"/>
      <c r="FN177" s="119"/>
      <c r="FO177" s="119"/>
      <c r="FP177" s="119"/>
      <c r="FQ177" s="119"/>
      <c r="FR177" s="119"/>
      <c r="FS177" s="119"/>
      <c r="FT177" s="119"/>
      <c r="FU177" s="119"/>
      <c r="FV177" s="119"/>
      <c r="FW177" s="119"/>
      <c r="FX177" s="119"/>
      <c r="FY177" s="119"/>
      <c r="FZ177" s="119"/>
      <c r="GA177" s="119"/>
      <c r="GB177" s="119"/>
      <c r="GC177" s="119"/>
      <c r="GD177" s="119"/>
      <c r="GE177" s="119"/>
      <c r="GF177" s="119"/>
      <c r="GG177" s="119"/>
      <c r="GH177" s="119"/>
      <c r="GI177" s="119"/>
      <c r="GJ177" s="119"/>
    </row>
    <row r="178" spans="1:192" ht="67.5" outlineLevel="1" x14ac:dyDescent="0.25">
      <c r="A178" s="187" t="s">
        <v>202</v>
      </c>
      <c r="B178" s="165" t="s">
        <v>838</v>
      </c>
      <c r="C178" s="165" t="s">
        <v>217</v>
      </c>
      <c r="D178" s="164" t="s">
        <v>24</v>
      </c>
      <c r="E178" s="169" t="s">
        <v>840</v>
      </c>
      <c r="F178" s="59"/>
      <c r="G178" s="90" t="str">
        <f>Page1!$H171</f>
        <v>Validé</v>
      </c>
      <c r="H178" s="90" t="str">
        <f>Page2!$H171</f>
        <v>Validé</v>
      </c>
      <c r="I178" s="90" t="str">
        <f>Page3!$H171</f>
        <v>Validé</v>
      </c>
      <c r="J178" s="90" t="str">
        <f>Page4!$H171</f>
        <v>Validé</v>
      </c>
      <c r="K178" s="90" t="str">
        <f>Page5!$H171</f>
        <v>Validé</v>
      </c>
      <c r="L178" s="90" t="str">
        <f>Page6!$H171</f>
        <v>Validé</v>
      </c>
      <c r="M178" s="90" t="str">
        <f>Page7!$H171</f>
        <v>Validé</v>
      </c>
      <c r="N178" s="90" t="str">
        <f>Page8!$H171</f>
        <v>Validé</v>
      </c>
      <c r="O178" s="90" t="str">
        <f>Page9!$H171</f>
        <v>Validé</v>
      </c>
      <c r="P178" s="90" t="str">
        <f>Page10!$H171</f>
        <v>Validé</v>
      </c>
      <c r="Q178" s="90" t="str">
        <f>Page11!$H171</f>
        <v>Validé</v>
      </c>
      <c r="R178" s="90" t="str">
        <f>Page12!$H171</f>
        <v>Validé</v>
      </c>
      <c r="S178" s="90" t="str">
        <f>Page13!$H171</f>
        <v>Validé</v>
      </c>
      <c r="T178" s="90"/>
      <c r="U178" s="90"/>
      <c r="V178" s="90"/>
      <c r="W178" s="90"/>
      <c r="X178" s="90"/>
      <c r="Y178" s="90"/>
      <c r="Z178" s="90"/>
      <c r="AA178" s="90"/>
      <c r="AB178" s="90"/>
      <c r="AC178" s="90"/>
      <c r="AD178" s="90"/>
      <c r="AE178" s="90"/>
      <c r="AF178" s="90"/>
      <c r="AG178" s="90"/>
      <c r="AH178" s="90"/>
      <c r="AI178" s="90"/>
      <c r="AJ178" s="90"/>
      <c r="AK178" s="90"/>
      <c r="AL178" s="90"/>
      <c r="AM178" s="90"/>
      <c r="AN178" s="90"/>
      <c r="AO178" s="90"/>
      <c r="AP178" s="90"/>
      <c r="AQ178" s="90"/>
      <c r="AR178" s="90"/>
      <c r="AS178" s="90"/>
      <c r="AT178" s="90"/>
      <c r="AU178" s="90"/>
      <c r="AV178" s="90"/>
      <c r="AW178" s="90"/>
      <c r="AX178" s="90"/>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19"/>
      <c r="CG178" s="119"/>
      <c r="CH178" s="119"/>
      <c r="CI178" s="119"/>
      <c r="CJ178" s="119"/>
      <c r="CK178" s="119"/>
      <c r="CL178" s="119"/>
      <c r="CM178" s="119"/>
      <c r="CN178" s="119"/>
      <c r="CO178" s="119"/>
      <c r="CP178" s="119"/>
      <c r="CQ178" s="119"/>
      <c r="CR178" s="119"/>
      <c r="CS178" s="119"/>
      <c r="CT178" s="119"/>
      <c r="CU178" s="119"/>
      <c r="CV178" s="119"/>
      <c r="CW178" s="119"/>
      <c r="CX178" s="119"/>
      <c r="CY178" s="119"/>
      <c r="CZ178" s="119"/>
      <c r="DA178" s="119"/>
      <c r="DB178" s="119"/>
      <c r="DC178" s="119"/>
      <c r="DD178" s="119"/>
      <c r="DE178" s="119"/>
      <c r="DF178" s="119"/>
      <c r="DG178" s="119"/>
      <c r="DH178" s="119"/>
      <c r="DI178" s="119"/>
      <c r="DJ178" s="119"/>
      <c r="DK178" s="119"/>
      <c r="DL178" s="119"/>
      <c r="DM178" s="119"/>
      <c r="DN178" s="119"/>
      <c r="DO178" s="119"/>
      <c r="DP178" s="119"/>
      <c r="DQ178" s="119"/>
      <c r="DR178" s="119"/>
      <c r="DS178" s="119"/>
      <c r="DT178" s="119"/>
      <c r="DU178" s="119"/>
      <c r="DV178" s="119"/>
      <c r="DW178" s="119"/>
      <c r="DX178" s="119"/>
      <c r="DY178" s="119"/>
      <c r="DZ178" s="119"/>
      <c r="EA178" s="119"/>
      <c r="EB178" s="119"/>
      <c r="EC178" s="119"/>
      <c r="ED178" s="119"/>
      <c r="EE178" s="119"/>
      <c r="EF178" s="119"/>
      <c r="EG178" s="119"/>
      <c r="EH178" s="119"/>
      <c r="EI178" s="119"/>
      <c r="EJ178" s="119"/>
      <c r="EK178" s="119"/>
      <c r="EL178" s="119"/>
      <c r="EM178" s="119"/>
      <c r="EN178" s="119"/>
      <c r="EO178" s="119"/>
      <c r="EP178" s="119"/>
      <c r="EQ178" s="119"/>
      <c r="ER178" s="119"/>
      <c r="ES178" s="119"/>
      <c r="ET178" s="119"/>
      <c r="EU178" s="119"/>
      <c r="EV178" s="119"/>
      <c r="EW178" s="119"/>
      <c r="EX178" s="119"/>
      <c r="EY178" s="119"/>
      <c r="EZ178" s="119"/>
      <c r="FA178" s="119"/>
      <c r="FB178" s="119"/>
      <c r="FC178" s="119"/>
      <c r="FD178" s="119"/>
      <c r="FE178" s="119"/>
      <c r="FF178" s="119"/>
      <c r="FG178" s="119"/>
      <c r="FH178" s="119"/>
      <c r="FI178" s="119"/>
      <c r="FJ178" s="119"/>
      <c r="FK178" s="119"/>
      <c r="FL178" s="119"/>
      <c r="FM178" s="119"/>
      <c r="FN178" s="119"/>
      <c r="FO178" s="119"/>
      <c r="FP178" s="119"/>
      <c r="FQ178" s="119"/>
      <c r="FR178" s="119"/>
      <c r="FS178" s="119"/>
      <c r="FT178" s="119"/>
      <c r="FU178" s="119"/>
      <c r="FV178" s="119"/>
      <c r="FW178" s="119"/>
      <c r="FX178" s="119"/>
      <c r="FY178" s="119"/>
      <c r="FZ178" s="119"/>
      <c r="GA178" s="119"/>
      <c r="GB178" s="119"/>
      <c r="GC178" s="119"/>
      <c r="GD178" s="119"/>
      <c r="GE178" s="119"/>
      <c r="GF178" s="119"/>
      <c r="GG178" s="119"/>
      <c r="GH178" s="119"/>
      <c r="GI178" s="119"/>
      <c r="GJ178" s="119"/>
    </row>
    <row r="179" spans="1:192" ht="67.5" x14ac:dyDescent="0.25">
      <c r="A179" s="187" t="s">
        <v>202</v>
      </c>
      <c r="B179" s="165"/>
      <c r="C179" s="165" t="s">
        <v>510</v>
      </c>
      <c r="D179" s="164" t="s">
        <v>24</v>
      </c>
      <c r="E179" s="169" t="s">
        <v>841</v>
      </c>
      <c r="F179" s="59"/>
      <c r="G179" s="90" t="str">
        <f>Page1!$H172</f>
        <v>Validé</v>
      </c>
      <c r="H179" s="90" t="str">
        <f>Page2!$H172</f>
        <v>Validé</v>
      </c>
      <c r="I179" s="90" t="str">
        <f>Page3!$H172</f>
        <v>Validé</v>
      </c>
      <c r="J179" s="90" t="str">
        <f>Page4!$H172</f>
        <v>Validé</v>
      </c>
      <c r="K179" s="90" t="str">
        <f>Page5!$H172</f>
        <v>Validé</v>
      </c>
      <c r="L179" s="90" t="str">
        <f>Page6!$H172</f>
        <v>Validé</v>
      </c>
      <c r="M179" s="90" t="str">
        <f>Page7!$H172</f>
        <v>Validé</v>
      </c>
      <c r="N179" s="90" t="str">
        <f>Page8!$H172</f>
        <v>Validé</v>
      </c>
      <c r="O179" s="90" t="str">
        <f>Page9!$H172</f>
        <v>Validé</v>
      </c>
      <c r="P179" s="90" t="str">
        <f>Page10!$H172</f>
        <v>Validé</v>
      </c>
      <c r="Q179" s="90" t="str">
        <f>Page11!$H172</f>
        <v>Validé</v>
      </c>
      <c r="R179" s="90" t="str">
        <f>Page12!$H172</f>
        <v>Validé</v>
      </c>
      <c r="S179" s="90" t="str">
        <f>Page13!$H172</f>
        <v>Validé</v>
      </c>
      <c r="T179" s="90"/>
      <c r="U179" s="90"/>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c r="AS179" s="90"/>
      <c r="AT179" s="90"/>
      <c r="AU179" s="90"/>
      <c r="AV179" s="90"/>
      <c r="AW179" s="90"/>
      <c r="AX179" s="90"/>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c r="DK179" s="119"/>
      <c r="DL179" s="119"/>
      <c r="DM179" s="119"/>
      <c r="DN179" s="119"/>
      <c r="DO179" s="119"/>
      <c r="DP179" s="119"/>
      <c r="DQ179" s="119"/>
      <c r="DR179" s="119"/>
      <c r="DS179" s="119"/>
      <c r="DT179" s="119"/>
      <c r="DU179" s="119"/>
      <c r="DV179" s="119"/>
      <c r="DW179" s="119"/>
      <c r="DX179" s="119"/>
      <c r="DY179" s="119"/>
      <c r="DZ179" s="119"/>
      <c r="EA179" s="119"/>
      <c r="EB179" s="119"/>
      <c r="EC179" s="119"/>
      <c r="ED179" s="119"/>
      <c r="EE179" s="119"/>
      <c r="EF179" s="119"/>
      <c r="EG179" s="119"/>
      <c r="EH179" s="119"/>
      <c r="EI179" s="119"/>
      <c r="EJ179" s="119"/>
      <c r="EK179" s="119"/>
      <c r="EL179" s="119"/>
      <c r="EM179" s="119"/>
      <c r="EN179" s="119"/>
      <c r="EO179" s="119"/>
      <c r="EP179" s="119"/>
      <c r="EQ179" s="119"/>
      <c r="ER179" s="119"/>
      <c r="ES179" s="119"/>
      <c r="ET179" s="119"/>
      <c r="EU179" s="119"/>
      <c r="EV179" s="119"/>
      <c r="EW179" s="119"/>
      <c r="EX179" s="119"/>
      <c r="EY179" s="119"/>
      <c r="EZ179" s="119"/>
      <c r="FA179" s="119"/>
      <c r="FB179" s="119"/>
      <c r="FC179" s="119"/>
      <c r="FD179" s="119"/>
      <c r="FE179" s="119"/>
      <c r="FF179" s="119"/>
      <c r="FG179" s="119"/>
      <c r="FH179" s="119"/>
      <c r="FI179" s="119"/>
      <c r="FJ179" s="119"/>
      <c r="FK179" s="119"/>
      <c r="FL179" s="119"/>
      <c r="FM179" s="119"/>
      <c r="FN179" s="119"/>
      <c r="FO179" s="119"/>
      <c r="FP179" s="119"/>
      <c r="FQ179" s="119"/>
      <c r="FR179" s="119"/>
      <c r="FS179" s="119"/>
      <c r="FT179" s="119"/>
      <c r="FU179" s="119"/>
      <c r="FV179" s="119"/>
      <c r="FW179" s="119"/>
      <c r="FX179" s="119"/>
      <c r="FY179" s="119"/>
      <c r="FZ179" s="119"/>
      <c r="GA179" s="119"/>
      <c r="GB179" s="119"/>
      <c r="GC179" s="119"/>
      <c r="GD179" s="119"/>
      <c r="GE179" s="119"/>
      <c r="GF179" s="119"/>
      <c r="GG179" s="119"/>
      <c r="GH179" s="119"/>
      <c r="GI179" s="119"/>
      <c r="GJ179" s="119"/>
    </row>
    <row r="180" spans="1:192" ht="56.25" outlineLevel="1" x14ac:dyDescent="0.25">
      <c r="A180" s="187" t="s">
        <v>202</v>
      </c>
      <c r="B180" s="165"/>
      <c r="C180" s="165" t="s">
        <v>511</v>
      </c>
      <c r="D180" s="164" t="s">
        <v>24</v>
      </c>
      <c r="E180" s="169" t="s">
        <v>842</v>
      </c>
      <c r="F180" s="59"/>
      <c r="G180" s="90" t="str">
        <f>Page1!$H173</f>
        <v>NA</v>
      </c>
      <c r="H180" s="90" t="str">
        <f>Page2!$H173</f>
        <v>NA</v>
      </c>
      <c r="I180" s="90" t="str">
        <f>Page3!$H173</f>
        <v>NA</v>
      </c>
      <c r="J180" s="90" t="str">
        <f>Page4!$H173</f>
        <v>NA</v>
      </c>
      <c r="K180" s="90" t="str">
        <f>Page5!$H173</f>
        <v>NA</v>
      </c>
      <c r="L180" s="90" t="str">
        <f>Page6!$H173</f>
        <v>NA</v>
      </c>
      <c r="M180" s="90" t="str">
        <f>Page7!$H173</f>
        <v>NA</v>
      </c>
      <c r="N180" s="90" t="str">
        <f>Page8!$H173</f>
        <v>NA</v>
      </c>
      <c r="O180" s="90" t="str">
        <f>Page9!$H173</f>
        <v>NA</v>
      </c>
      <c r="P180" s="90" t="str">
        <f>Page10!$H173</f>
        <v>NA</v>
      </c>
      <c r="Q180" s="90" t="str">
        <f>Page11!$H173</f>
        <v>NA</v>
      </c>
      <c r="R180" s="90" t="str">
        <f>Page12!$H173</f>
        <v>NA</v>
      </c>
      <c r="S180" s="90" t="str">
        <f>Page13!$H173</f>
        <v>NA</v>
      </c>
      <c r="T180" s="90"/>
      <c r="U180" s="90"/>
      <c r="V180" s="90"/>
      <c r="W180" s="90"/>
      <c r="X180" s="90"/>
      <c r="Y180" s="90"/>
      <c r="Z180" s="90"/>
      <c r="AA180" s="90"/>
      <c r="AB180" s="90"/>
      <c r="AC180" s="90"/>
      <c r="AD180" s="90"/>
      <c r="AE180" s="90"/>
      <c r="AF180" s="90"/>
      <c r="AG180" s="90"/>
      <c r="AH180" s="90"/>
      <c r="AI180" s="90"/>
      <c r="AJ180" s="90"/>
      <c r="AK180" s="90"/>
      <c r="AL180" s="90"/>
      <c r="AM180" s="90"/>
      <c r="AN180" s="90"/>
      <c r="AO180" s="90"/>
      <c r="AP180" s="90"/>
      <c r="AQ180" s="90"/>
      <c r="AR180" s="90"/>
      <c r="AS180" s="90"/>
      <c r="AT180" s="90"/>
      <c r="AU180" s="90"/>
      <c r="AV180" s="90"/>
      <c r="AW180" s="90"/>
      <c r="AX180" s="90"/>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19"/>
      <c r="CG180" s="119"/>
      <c r="CH180" s="119"/>
      <c r="CI180" s="119"/>
      <c r="CJ180" s="119"/>
      <c r="CK180" s="119"/>
      <c r="CL180" s="119"/>
      <c r="CM180" s="119"/>
      <c r="CN180" s="119"/>
      <c r="CO180" s="119"/>
      <c r="CP180" s="119"/>
      <c r="CQ180" s="119"/>
      <c r="CR180" s="119"/>
      <c r="CS180" s="119"/>
      <c r="CT180" s="119"/>
      <c r="CU180" s="119"/>
      <c r="CV180" s="119"/>
      <c r="CW180" s="119"/>
      <c r="CX180" s="119"/>
      <c r="CY180" s="119"/>
      <c r="CZ180" s="119"/>
      <c r="DA180" s="119"/>
      <c r="DB180" s="119"/>
      <c r="DC180" s="119"/>
      <c r="DD180" s="119"/>
      <c r="DE180" s="119"/>
      <c r="DF180" s="119"/>
      <c r="DG180" s="119"/>
      <c r="DH180" s="119"/>
      <c r="DI180" s="119"/>
      <c r="DJ180" s="119"/>
      <c r="DK180" s="119"/>
      <c r="DL180" s="119"/>
      <c r="DM180" s="119"/>
      <c r="DN180" s="119"/>
      <c r="DO180" s="119"/>
      <c r="DP180" s="119"/>
      <c r="DQ180" s="119"/>
      <c r="DR180" s="119"/>
      <c r="DS180" s="119"/>
      <c r="DT180" s="119"/>
      <c r="DU180" s="119"/>
      <c r="DV180" s="119"/>
      <c r="DW180" s="119"/>
      <c r="DX180" s="119"/>
      <c r="DY180" s="119"/>
      <c r="DZ180" s="119"/>
      <c r="EA180" s="119"/>
      <c r="EB180" s="119"/>
      <c r="EC180" s="119"/>
      <c r="ED180" s="119"/>
      <c r="EE180" s="119"/>
      <c r="EF180" s="119"/>
      <c r="EG180" s="119"/>
      <c r="EH180" s="119"/>
      <c r="EI180" s="119"/>
      <c r="EJ180" s="119"/>
      <c r="EK180" s="119"/>
      <c r="EL180" s="119"/>
      <c r="EM180" s="119"/>
      <c r="EN180" s="119"/>
      <c r="EO180" s="119"/>
      <c r="EP180" s="119"/>
      <c r="EQ180" s="119"/>
      <c r="ER180" s="119"/>
      <c r="ES180" s="119"/>
      <c r="ET180" s="119"/>
      <c r="EU180" s="119"/>
      <c r="EV180" s="119"/>
      <c r="EW180" s="119"/>
      <c r="EX180" s="119"/>
      <c r="EY180" s="119"/>
      <c r="EZ180" s="119"/>
      <c r="FA180" s="119"/>
      <c r="FB180" s="119"/>
      <c r="FC180" s="119"/>
      <c r="FD180" s="119"/>
      <c r="FE180" s="119"/>
      <c r="FF180" s="119"/>
      <c r="FG180" s="119"/>
      <c r="FH180" s="119"/>
      <c r="FI180" s="119"/>
      <c r="FJ180" s="119"/>
      <c r="FK180" s="119"/>
      <c r="FL180" s="119"/>
      <c r="FM180" s="119"/>
      <c r="FN180" s="119"/>
      <c r="FO180" s="119"/>
      <c r="FP180" s="119"/>
      <c r="FQ180" s="119"/>
      <c r="FR180" s="119"/>
      <c r="FS180" s="119"/>
      <c r="FT180" s="119"/>
      <c r="FU180" s="119"/>
      <c r="FV180" s="119"/>
      <c r="FW180" s="119"/>
      <c r="FX180" s="119"/>
      <c r="FY180" s="119"/>
      <c r="FZ180" s="119"/>
      <c r="GA180" s="119"/>
      <c r="GB180" s="119"/>
      <c r="GC180" s="119"/>
      <c r="GD180" s="119"/>
      <c r="GE180" s="119"/>
      <c r="GF180" s="119"/>
      <c r="GG180" s="119"/>
      <c r="GH180" s="119"/>
      <c r="GI180" s="119"/>
      <c r="GJ180" s="119"/>
    </row>
    <row r="181" spans="1:192" ht="56.25" outlineLevel="1" x14ac:dyDescent="0.25">
      <c r="A181" s="187" t="s">
        <v>202</v>
      </c>
      <c r="B181" s="165"/>
      <c r="C181" s="165" t="s">
        <v>512</v>
      </c>
      <c r="D181" s="164" t="s">
        <v>24</v>
      </c>
      <c r="E181" s="169" t="s">
        <v>843</v>
      </c>
      <c r="F181" s="59"/>
      <c r="G181" s="90" t="str">
        <f>Page1!$H174</f>
        <v>NA</v>
      </c>
      <c r="H181" s="90" t="str">
        <f>Page2!$H174</f>
        <v>NA</v>
      </c>
      <c r="I181" s="90" t="str">
        <f>Page3!$H174</f>
        <v>NA</v>
      </c>
      <c r="J181" s="90" t="str">
        <f>Page4!$H174</f>
        <v>NA</v>
      </c>
      <c r="K181" s="90" t="str">
        <f>Page5!$H174</f>
        <v>NA</v>
      </c>
      <c r="L181" s="90" t="str">
        <f>Page6!$H174</f>
        <v>NA</v>
      </c>
      <c r="M181" s="90" t="str">
        <f>Page7!$H174</f>
        <v>NA</v>
      </c>
      <c r="N181" s="90" t="str">
        <f>Page8!$H174</f>
        <v>NA</v>
      </c>
      <c r="O181" s="90" t="str">
        <f>Page9!$H174</f>
        <v>NA</v>
      </c>
      <c r="P181" s="90" t="str">
        <f>Page10!$H174</f>
        <v>NA</v>
      </c>
      <c r="Q181" s="90" t="str">
        <f>Page11!$H174</f>
        <v>NA</v>
      </c>
      <c r="R181" s="90" t="str">
        <f>Page12!$H174</f>
        <v>NA</v>
      </c>
      <c r="S181" s="90" t="str">
        <f>Page13!$H174</f>
        <v>NA</v>
      </c>
      <c r="T181" s="90"/>
      <c r="U181" s="90"/>
      <c r="V181" s="90"/>
      <c r="W181" s="90"/>
      <c r="X181" s="90"/>
      <c r="Y181" s="90"/>
      <c r="Z181" s="90"/>
      <c r="AA181" s="90"/>
      <c r="AB181" s="90"/>
      <c r="AC181" s="90"/>
      <c r="AD181" s="90"/>
      <c r="AE181" s="90"/>
      <c r="AF181" s="90"/>
      <c r="AG181" s="90"/>
      <c r="AH181" s="90"/>
      <c r="AI181" s="90"/>
      <c r="AJ181" s="90"/>
      <c r="AK181" s="90"/>
      <c r="AL181" s="90"/>
      <c r="AM181" s="90"/>
      <c r="AN181" s="90"/>
      <c r="AO181" s="90"/>
      <c r="AP181" s="90"/>
      <c r="AQ181" s="90"/>
      <c r="AR181" s="90"/>
      <c r="AS181" s="90"/>
      <c r="AT181" s="90"/>
      <c r="AU181" s="90"/>
      <c r="AV181" s="90"/>
      <c r="AW181" s="90"/>
      <c r="AX181" s="90"/>
      <c r="AY181" s="119"/>
      <c r="AZ181" s="119"/>
      <c r="BA181" s="119"/>
      <c r="BB181" s="119"/>
      <c r="BC181" s="119"/>
      <c r="BD181" s="119"/>
      <c r="BE181" s="119"/>
      <c r="BF181" s="119"/>
      <c r="BG181" s="119"/>
      <c r="BH181" s="119"/>
      <c r="BI181" s="119"/>
      <c r="BJ181" s="119"/>
      <c r="BK181" s="119"/>
      <c r="BL181" s="119"/>
      <c r="BM181" s="119"/>
      <c r="BN181" s="119"/>
      <c r="BO181" s="119"/>
      <c r="BP181" s="119"/>
      <c r="BQ181" s="119"/>
      <c r="BR181" s="119"/>
      <c r="BS181" s="119"/>
      <c r="BT181" s="119"/>
      <c r="BU181" s="119"/>
      <c r="BV181" s="119"/>
      <c r="BW181" s="119"/>
      <c r="BX181" s="119"/>
      <c r="BY181" s="119"/>
      <c r="BZ181" s="119"/>
      <c r="CA181" s="119"/>
      <c r="CB181" s="119"/>
      <c r="CC181" s="119"/>
      <c r="CD181" s="119"/>
      <c r="CE181" s="119"/>
      <c r="CF181" s="119"/>
      <c r="CG181" s="119"/>
      <c r="CH181" s="119"/>
      <c r="CI181" s="119"/>
      <c r="CJ181" s="119"/>
      <c r="CK181" s="119"/>
      <c r="CL181" s="119"/>
      <c r="CM181" s="119"/>
      <c r="CN181" s="119"/>
      <c r="CO181" s="119"/>
      <c r="CP181" s="119"/>
      <c r="CQ181" s="119"/>
      <c r="CR181" s="119"/>
      <c r="CS181" s="119"/>
      <c r="CT181" s="119"/>
      <c r="CU181" s="119"/>
      <c r="CV181" s="119"/>
      <c r="CW181" s="119"/>
      <c r="CX181" s="119"/>
      <c r="CY181" s="119"/>
      <c r="CZ181" s="119"/>
      <c r="DA181" s="119"/>
      <c r="DB181" s="119"/>
      <c r="DC181" s="119"/>
      <c r="DD181" s="119"/>
      <c r="DE181" s="119"/>
      <c r="DF181" s="119"/>
      <c r="DG181" s="119"/>
      <c r="DH181" s="119"/>
      <c r="DI181" s="119"/>
      <c r="DJ181" s="119"/>
      <c r="DK181" s="119"/>
      <c r="DL181" s="119"/>
      <c r="DM181" s="119"/>
      <c r="DN181" s="119"/>
      <c r="DO181" s="119"/>
      <c r="DP181" s="119"/>
      <c r="DQ181" s="119"/>
      <c r="DR181" s="119"/>
      <c r="DS181" s="119"/>
      <c r="DT181" s="119"/>
      <c r="DU181" s="119"/>
      <c r="DV181" s="119"/>
      <c r="DW181" s="119"/>
      <c r="DX181" s="119"/>
      <c r="DY181" s="119"/>
      <c r="DZ181" s="119"/>
      <c r="EA181" s="119"/>
      <c r="EB181" s="119"/>
      <c r="EC181" s="119"/>
      <c r="ED181" s="119"/>
      <c r="EE181" s="119"/>
      <c r="EF181" s="119"/>
      <c r="EG181" s="119"/>
      <c r="EH181" s="119"/>
      <c r="EI181" s="119"/>
      <c r="EJ181" s="119"/>
      <c r="EK181" s="119"/>
      <c r="EL181" s="119"/>
      <c r="EM181" s="119"/>
      <c r="EN181" s="119"/>
      <c r="EO181" s="119"/>
      <c r="EP181" s="119"/>
      <c r="EQ181" s="119"/>
      <c r="ER181" s="119"/>
      <c r="ES181" s="119"/>
      <c r="ET181" s="119"/>
      <c r="EU181" s="119"/>
      <c r="EV181" s="119"/>
      <c r="EW181" s="119"/>
      <c r="EX181" s="119"/>
      <c r="EY181" s="119"/>
      <c r="EZ181" s="119"/>
      <c r="FA181" s="119"/>
      <c r="FB181" s="119"/>
      <c r="FC181" s="119"/>
      <c r="FD181" s="119"/>
      <c r="FE181" s="119"/>
      <c r="FF181" s="119"/>
      <c r="FG181" s="119"/>
      <c r="FH181" s="119"/>
      <c r="FI181" s="119"/>
      <c r="FJ181" s="119"/>
      <c r="FK181" s="119"/>
      <c r="FL181" s="119"/>
      <c r="FM181" s="119"/>
      <c r="FN181" s="119"/>
      <c r="FO181" s="119"/>
      <c r="FP181" s="119"/>
      <c r="FQ181" s="119"/>
      <c r="FR181" s="119"/>
      <c r="FS181" s="119"/>
      <c r="FT181" s="119"/>
      <c r="FU181" s="119"/>
      <c r="FV181" s="119"/>
      <c r="FW181" s="119"/>
      <c r="FX181" s="119"/>
      <c r="FY181" s="119"/>
      <c r="FZ181" s="119"/>
      <c r="GA181" s="119"/>
      <c r="GB181" s="119"/>
      <c r="GC181" s="119"/>
      <c r="GD181" s="119"/>
      <c r="GE181" s="119"/>
      <c r="GF181" s="119"/>
      <c r="GG181" s="119"/>
      <c r="GH181" s="119"/>
      <c r="GI181" s="119"/>
      <c r="GJ181" s="119"/>
    </row>
    <row r="182" spans="1:192" ht="67.5" outlineLevel="1" x14ac:dyDescent="0.25">
      <c r="A182" s="187" t="s">
        <v>202</v>
      </c>
      <c r="B182" s="158" t="s">
        <v>839</v>
      </c>
      <c r="C182" s="158" t="s">
        <v>218</v>
      </c>
      <c r="D182" s="163" t="s">
        <v>24</v>
      </c>
      <c r="E182" s="177" t="s">
        <v>844</v>
      </c>
      <c r="F182" s="61"/>
      <c r="G182" s="90" t="str">
        <f>Page1!$H175</f>
        <v>Validé</v>
      </c>
      <c r="H182" s="90" t="str">
        <f>Page2!$H175</f>
        <v>Validé</v>
      </c>
      <c r="I182" s="90" t="str">
        <f>Page3!$H175</f>
        <v>Validé</v>
      </c>
      <c r="J182" s="90" t="str">
        <f>Page4!$H175</f>
        <v>Validé</v>
      </c>
      <c r="K182" s="90" t="str">
        <f>Page5!$H175</f>
        <v>Validé</v>
      </c>
      <c r="L182" s="90" t="str">
        <f>Page6!$H175</f>
        <v>Validé</v>
      </c>
      <c r="M182" s="90" t="str">
        <f>Page7!$H175</f>
        <v>Validé</v>
      </c>
      <c r="N182" s="90" t="str">
        <f>Page8!$H175</f>
        <v>Validé</v>
      </c>
      <c r="O182" s="90" t="str">
        <f>Page9!$H175</f>
        <v>Validé</v>
      </c>
      <c r="P182" s="90" t="str">
        <f>Page10!$H175</f>
        <v>Validé</v>
      </c>
      <c r="Q182" s="90" t="str">
        <f>Page11!$H175</f>
        <v>Validé</v>
      </c>
      <c r="R182" s="90" t="str">
        <f>Page12!$H175</f>
        <v>Validé</v>
      </c>
      <c r="S182" s="90" t="str">
        <f>Page13!$H175</f>
        <v>Validé</v>
      </c>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c r="AS182" s="90"/>
      <c r="AT182" s="90"/>
      <c r="AU182" s="90"/>
      <c r="AV182" s="90"/>
      <c r="AW182" s="90"/>
      <c r="AX182" s="90"/>
      <c r="AY182" s="119"/>
      <c r="AZ182" s="119"/>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19"/>
      <c r="CH182" s="119"/>
      <c r="CI182" s="119"/>
      <c r="CJ182" s="119"/>
      <c r="CK182" s="119"/>
      <c r="CL182" s="119"/>
      <c r="CM182" s="119"/>
      <c r="CN182" s="119"/>
      <c r="CO182" s="119"/>
      <c r="CP182" s="119"/>
      <c r="CQ182" s="119"/>
      <c r="CR182" s="119"/>
      <c r="CS182" s="119"/>
      <c r="CT182" s="119"/>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119"/>
      <c r="DS182" s="119"/>
      <c r="DT182" s="119"/>
      <c r="DU182" s="119"/>
      <c r="DV182" s="119"/>
      <c r="DW182" s="119"/>
      <c r="DX182" s="119"/>
      <c r="DY182" s="119"/>
      <c r="DZ182" s="119"/>
      <c r="EA182" s="119"/>
      <c r="EB182" s="119"/>
      <c r="EC182" s="119"/>
      <c r="ED182" s="119"/>
      <c r="EE182" s="119"/>
      <c r="EF182" s="119"/>
      <c r="EG182" s="119"/>
      <c r="EH182" s="119"/>
      <c r="EI182" s="119"/>
      <c r="EJ182" s="119"/>
      <c r="EK182" s="119"/>
      <c r="EL182" s="119"/>
      <c r="EM182" s="119"/>
      <c r="EN182" s="119"/>
      <c r="EO182" s="119"/>
      <c r="EP182" s="119"/>
      <c r="EQ182" s="119"/>
      <c r="ER182" s="119"/>
      <c r="ES182" s="119"/>
      <c r="ET182" s="119"/>
      <c r="EU182" s="119"/>
      <c r="EV182" s="119"/>
      <c r="EW182" s="119"/>
      <c r="EX182" s="119"/>
      <c r="EY182" s="119"/>
      <c r="EZ182" s="119"/>
      <c r="FA182" s="119"/>
      <c r="FB182" s="119"/>
      <c r="FC182" s="119"/>
      <c r="FD182" s="119"/>
      <c r="FE182" s="119"/>
      <c r="FF182" s="119"/>
      <c r="FG182" s="119"/>
      <c r="FH182" s="119"/>
      <c r="FI182" s="119"/>
      <c r="FJ182" s="119"/>
      <c r="FK182" s="119"/>
      <c r="FL182" s="119"/>
      <c r="FM182" s="119"/>
      <c r="FN182" s="119"/>
      <c r="FO182" s="119"/>
      <c r="FP182" s="119"/>
      <c r="FQ182" s="119"/>
      <c r="FR182" s="119"/>
      <c r="FS182" s="119"/>
      <c r="FT182" s="119"/>
      <c r="FU182" s="119"/>
      <c r="FV182" s="119"/>
      <c r="FW182" s="119"/>
      <c r="FX182" s="119"/>
      <c r="FY182" s="119"/>
      <c r="FZ182" s="119"/>
      <c r="GA182" s="119"/>
      <c r="GB182" s="119"/>
      <c r="GC182" s="119"/>
      <c r="GD182" s="119"/>
      <c r="GE182" s="119"/>
      <c r="GF182" s="119"/>
      <c r="GG182" s="119"/>
      <c r="GH182" s="119"/>
      <c r="GI182" s="119"/>
      <c r="GJ182" s="119"/>
    </row>
    <row r="183" spans="1:192" ht="67.5" outlineLevel="1" x14ac:dyDescent="0.25">
      <c r="A183" s="187" t="s">
        <v>202</v>
      </c>
      <c r="B183" s="158"/>
      <c r="C183" s="158" t="s">
        <v>513</v>
      </c>
      <c r="D183" s="163" t="s">
        <v>24</v>
      </c>
      <c r="E183" s="177" t="s">
        <v>845</v>
      </c>
      <c r="F183" s="61"/>
      <c r="G183" s="90" t="str">
        <f>Page1!$H176</f>
        <v>Validé</v>
      </c>
      <c r="H183" s="90" t="str">
        <f>Page2!$H176</f>
        <v>Validé</v>
      </c>
      <c r="I183" s="90" t="str">
        <f>Page3!$H176</f>
        <v>Validé</v>
      </c>
      <c r="J183" s="90" t="str">
        <f>Page4!$H176</f>
        <v>Validé</v>
      </c>
      <c r="K183" s="90" t="str">
        <f>Page5!$H176</f>
        <v>Validé</v>
      </c>
      <c r="L183" s="90" t="str">
        <f>Page6!$H176</f>
        <v>Validé</v>
      </c>
      <c r="M183" s="90" t="str">
        <f>Page7!$H176</f>
        <v>Validé</v>
      </c>
      <c r="N183" s="90" t="str">
        <f>Page8!$H176</f>
        <v>Validé</v>
      </c>
      <c r="O183" s="90" t="str">
        <f>Page9!$H176</f>
        <v>Validé</v>
      </c>
      <c r="P183" s="90" t="str">
        <f>Page10!$H176</f>
        <v>Validé</v>
      </c>
      <c r="Q183" s="90" t="str">
        <f>Page11!$H176</f>
        <v>Validé</v>
      </c>
      <c r="R183" s="90" t="str">
        <f>Page12!$H176</f>
        <v>Validé</v>
      </c>
      <c r="S183" s="90" t="str">
        <f>Page13!$H176</f>
        <v>Validé</v>
      </c>
      <c r="T183" s="90"/>
      <c r="U183" s="90"/>
      <c r="V183" s="90"/>
      <c r="W183" s="90"/>
      <c r="X183" s="90"/>
      <c r="Y183" s="90"/>
      <c r="Z183" s="90"/>
      <c r="AA183" s="90"/>
      <c r="AB183" s="90"/>
      <c r="AC183" s="90"/>
      <c r="AD183" s="90"/>
      <c r="AE183" s="90"/>
      <c r="AF183" s="90"/>
      <c r="AG183" s="90"/>
      <c r="AH183" s="90"/>
      <c r="AI183" s="90"/>
      <c r="AJ183" s="90"/>
      <c r="AK183" s="90"/>
      <c r="AL183" s="90"/>
      <c r="AM183" s="90"/>
      <c r="AN183" s="90"/>
      <c r="AO183" s="90"/>
      <c r="AP183" s="90"/>
      <c r="AQ183" s="90"/>
      <c r="AR183" s="90"/>
      <c r="AS183" s="90"/>
      <c r="AT183" s="90"/>
      <c r="AU183" s="90"/>
      <c r="AV183" s="90"/>
      <c r="AW183" s="90"/>
      <c r="AX183" s="90"/>
      <c r="AY183" s="119"/>
      <c r="AZ183" s="119"/>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c r="CN183" s="119"/>
      <c r="CO183" s="119"/>
      <c r="CP183" s="119"/>
      <c r="CQ183" s="119"/>
      <c r="CR183" s="119"/>
      <c r="CS183" s="119"/>
      <c r="CT183" s="119"/>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119"/>
      <c r="DS183" s="119"/>
      <c r="DT183" s="119"/>
      <c r="DU183" s="119"/>
      <c r="DV183" s="119"/>
      <c r="DW183" s="119"/>
      <c r="DX183" s="119"/>
      <c r="DY183" s="119"/>
      <c r="DZ183" s="119"/>
      <c r="EA183" s="119"/>
      <c r="EB183" s="119"/>
      <c r="EC183" s="119"/>
      <c r="ED183" s="119"/>
      <c r="EE183" s="119"/>
      <c r="EF183" s="119"/>
      <c r="EG183" s="119"/>
      <c r="EH183" s="119"/>
      <c r="EI183" s="119"/>
      <c r="EJ183" s="119"/>
      <c r="EK183" s="119"/>
      <c r="EL183" s="119"/>
      <c r="EM183" s="119"/>
      <c r="EN183" s="119"/>
      <c r="EO183" s="119"/>
      <c r="EP183" s="119"/>
      <c r="EQ183" s="119"/>
      <c r="ER183" s="119"/>
      <c r="ES183" s="119"/>
      <c r="ET183" s="119"/>
      <c r="EU183" s="119"/>
      <c r="EV183" s="119"/>
      <c r="EW183" s="119"/>
      <c r="EX183" s="119"/>
      <c r="EY183" s="119"/>
      <c r="EZ183" s="119"/>
      <c r="FA183" s="119"/>
      <c r="FB183" s="119"/>
      <c r="FC183" s="119"/>
      <c r="FD183" s="119"/>
      <c r="FE183" s="119"/>
      <c r="FF183" s="119"/>
      <c r="FG183" s="119"/>
      <c r="FH183" s="119"/>
      <c r="FI183" s="119"/>
      <c r="FJ183" s="119"/>
      <c r="FK183" s="119"/>
      <c r="FL183" s="119"/>
      <c r="FM183" s="119"/>
      <c r="FN183" s="119"/>
      <c r="FO183" s="119"/>
      <c r="FP183" s="119"/>
      <c r="FQ183" s="119"/>
      <c r="FR183" s="119"/>
      <c r="FS183" s="119"/>
      <c r="FT183" s="119"/>
      <c r="FU183" s="119"/>
      <c r="FV183" s="119"/>
      <c r="FW183" s="119"/>
      <c r="FX183" s="119"/>
      <c r="FY183" s="119"/>
      <c r="FZ183" s="119"/>
      <c r="GA183" s="119"/>
      <c r="GB183" s="119"/>
      <c r="GC183" s="119"/>
      <c r="GD183" s="119"/>
      <c r="GE183" s="119"/>
      <c r="GF183" s="119"/>
      <c r="GG183" s="119"/>
      <c r="GH183" s="119"/>
      <c r="GI183" s="119"/>
      <c r="GJ183" s="119"/>
    </row>
    <row r="184" spans="1:192" ht="67.5" outlineLevel="1" x14ac:dyDescent="0.25">
      <c r="A184" s="187" t="s">
        <v>202</v>
      </c>
      <c r="B184" s="158"/>
      <c r="C184" s="158" t="s">
        <v>514</v>
      </c>
      <c r="D184" s="163" t="s">
        <v>24</v>
      </c>
      <c r="E184" s="177" t="s">
        <v>846</v>
      </c>
      <c r="F184" s="61"/>
      <c r="G184" s="90" t="str">
        <f>Page1!$H177</f>
        <v>NA</v>
      </c>
      <c r="H184" s="90" t="str">
        <f>Page2!$H177</f>
        <v>NA</v>
      </c>
      <c r="I184" s="90" t="str">
        <f>Page3!$H177</f>
        <v>NA</v>
      </c>
      <c r="J184" s="90" t="str">
        <f>Page4!$H177</f>
        <v>NA</v>
      </c>
      <c r="K184" s="90" t="str">
        <f>Page5!$H177</f>
        <v>NA</v>
      </c>
      <c r="L184" s="90" t="str">
        <f>Page6!$H177</f>
        <v>NA</v>
      </c>
      <c r="M184" s="90" t="str">
        <f>Page7!$H177</f>
        <v>NA</v>
      </c>
      <c r="N184" s="90" t="str">
        <f>Page8!$H177</f>
        <v>NA</v>
      </c>
      <c r="O184" s="90" t="str">
        <f>Page9!$H177</f>
        <v>NA</v>
      </c>
      <c r="P184" s="90" t="str">
        <f>Page10!$H177</f>
        <v>NA</v>
      </c>
      <c r="Q184" s="90" t="str">
        <f>Page11!$H177</f>
        <v>NA</v>
      </c>
      <c r="R184" s="90" t="str">
        <f>Page12!$H177</f>
        <v>NA</v>
      </c>
      <c r="S184" s="90" t="str">
        <f>Page13!$H177</f>
        <v>NA</v>
      </c>
      <c r="T184" s="90"/>
      <c r="U184" s="90"/>
      <c r="V184" s="90"/>
      <c r="W184" s="90"/>
      <c r="X184" s="90"/>
      <c r="Y184" s="90"/>
      <c r="Z184" s="90"/>
      <c r="AA184" s="90"/>
      <c r="AB184" s="90"/>
      <c r="AC184" s="90"/>
      <c r="AD184" s="90"/>
      <c r="AE184" s="90"/>
      <c r="AF184" s="90"/>
      <c r="AG184" s="90"/>
      <c r="AH184" s="90"/>
      <c r="AI184" s="90"/>
      <c r="AJ184" s="90"/>
      <c r="AK184" s="90"/>
      <c r="AL184" s="90"/>
      <c r="AM184" s="90"/>
      <c r="AN184" s="90"/>
      <c r="AO184" s="90"/>
      <c r="AP184" s="90"/>
      <c r="AQ184" s="90"/>
      <c r="AR184" s="90"/>
      <c r="AS184" s="90"/>
      <c r="AT184" s="90"/>
      <c r="AU184" s="90"/>
      <c r="AV184" s="90"/>
      <c r="AW184" s="90"/>
      <c r="AX184" s="90"/>
      <c r="AY184" s="119"/>
      <c r="AZ184" s="119"/>
      <c r="BA184" s="119"/>
      <c r="BB184" s="119"/>
      <c r="BC184" s="119"/>
      <c r="BD184" s="119"/>
      <c r="BE184" s="119"/>
      <c r="BF184" s="119"/>
      <c r="BG184" s="119"/>
      <c r="BH184" s="119"/>
      <c r="BI184" s="119"/>
      <c r="BJ184" s="119"/>
      <c r="BK184" s="119"/>
      <c r="BL184" s="119"/>
      <c r="BM184" s="119"/>
      <c r="BN184" s="119"/>
      <c r="BO184" s="119"/>
      <c r="BP184" s="119"/>
      <c r="BQ184" s="119"/>
      <c r="BR184" s="119"/>
      <c r="BS184" s="119"/>
      <c r="BT184" s="119"/>
      <c r="BU184" s="119"/>
      <c r="BV184" s="119"/>
      <c r="BW184" s="119"/>
      <c r="BX184" s="119"/>
      <c r="BY184" s="119"/>
      <c r="BZ184" s="119"/>
      <c r="CA184" s="119"/>
      <c r="CB184" s="119"/>
      <c r="CC184" s="119"/>
      <c r="CD184" s="119"/>
      <c r="CE184" s="119"/>
      <c r="CF184" s="119"/>
      <c r="CG184" s="119"/>
      <c r="CH184" s="119"/>
      <c r="CI184" s="119"/>
      <c r="CJ184" s="119"/>
      <c r="CK184" s="119"/>
      <c r="CL184" s="119"/>
      <c r="CM184" s="119"/>
      <c r="CN184" s="119"/>
      <c r="CO184" s="119"/>
      <c r="CP184" s="119"/>
      <c r="CQ184" s="119"/>
      <c r="CR184" s="119"/>
      <c r="CS184" s="119"/>
      <c r="CT184" s="119"/>
      <c r="CU184" s="119"/>
      <c r="CV184" s="119"/>
      <c r="CW184" s="119"/>
      <c r="CX184" s="119"/>
      <c r="CY184" s="119"/>
      <c r="CZ184" s="119"/>
      <c r="DA184" s="119"/>
      <c r="DB184" s="119"/>
      <c r="DC184" s="119"/>
      <c r="DD184" s="119"/>
      <c r="DE184" s="119"/>
      <c r="DF184" s="119"/>
      <c r="DG184" s="119"/>
      <c r="DH184" s="119"/>
      <c r="DI184" s="119"/>
      <c r="DJ184" s="119"/>
      <c r="DK184" s="119"/>
      <c r="DL184" s="119"/>
      <c r="DM184" s="119"/>
      <c r="DN184" s="119"/>
      <c r="DO184" s="119"/>
      <c r="DP184" s="119"/>
      <c r="DQ184" s="119"/>
      <c r="DR184" s="119"/>
      <c r="DS184" s="119"/>
      <c r="DT184" s="119"/>
      <c r="DU184" s="119"/>
      <c r="DV184" s="119"/>
      <c r="DW184" s="119"/>
      <c r="DX184" s="119"/>
      <c r="DY184" s="119"/>
      <c r="DZ184" s="119"/>
      <c r="EA184" s="119"/>
      <c r="EB184" s="119"/>
      <c r="EC184" s="119"/>
      <c r="ED184" s="119"/>
      <c r="EE184" s="119"/>
      <c r="EF184" s="119"/>
      <c r="EG184" s="119"/>
      <c r="EH184" s="119"/>
      <c r="EI184" s="119"/>
      <c r="EJ184" s="119"/>
      <c r="EK184" s="119"/>
      <c r="EL184" s="119"/>
      <c r="EM184" s="119"/>
      <c r="EN184" s="119"/>
      <c r="EO184" s="119"/>
      <c r="EP184" s="119"/>
      <c r="EQ184" s="119"/>
      <c r="ER184" s="119"/>
      <c r="ES184" s="119"/>
      <c r="ET184" s="119"/>
      <c r="EU184" s="119"/>
      <c r="EV184" s="119"/>
      <c r="EW184" s="119"/>
      <c r="EX184" s="119"/>
      <c r="EY184" s="119"/>
      <c r="EZ184" s="119"/>
      <c r="FA184" s="119"/>
      <c r="FB184" s="119"/>
      <c r="FC184" s="119"/>
      <c r="FD184" s="119"/>
      <c r="FE184" s="119"/>
      <c r="FF184" s="119"/>
      <c r="FG184" s="119"/>
      <c r="FH184" s="119"/>
      <c r="FI184" s="119"/>
      <c r="FJ184" s="119"/>
      <c r="FK184" s="119"/>
      <c r="FL184" s="119"/>
      <c r="FM184" s="119"/>
      <c r="FN184" s="119"/>
      <c r="FO184" s="119"/>
      <c r="FP184" s="119"/>
      <c r="FQ184" s="119"/>
      <c r="FR184" s="119"/>
      <c r="FS184" s="119"/>
      <c r="FT184" s="119"/>
      <c r="FU184" s="119"/>
      <c r="FV184" s="119"/>
      <c r="FW184" s="119"/>
      <c r="FX184" s="119"/>
      <c r="FY184" s="119"/>
      <c r="FZ184" s="119"/>
      <c r="GA184" s="119"/>
      <c r="GB184" s="119"/>
      <c r="GC184" s="119"/>
      <c r="GD184" s="119"/>
      <c r="GE184" s="119"/>
      <c r="GF184" s="119"/>
      <c r="GG184" s="119"/>
      <c r="GH184" s="119"/>
      <c r="GI184" s="119"/>
      <c r="GJ184" s="119"/>
    </row>
    <row r="185" spans="1:192" ht="67.5" outlineLevel="1" x14ac:dyDescent="0.25">
      <c r="A185" s="187" t="s">
        <v>202</v>
      </c>
      <c r="B185" s="158"/>
      <c r="C185" s="158" t="s">
        <v>515</v>
      </c>
      <c r="D185" s="163" t="s">
        <v>24</v>
      </c>
      <c r="E185" s="176" t="s">
        <v>847</v>
      </c>
      <c r="F185" s="61"/>
      <c r="G185" s="90" t="str">
        <f>Page1!$H178</f>
        <v>NA</v>
      </c>
      <c r="H185" s="90" t="str">
        <f>Page2!$H178</f>
        <v>NA</v>
      </c>
      <c r="I185" s="90" t="str">
        <f>Page3!$H178</f>
        <v>NA</v>
      </c>
      <c r="J185" s="90" t="str">
        <f>Page4!$H178</f>
        <v>NA</v>
      </c>
      <c r="K185" s="90" t="str">
        <f>Page5!$H178</f>
        <v>NA</v>
      </c>
      <c r="L185" s="90" t="str">
        <f>Page6!$H178</f>
        <v>NA</v>
      </c>
      <c r="M185" s="90" t="str">
        <f>Page7!$H178</f>
        <v>NA</v>
      </c>
      <c r="N185" s="90" t="str">
        <f>Page8!$H178</f>
        <v>NA</v>
      </c>
      <c r="O185" s="90" t="str">
        <f>Page9!$H178</f>
        <v>NA</v>
      </c>
      <c r="P185" s="90" t="str">
        <f>Page10!$H178</f>
        <v>NA</v>
      </c>
      <c r="Q185" s="90" t="str">
        <f>Page11!$H178</f>
        <v>NA</v>
      </c>
      <c r="R185" s="90" t="str">
        <f>Page12!$H178</f>
        <v>NA</v>
      </c>
      <c r="S185" s="90" t="str">
        <f>Page13!$H178</f>
        <v>NA</v>
      </c>
      <c r="T185" s="90"/>
      <c r="U185" s="90"/>
      <c r="V185" s="90"/>
      <c r="W185" s="90"/>
      <c r="X185" s="90"/>
      <c r="Y185" s="90"/>
      <c r="Z185" s="90"/>
      <c r="AA185" s="90"/>
      <c r="AB185" s="90"/>
      <c r="AC185" s="90"/>
      <c r="AD185" s="90"/>
      <c r="AE185" s="90"/>
      <c r="AF185" s="90"/>
      <c r="AG185" s="90"/>
      <c r="AH185" s="90"/>
      <c r="AI185" s="90"/>
      <c r="AJ185" s="90"/>
      <c r="AK185" s="90"/>
      <c r="AL185" s="90"/>
      <c r="AM185" s="90"/>
      <c r="AN185" s="90"/>
      <c r="AO185" s="90"/>
      <c r="AP185" s="90"/>
      <c r="AQ185" s="90"/>
      <c r="AR185" s="90"/>
      <c r="AS185" s="90"/>
      <c r="AT185" s="90"/>
      <c r="AU185" s="90"/>
      <c r="AV185" s="90"/>
      <c r="AW185" s="90"/>
      <c r="AX185" s="90"/>
      <c r="AY185" s="119"/>
      <c r="AZ185" s="119"/>
      <c r="BA185" s="119"/>
      <c r="BB185" s="119"/>
      <c r="BC185" s="119"/>
      <c r="BD185" s="119"/>
      <c r="BE185" s="119"/>
      <c r="BF185" s="119"/>
      <c r="BG185" s="119"/>
      <c r="BH185" s="119"/>
      <c r="BI185" s="119"/>
      <c r="BJ185" s="119"/>
      <c r="BK185" s="119"/>
      <c r="BL185" s="119"/>
      <c r="BM185" s="119"/>
      <c r="BN185" s="119"/>
      <c r="BO185" s="119"/>
      <c r="BP185" s="119"/>
      <c r="BQ185" s="119"/>
      <c r="BR185" s="119"/>
      <c r="BS185" s="119"/>
      <c r="BT185" s="119"/>
      <c r="BU185" s="119"/>
      <c r="BV185" s="119"/>
      <c r="BW185" s="119"/>
      <c r="BX185" s="119"/>
      <c r="BY185" s="119"/>
      <c r="BZ185" s="119"/>
      <c r="CA185" s="119"/>
      <c r="CB185" s="119"/>
      <c r="CC185" s="119"/>
      <c r="CD185" s="119"/>
      <c r="CE185" s="119"/>
      <c r="CF185" s="119"/>
      <c r="CG185" s="119"/>
      <c r="CH185" s="119"/>
      <c r="CI185" s="119"/>
      <c r="CJ185" s="119"/>
      <c r="CK185" s="119"/>
      <c r="CL185" s="119"/>
      <c r="CM185" s="119"/>
      <c r="CN185" s="119"/>
      <c r="CO185" s="119"/>
      <c r="CP185" s="119"/>
      <c r="CQ185" s="119"/>
      <c r="CR185" s="119"/>
      <c r="CS185" s="119"/>
      <c r="CT185" s="119"/>
      <c r="CU185" s="119"/>
      <c r="CV185" s="119"/>
      <c r="CW185" s="119"/>
      <c r="CX185" s="119"/>
      <c r="CY185" s="119"/>
      <c r="CZ185" s="119"/>
      <c r="DA185" s="119"/>
      <c r="DB185" s="119"/>
      <c r="DC185" s="119"/>
      <c r="DD185" s="119"/>
      <c r="DE185" s="119"/>
      <c r="DF185" s="119"/>
      <c r="DG185" s="119"/>
      <c r="DH185" s="119"/>
      <c r="DI185" s="119"/>
      <c r="DJ185" s="119"/>
      <c r="DK185" s="119"/>
      <c r="DL185" s="119"/>
      <c r="DM185" s="119"/>
      <c r="DN185" s="119"/>
      <c r="DO185" s="119"/>
      <c r="DP185" s="119"/>
      <c r="DQ185" s="119"/>
      <c r="DR185" s="119"/>
      <c r="DS185" s="119"/>
      <c r="DT185" s="119"/>
      <c r="DU185" s="119"/>
      <c r="DV185" s="119"/>
      <c r="DW185" s="119"/>
      <c r="DX185" s="119"/>
      <c r="DY185" s="119"/>
      <c r="DZ185" s="119"/>
      <c r="EA185" s="119"/>
      <c r="EB185" s="119"/>
      <c r="EC185" s="119"/>
      <c r="ED185" s="119"/>
      <c r="EE185" s="119"/>
      <c r="EF185" s="119"/>
      <c r="EG185" s="119"/>
      <c r="EH185" s="119"/>
      <c r="EI185" s="119"/>
      <c r="EJ185" s="119"/>
      <c r="EK185" s="119"/>
      <c r="EL185" s="119"/>
      <c r="EM185" s="119"/>
      <c r="EN185" s="119"/>
      <c r="EO185" s="119"/>
      <c r="EP185" s="119"/>
      <c r="EQ185" s="119"/>
      <c r="ER185" s="119"/>
      <c r="ES185" s="119"/>
      <c r="ET185" s="119"/>
      <c r="EU185" s="119"/>
      <c r="EV185" s="119"/>
      <c r="EW185" s="119"/>
      <c r="EX185" s="119"/>
      <c r="EY185" s="119"/>
      <c r="EZ185" s="119"/>
      <c r="FA185" s="119"/>
      <c r="FB185" s="119"/>
      <c r="FC185" s="119"/>
      <c r="FD185" s="119"/>
      <c r="FE185" s="119"/>
      <c r="FF185" s="119"/>
      <c r="FG185" s="119"/>
      <c r="FH185" s="119"/>
      <c r="FI185" s="119"/>
      <c r="FJ185" s="119"/>
      <c r="FK185" s="119"/>
      <c r="FL185" s="119"/>
      <c r="FM185" s="119"/>
      <c r="FN185" s="119"/>
      <c r="FO185" s="119"/>
      <c r="FP185" s="119"/>
      <c r="FQ185" s="119"/>
      <c r="FR185" s="119"/>
      <c r="FS185" s="119"/>
      <c r="FT185" s="119"/>
      <c r="FU185" s="119"/>
      <c r="FV185" s="119"/>
      <c r="FW185" s="119"/>
      <c r="FX185" s="119"/>
      <c r="FY185" s="119"/>
      <c r="FZ185" s="119"/>
      <c r="GA185" s="119"/>
      <c r="GB185" s="119"/>
      <c r="GC185" s="119"/>
      <c r="GD185" s="119"/>
      <c r="GE185" s="119"/>
      <c r="GF185" s="119"/>
      <c r="GG185" s="119"/>
      <c r="GH185" s="119"/>
      <c r="GI185" s="119"/>
      <c r="GJ185" s="119"/>
    </row>
    <row r="186" spans="1:192" ht="101.25" outlineLevel="1" x14ac:dyDescent="0.25">
      <c r="A186" s="187" t="s">
        <v>202</v>
      </c>
      <c r="B186" s="165" t="s">
        <v>848</v>
      </c>
      <c r="C186" s="165" t="s">
        <v>219</v>
      </c>
      <c r="D186" s="164" t="s">
        <v>25</v>
      </c>
      <c r="E186" s="180" t="s">
        <v>849</v>
      </c>
      <c r="F186" s="59"/>
      <c r="G186" s="90" t="str">
        <f>Page1!$H179</f>
        <v>Invalidé</v>
      </c>
      <c r="H186" s="90" t="str">
        <f>Page2!$H179</f>
        <v>Validé</v>
      </c>
      <c r="I186" s="90" t="str">
        <f>Page3!$H179</f>
        <v>Validé</v>
      </c>
      <c r="J186" s="90" t="str">
        <f>Page4!$H179</f>
        <v>Validé</v>
      </c>
      <c r="K186" s="90" t="str">
        <f>Page5!$H179</f>
        <v>Validé</v>
      </c>
      <c r="L186" s="90" t="str">
        <f>Page6!$H179</f>
        <v>Validé</v>
      </c>
      <c r="M186" s="90" t="str">
        <f>Page7!$H179</f>
        <v>Validé</v>
      </c>
      <c r="N186" s="90" t="str">
        <f>Page8!$H179</f>
        <v>Validé</v>
      </c>
      <c r="O186" s="90" t="str">
        <f>Page9!$H179</f>
        <v>Validé</v>
      </c>
      <c r="P186" s="90" t="str">
        <f>Page10!$H179</f>
        <v>Validé</v>
      </c>
      <c r="Q186" s="90" t="str">
        <f>Page11!$H179</f>
        <v>Validé</v>
      </c>
      <c r="R186" s="90" t="str">
        <f>Page12!$H179</f>
        <v>Invalidé</v>
      </c>
      <c r="S186" s="90" t="str">
        <f>Page13!$H179</f>
        <v>Invalidé</v>
      </c>
      <c r="T186" s="90"/>
      <c r="U186" s="90"/>
      <c r="V186" s="90"/>
      <c r="W186" s="90"/>
      <c r="X186" s="90"/>
      <c r="Y186" s="90"/>
      <c r="Z186" s="90"/>
      <c r="AA186" s="90"/>
      <c r="AB186" s="90"/>
      <c r="AC186" s="90"/>
      <c r="AD186" s="90"/>
      <c r="AE186" s="90"/>
      <c r="AF186" s="90"/>
      <c r="AG186" s="90"/>
      <c r="AH186" s="90"/>
      <c r="AI186" s="90"/>
      <c r="AJ186" s="90"/>
      <c r="AK186" s="90"/>
      <c r="AL186" s="90"/>
      <c r="AM186" s="90"/>
      <c r="AN186" s="90"/>
      <c r="AO186" s="90"/>
      <c r="AP186" s="90"/>
      <c r="AQ186" s="90"/>
      <c r="AR186" s="90"/>
      <c r="AS186" s="90"/>
      <c r="AT186" s="90"/>
      <c r="AU186" s="90"/>
      <c r="AV186" s="90"/>
      <c r="AW186" s="90"/>
      <c r="AX186" s="90"/>
      <c r="AY186" s="119"/>
      <c r="AZ186" s="119"/>
      <c r="BA186" s="119"/>
      <c r="BB186" s="119"/>
      <c r="BC186" s="119"/>
      <c r="BD186" s="119"/>
      <c r="BE186" s="119"/>
      <c r="BF186" s="119"/>
      <c r="BG186" s="119"/>
      <c r="BH186" s="119"/>
      <c r="BI186" s="119"/>
      <c r="BJ186" s="119"/>
      <c r="BK186" s="119"/>
      <c r="BL186" s="119"/>
      <c r="BM186" s="119"/>
      <c r="BN186" s="119"/>
      <c r="BO186" s="119"/>
      <c r="BP186" s="119"/>
      <c r="BQ186" s="119"/>
      <c r="BR186" s="119"/>
      <c r="BS186" s="119"/>
      <c r="BT186" s="119"/>
      <c r="BU186" s="119"/>
      <c r="BV186" s="119"/>
      <c r="BW186" s="119"/>
      <c r="BX186" s="119"/>
      <c r="BY186" s="119"/>
      <c r="BZ186" s="119"/>
      <c r="CA186" s="119"/>
      <c r="CB186" s="119"/>
      <c r="CC186" s="119"/>
      <c r="CD186" s="119"/>
      <c r="CE186" s="119"/>
      <c r="CF186" s="119"/>
      <c r="CG186" s="119"/>
      <c r="CH186" s="119"/>
      <c r="CI186" s="119"/>
      <c r="CJ186" s="119"/>
      <c r="CK186" s="119"/>
      <c r="CL186" s="119"/>
      <c r="CM186" s="119"/>
      <c r="CN186" s="119"/>
      <c r="CO186" s="119"/>
      <c r="CP186" s="119"/>
      <c r="CQ186" s="119"/>
      <c r="CR186" s="119"/>
      <c r="CS186" s="119"/>
      <c r="CT186" s="119"/>
      <c r="CU186" s="119"/>
      <c r="CV186" s="119"/>
      <c r="CW186" s="119"/>
      <c r="CX186" s="119"/>
      <c r="CY186" s="119"/>
      <c r="CZ186" s="119"/>
      <c r="DA186" s="119"/>
      <c r="DB186" s="119"/>
      <c r="DC186" s="119"/>
      <c r="DD186" s="119"/>
      <c r="DE186" s="119"/>
      <c r="DF186" s="119"/>
      <c r="DG186" s="119"/>
      <c r="DH186" s="119"/>
      <c r="DI186" s="119"/>
      <c r="DJ186" s="119"/>
      <c r="DK186" s="119"/>
      <c r="DL186" s="119"/>
      <c r="DM186" s="119"/>
      <c r="DN186" s="119"/>
      <c r="DO186" s="119"/>
      <c r="DP186" s="119"/>
      <c r="DQ186" s="119"/>
      <c r="DR186" s="119"/>
      <c r="DS186" s="119"/>
      <c r="DT186" s="119"/>
      <c r="DU186" s="119"/>
      <c r="DV186" s="119"/>
      <c r="DW186" s="119"/>
      <c r="DX186" s="119"/>
      <c r="DY186" s="119"/>
      <c r="DZ186" s="119"/>
      <c r="EA186" s="119"/>
      <c r="EB186" s="119"/>
      <c r="EC186" s="119"/>
      <c r="ED186" s="119"/>
      <c r="EE186" s="119"/>
      <c r="EF186" s="119"/>
      <c r="EG186" s="119"/>
      <c r="EH186" s="119"/>
      <c r="EI186" s="119"/>
      <c r="EJ186" s="119"/>
      <c r="EK186" s="119"/>
      <c r="EL186" s="119"/>
      <c r="EM186" s="119"/>
      <c r="EN186" s="119"/>
      <c r="EO186" s="119"/>
      <c r="EP186" s="119"/>
      <c r="EQ186" s="119"/>
      <c r="ER186" s="119"/>
      <c r="ES186" s="119"/>
      <c r="ET186" s="119"/>
      <c r="EU186" s="119"/>
      <c r="EV186" s="119"/>
      <c r="EW186" s="119"/>
      <c r="EX186" s="119"/>
      <c r="EY186" s="119"/>
      <c r="EZ186" s="119"/>
      <c r="FA186" s="119"/>
      <c r="FB186" s="119"/>
      <c r="FC186" s="119"/>
      <c r="FD186" s="119"/>
      <c r="FE186" s="119"/>
      <c r="FF186" s="119"/>
      <c r="FG186" s="119"/>
      <c r="FH186" s="119"/>
      <c r="FI186" s="119"/>
      <c r="FJ186" s="119"/>
      <c r="FK186" s="119"/>
      <c r="FL186" s="119"/>
      <c r="FM186" s="119"/>
      <c r="FN186" s="119"/>
      <c r="FO186" s="119"/>
      <c r="FP186" s="119"/>
      <c r="FQ186" s="119"/>
      <c r="FR186" s="119"/>
      <c r="FS186" s="119"/>
      <c r="FT186" s="119"/>
      <c r="FU186" s="119"/>
      <c r="FV186" s="119"/>
      <c r="FW186" s="119"/>
      <c r="FX186" s="119"/>
      <c r="FY186" s="119"/>
      <c r="FZ186" s="119"/>
      <c r="GA186" s="119"/>
      <c r="GB186" s="119"/>
      <c r="GC186" s="119"/>
      <c r="GD186" s="119"/>
      <c r="GE186" s="119"/>
      <c r="GF186" s="119"/>
      <c r="GG186" s="119"/>
      <c r="GH186" s="119"/>
      <c r="GI186" s="119"/>
      <c r="GJ186" s="119"/>
    </row>
    <row r="187" spans="1:192" ht="90" outlineLevel="1" x14ac:dyDescent="0.25">
      <c r="A187" s="187" t="s">
        <v>202</v>
      </c>
      <c r="B187" s="165"/>
      <c r="C187" s="165" t="s">
        <v>516</v>
      </c>
      <c r="D187" s="164" t="s">
        <v>25</v>
      </c>
      <c r="E187" s="180" t="s">
        <v>850</v>
      </c>
      <c r="F187" s="58"/>
      <c r="G187" s="90" t="str">
        <f>Page1!$H180</f>
        <v>NA</v>
      </c>
      <c r="H187" s="90" t="str">
        <f>Page2!$H180</f>
        <v>NA</v>
      </c>
      <c r="I187" s="90" t="str">
        <f>Page3!$H180</f>
        <v>NA</v>
      </c>
      <c r="J187" s="90" t="str">
        <f>Page4!$H180</f>
        <v>NA</v>
      </c>
      <c r="K187" s="90" t="str">
        <f>Page5!$H180</f>
        <v>NA</v>
      </c>
      <c r="L187" s="90" t="str">
        <f>Page6!$H180</f>
        <v>NA</v>
      </c>
      <c r="M187" s="90" t="str">
        <f>Page7!$H180</f>
        <v>NA</v>
      </c>
      <c r="N187" s="90" t="str">
        <f>Page8!$H180</f>
        <v>NA</v>
      </c>
      <c r="O187" s="90" t="str">
        <f>Page9!$H180</f>
        <v>NA</v>
      </c>
      <c r="P187" s="90" t="str">
        <f>Page10!$H180</f>
        <v>NA</v>
      </c>
      <c r="Q187" s="90" t="str">
        <f>Page11!$H180</f>
        <v>NA</v>
      </c>
      <c r="R187" s="90" t="str">
        <f>Page12!$H180</f>
        <v>NA</v>
      </c>
      <c r="S187" s="90" t="str">
        <f>Page13!$H180</f>
        <v>NA</v>
      </c>
      <c r="T187" s="90"/>
      <c r="U187" s="90"/>
      <c r="V187" s="90"/>
      <c r="W187" s="90"/>
      <c r="X187" s="90"/>
      <c r="Y187" s="90"/>
      <c r="Z187" s="90"/>
      <c r="AA187" s="90"/>
      <c r="AB187" s="90"/>
      <c r="AC187" s="90"/>
      <c r="AD187" s="90"/>
      <c r="AE187" s="90"/>
      <c r="AF187" s="90"/>
      <c r="AG187" s="90"/>
      <c r="AH187" s="90"/>
      <c r="AI187" s="90"/>
      <c r="AJ187" s="90"/>
      <c r="AK187" s="90"/>
      <c r="AL187" s="90"/>
      <c r="AM187" s="90"/>
      <c r="AN187" s="90"/>
      <c r="AO187" s="90"/>
      <c r="AP187" s="90"/>
      <c r="AQ187" s="90"/>
      <c r="AR187" s="90"/>
      <c r="AS187" s="90"/>
      <c r="AT187" s="90"/>
      <c r="AU187" s="90"/>
      <c r="AV187" s="90"/>
      <c r="AW187" s="90"/>
      <c r="AX187" s="90"/>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c r="CI187" s="119"/>
      <c r="CJ187" s="119"/>
      <c r="CK187" s="119"/>
      <c r="CL187" s="119"/>
      <c r="CM187" s="119"/>
      <c r="CN187" s="119"/>
      <c r="CO187" s="119"/>
      <c r="CP187" s="119"/>
      <c r="CQ187" s="119"/>
      <c r="CR187" s="119"/>
      <c r="CS187" s="119"/>
      <c r="CT187" s="119"/>
      <c r="CU187" s="119"/>
      <c r="CV187" s="119"/>
      <c r="CW187" s="119"/>
      <c r="CX187" s="119"/>
      <c r="CY187" s="119"/>
      <c r="CZ187" s="119"/>
      <c r="DA187" s="119"/>
      <c r="DB187" s="119"/>
      <c r="DC187" s="119"/>
      <c r="DD187" s="119"/>
      <c r="DE187" s="119"/>
      <c r="DF187" s="119"/>
      <c r="DG187" s="119"/>
      <c r="DH187" s="119"/>
      <c r="DI187" s="119"/>
      <c r="DJ187" s="119"/>
      <c r="DK187" s="119"/>
      <c r="DL187" s="119"/>
      <c r="DM187" s="119"/>
      <c r="DN187" s="119"/>
      <c r="DO187" s="119"/>
      <c r="DP187" s="119"/>
      <c r="DQ187" s="119"/>
      <c r="DR187" s="119"/>
      <c r="DS187" s="119"/>
      <c r="DT187" s="119"/>
      <c r="DU187" s="119"/>
      <c r="DV187" s="119"/>
      <c r="DW187" s="119"/>
      <c r="DX187" s="119"/>
      <c r="DY187" s="119"/>
      <c r="DZ187" s="119"/>
      <c r="EA187" s="119"/>
      <c r="EB187" s="119"/>
      <c r="EC187" s="119"/>
      <c r="ED187" s="119"/>
      <c r="EE187" s="119"/>
      <c r="EF187" s="119"/>
      <c r="EG187" s="119"/>
      <c r="EH187" s="119"/>
      <c r="EI187" s="119"/>
      <c r="EJ187" s="119"/>
      <c r="EK187" s="119"/>
      <c r="EL187" s="119"/>
      <c r="EM187" s="119"/>
      <c r="EN187" s="119"/>
      <c r="EO187" s="119"/>
      <c r="EP187" s="119"/>
      <c r="EQ187" s="119"/>
      <c r="ER187" s="119"/>
      <c r="ES187" s="119"/>
      <c r="ET187" s="119"/>
      <c r="EU187" s="119"/>
      <c r="EV187" s="119"/>
      <c r="EW187" s="119"/>
      <c r="EX187" s="119"/>
      <c r="EY187" s="119"/>
      <c r="EZ187" s="119"/>
      <c r="FA187" s="119"/>
      <c r="FB187" s="119"/>
      <c r="FC187" s="119"/>
      <c r="FD187" s="119"/>
      <c r="FE187" s="119"/>
      <c r="FF187" s="119"/>
      <c r="FG187" s="119"/>
      <c r="FH187" s="119"/>
      <c r="FI187" s="119"/>
      <c r="FJ187" s="119"/>
      <c r="FK187" s="119"/>
      <c r="FL187" s="119"/>
      <c r="FM187" s="119"/>
      <c r="FN187" s="119"/>
      <c r="FO187" s="119"/>
      <c r="FP187" s="119"/>
      <c r="FQ187" s="119"/>
      <c r="FR187" s="119"/>
      <c r="FS187" s="119"/>
      <c r="FT187" s="119"/>
      <c r="FU187" s="119"/>
      <c r="FV187" s="119"/>
      <c r="FW187" s="119"/>
      <c r="FX187" s="119"/>
      <c r="FY187" s="119"/>
      <c r="FZ187" s="119"/>
      <c r="GA187" s="119"/>
      <c r="GB187" s="119"/>
      <c r="GC187" s="119"/>
      <c r="GD187" s="119"/>
      <c r="GE187" s="119"/>
      <c r="GF187" s="119"/>
      <c r="GG187" s="119"/>
      <c r="GH187" s="119"/>
      <c r="GI187" s="119"/>
      <c r="GJ187" s="119"/>
    </row>
    <row r="188" spans="1:192" ht="180" outlineLevel="1" x14ac:dyDescent="0.25">
      <c r="A188" s="187" t="s">
        <v>202</v>
      </c>
      <c r="B188" s="158" t="s">
        <v>851</v>
      </c>
      <c r="C188" s="158" t="s">
        <v>220</v>
      </c>
      <c r="D188" s="163" t="s">
        <v>25</v>
      </c>
      <c r="E188" s="176" t="s">
        <v>852</v>
      </c>
      <c r="F188" s="60"/>
      <c r="G188" s="90" t="str">
        <f>Page1!$H181</f>
        <v>Validé</v>
      </c>
      <c r="H188" s="90" t="str">
        <f>Page2!$H181</f>
        <v>Validé</v>
      </c>
      <c r="I188" s="90" t="str">
        <f>Page3!$H181</f>
        <v>Validé</v>
      </c>
      <c r="J188" s="90" t="str">
        <f>Page4!$H181</f>
        <v>Validé</v>
      </c>
      <c r="K188" s="90" t="str">
        <f>Page5!$H181</f>
        <v>Validé</v>
      </c>
      <c r="L188" s="90" t="str">
        <f>Page6!$H181</f>
        <v>Validé</v>
      </c>
      <c r="M188" s="90" t="str">
        <f>Page7!$H181</f>
        <v>Validé</v>
      </c>
      <c r="N188" s="90" t="str">
        <f>Page8!$H181</f>
        <v>Validé</v>
      </c>
      <c r="O188" s="90" t="str">
        <f>Page9!$H181</f>
        <v>Validé</v>
      </c>
      <c r="P188" s="90" t="str">
        <f>Page10!$H181</f>
        <v>Validé</v>
      </c>
      <c r="Q188" s="90" t="str">
        <f>Page11!$H181</f>
        <v>Validé</v>
      </c>
      <c r="R188" s="90" t="str">
        <f>Page12!$H181</f>
        <v>Validé</v>
      </c>
      <c r="S188" s="90" t="str">
        <f>Page13!$H181</f>
        <v>Validé</v>
      </c>
      <c r="T188" s="90"/>
      <c r="U188" s="90"/>
      <c r="V188" s="90"/>
      <c r="W188" s="90"/>
      <c r="X188" s="90"/>
      <c r="Y188" s="90"/>
      <c r="Z188" s="90"/>
      <c r="AA188" s="90"/>
      <c r="AB188" s="90"/>
      <c r="AC188" s="90"/>
      <c r="AD188" s="90"/>
      <c r="AE188" s="90"/>
      <c r="AF188" s="90"/>
      <c r="AG188" s="90"/>
      <c r="AH188" s="90"/>
      <c r="AI188" s="90"/>
      <c r="AJ188" s="90"/>
      <c r="AK188" s="90"/>
      <c r="AL188" s="90"/>
      <c r="AM188" s="90"/>
      <c r="AN188" s="90"/>
      <c r="AO188" s="90"/>
      <c r="AP188" s="90"/>
      <c r="AQ188" s="90"/>
      <c r="AR188" s="90"/>
      <c r="AS188" s="90"/>
      <c r="AT188" s="90"/>
      <c r="AU188" s="90"/>
      <c r="AV188" s="90"/>
      <c r="AW188" s="90"/>
      <c r="AX188" s="90"/>
      <c r="AY188" s="119"/>
      <c r="AZ188" s="119"/>
      <c r="BA188" s="119"/>
      <c r="BB188" s="119"/>
      <c r="BC188" s="119"/>
      <c r="BD188" s="119"/>
      <c r="BE188" s="119"/>
      <c r="BF188" s="119"/>
      <c r="BG188" s="119"/>
      <c r="BH188" s="119"/>
      <c r="BI188" s="119"/>
      <c r="BJ188" s="119"/>
      <c r="BK188" s="119"/>
      <c r="BL188" s="119"/>
      <c r="BM188" s="119"/>
      <c r="BN188" s="119"/>
      <c r="BO188" s="119"/>
      <c r="BP188" s="119"/>
      <c r="BQ188" s="119"/>
      <c r="BR188" s="119"/>
      <c r="BS188" s="119"/>
      <c r="BT188" s="119"/>
      <c r="BU188" s="119"/>
      <c r="BV188" s="119"/>
      <c r="BW188" s="119"/>
      <c r="BX188" s="119"/>
      <c r="BY188" s="119"/>
      <c r="BZ188" s="119"/>
      <c r="CA188" s="119"/>
      <c r="CB188" s="119"/>
      <c r="CC188" s="119"/>
      <c r="CD188" s="119"/>
      <c r="CE188" s="119"/>
      <c r="CF188" s="119"/>
      <c r="CG188" s="119"/>
      <c r="CH188" s="119"/>
      <c r="CI188" s="119"/>
      <c r="CJ188" s="119"/>
      <c r="CK188" s="119"/>
      <c r="CL188" s="119"/>
      <c r="CM188" s="119"/>
      <c r="CN188" s="119"/>
      <c r="CO188" s="119"/>
      <c r="CP188" s="119"/>
      <c r="CQ188" s="119"/>
      <c r="CR188" s="119"/>
      <c r="CS188" s="119"/>
      <c r="CT188" s="119"/>
      <c r="CU188" s="119"/>
      <c r="CV188" s="119"/>
      <c r="CW188" s="119"/>
      <c r="CX188" s="119"/>
      <c r="CY188" s="119"/>
      <c r="CZ188" s="119"/>
      <c r="DA188" s="119"/>
      <c r="DB188" s="119"/>
      <c r="DC188" s="119"/>
      <c r="DD188" s="119"/>
      <c r="DE188" s="119"/>
      <c r="DF188" s="119"/>
      <c r="DG188" s="119"/>
      <c r="DH188" s="119"/>
      <c r="DI188" s="119"/>
      <c r="DJ188" s="119"/>
      <c r="DK188" s="119"/>
      <c r="DL188" s="119"/>
      <c r="DM188" s="119"/>
      <c r="DN188" s="119"/>
      <c r="DO188" s="119"/>
      <c r="DP188" s="119"/>
      <c r="DQ188" s="119"/>
      <c r="DR188" s="119"/>
      <c r="DS188" s="119"/>
      <c r="DT188" s="119"/>
      <c r="DU188" s="119"/>
      <c r="DV188" s="119"/>
      <c r="DW188" s="119"/>
      <c r="DX188" s="119"/>
      <c r="DY188" s="119"/>
      <c r="DZ188" s="119"/>
      <c r="EA188" s="119"/>
      <c r="EB188" s="119"/>
      <c r="EC188" s="119"/>
      <c r="ED188" s="119"/>
      <c r="EE188" s="119"/>
      <c r="EF188" s="119"/>
      <c r="EG188" s="119"/>
      <c r="EH188" s="119"/>
      <c r="EI188" s="119"/>
      <c r="EJ188" s="119"/>
      <c r="EK188" s="119"/>
      <c r="EL188" s="119"/>
      <c r="EM188" s="119"/>
      <c r="EN188" s="119"/>
      <c r="EO188" s="119"/>
      <c r="EP188" s="119"/>
      <c r="EQ188" s="119"/>
      <c r="ER188" s="119"/>
      <c r="ES188" s="119"/>
      <c r="ET188" s="119"/>
      <c r="EU188" s="119"/>
      <c r="EV188" s="119"/>
      <c r="EW188" s="119"/>
      <c r="EX188" s="119"/>
      <c r="EY188" s="119"/>
      <c r="EZ188" s="119"/>
      <c r="FA188" s="119"/>
      <c r="FB188" s="119"/>
      <c r="FC188" s="119"/>
      <c r="FD188" s="119"/>
      <c r="FE188" s="119"/>
      <c r="FF188" s="119"/>
      <c r="FG188" s="119"/>
      <c r="FH188" s="119"/>
      <c r="FI188" s="119"/>
      <c r="FJ188" s="119"/>
      <c r="FK188" s="119"/>
      <c r="FL188" s="119"/>
      <c r="FM188" s="119"/>
      <c r="FN188" s="119"/>
      <c r="FO188" s="119"/>
      <c r="FP188" s="119"/>
      <c r="FQ188" s="119"/>
      <c r="FR188" s="119"/>
      <c r="FS188" s="119"/>
      <c r="FT188" s="119"/>
      <c r="FU188" s="119"/>
      <c r="FV188" s="119"/>
      <c r="FW188" s="119"/>
      <c r="FX188" s="119"/>
      <c r="FY188" s="119"/>
      <c r="FZ188" s="119"/>
      <c r="GA188" s="119"/>
      <c r="GB188" s="119"/>
      <c r="GC188" s="119"/>
      <c r="GD188" s="119"/>
      <c r="GE188" s="119"/>
      <c r="GF188" s="119"/>
      <c r="GG188" s="119"/>
      <c r="GH188" s="119"/>
      <c r="GI188" s="119"/>
      <c r="GJ188" s="119"/>
    </row>
    <row r="189" spans="1:192" ht="90" x14ac:dyDescent="0.25">
      <c r="A189" s="187" t="s">
        <v>202</v>
      </c>
      <c r="B189" s="165" t="s">
        <v>853</v>
      </c>
      <c r="C189" s="165" t="s">
        <v>221</v>
      </c>
      <c r="D189" s="164" t="s">
        <v>25</v>
      </c>
      <c r="E189" s="180" t="s">
        <v>854</v>
      </c>
      <c r="F189" s="58"/>
      <c r="G189" s="90" t="str">
        <f>Page1!$H182</f>
        <v>NA</v>
      </c>
      <c r="H189" s="90" t="str">
        <f>Page2!$H182</f>
        <v>NA</v>
      </c>
      <c r="I189" s="90" t="str">
        <f>Page3!$H182</f>
        <v>NA</v>
      </c>
      <c r="J189" s="90" t="str">
        <f>Page4!$H182</f>
        <v>NA</v>
      </c>
      <c r="K189" s="90" t="str">
        <f>Page5!$H182</f>
        <v>NA</v>
      </c>
      <c r="L189" s="90" t="str">
        <f>Page6!$H182</f>
        <v>NA</v>
      </c>
      <c r="M189" s="90" t="str">
        <f>Page7!$H182</f>
        <v>NA</v>
      </c>
      <c r="N189" s="90" t="str">
        <f>Page8!$H182</f>
        <v>NA</v>
      </c>
      <c r="O189" s="90" t="str">
        <f>Page9!$H182</f>
        <v>NA</v>
      </c>
      <c r="P189" s="90" t="str">
        <f>Page10!$H182</f>
        <v>NA</v>
      </c>
      <c r="Q189" s="90" t="str">
        <f>Page11!$H182</f>
        <v>NA</v>
      </c>
      <c r="R189" s="90" t="str">
        <f>Page12!$H182</f>
        <v>NA</v>
      </c>
      <c r="S189" s="90" t="str">
        <f>Page13!$H182</f>
        <v>NA</v>
      </c>
      <c r="T189" s="90"/>
      <c r="U189" s="90"/>
      <c r="V189" s="90"/>
      <c r="W189" s="90"/>
      <c r="X189" s="90"/>
      <c r="Y189" s="90"/>
      <c r="Z189" s="90"/>
      <c r="AA189" s="90"/>
      <c r="AB189" s="90"/>
      <c r="AC189" s="90"/>
      <c r="AD189" s="90"/>
      <c r="AE189" s="90"/>
      <c r="AF189" s="90"/>
      <c r="AG189" s="90"/>
      <c r="AH189" s="90"/>
      <c r="AI189" s="90"/>
      <c r="AJ189" s="90"/>
      <c r="AK189" s="90"/>
      <c r="AL189" s="90"/>
      <c r="AM189" s="90"/>
      <c r="AN189" s="90"/>
      <c r="AO189" s="90"/>
      <c r="AP189" s="90"/>
      <c r="AQ189" s="90"/>
      <c r="AR189" s="90"/>
      <c r="AS189" s="90"/>
      <c r="AT189" s="90"/>
      <c r="AU189" s="90"/>
      <c r="AV189" s="90"/>
      <c r="AW189" s="90"/>
      <c r="AX189" s="90"/>
      <c r="AY189" s="119"/>
      <c r="AZ189" s="119"/>
      <c r="BA189" s="119"/>
      <c r="BB189" s="119"/>
      <c r="BC189" s="119"/>
      <c r="BD189" s="119"/>
      <c r="BE189" s="119"/>
      <c r="BF189" s="119"/>
      <c r="BG189" s="119"/>
      <c r="BH189" s="119"/>
      <c r="BI189" s="119"/>
      <c r="BJ189" s="119"/>
      <c r="BK189" s="119"/>
      <c r="BL189" s="119"/>
      <c r="BM189" s="119"/>
      <c r="BN189" s="119"/>
      <c r="BO189" s="119"/>
      <c r="BP189" s="119"/>
      <c r="BQ189" s="119"/>
      <c r="BR189" s="119"/>
      <c r="BS189" s="119"/>
      <c r="BT189" s="119"/>
      <c r="BU189" s="119"/>
      <c r="BV189" s="119"/>
      <c r="BW189" s="119"/>
      <c r="BX189" s="119"/>
      <c r="BY189" s="119"/>
      <c r="BZ189" s="119"/>
      <c r="CA189" s="119"/>
      <c r="CB189" s="119"/>
      <c r="CC189" s="119"/>
      <c r="CD189" s="119"/>
      <c r="CE189" s="119"/>
      <c r="CF189" s="119"/>
      <c r="CG189" s="119"/>
      <c r="CH189" s="119"/>
      <c r="CI189" s="119"/>
      <c r="CJ189" s="119"/>
      <c r="CK189" s="119"/>
      <c r="CL189" s="119"/>
      <c r="CM189" s="119"/>
      <c r="CN189" s="119"/>
      <c r="CO189" s="119"/>
      <c r="CP189" s="119"/>
      <c r="CQ189" s="119"/>
      <c r="CR189" s="119"/>
      <c r="CS189" s="119"/>
      <c r="CT189" s="119"/>
      <c r="CU189" s="119"/>
      <c r="CV189" s="119"/>
      <c r="CW189" s="119"/>
      <c r="CX189" s="119"/>
      <c r="CY189" s="119"/>
      <c r="CZ189" s="119"/>
      <c r="DA189" s="119"/>
      <c r="DB189" s="119"/>
      <c r="DC189" s="119"/>
      <c r="DD189" s="119"/>
      <c r="DE189" s="119"/>
      <c r="DF189" s="119"/>
      <c r="DG189" s="119"/>
      <c r="DH189" s="119"/>
      <c r="DI189" s="119"/>
      <c r="DJ189" s="119"/>
      <c r="DK189" s="119"/>
      <c r="DL189" s="119"/>
      <c r="DM189" s="119"/>
      <c r="DN189" s="119"/>
      <c r="DO189" s="119"/>
      <c r="DP189" s="119"/>
      <c r="DQ189" s="119"/>
      <c r="DR189" s="119"/>
      <c r="DS189" s="119"/>
      <c r="DT189" s="119"/>
      <c r="DU189" s="119"/>
      <c r="DV189" s="119"/>
      <c r="DW189" s="119"/>
      <c r="DX189" s="119"/>
      <c r="DY189" s="119"/>
      <c r="DZ189" s="119"/>
      <c r="EA189" s="119"/>
      <c r="EB189" s="119"/>
      <c r="EC189" s="119"/>
      <c r="ED189" s="119"/>
      <c r="EE189" s="119"/>
      <c r="EF189" s="119"/>
      <c r="EG189" s="119"/>
      <c r="EH189" s="119"/>
      <c r="EI189" s="119"/>
      <c r="EJ189" s="119"/>
      <c r="EK189" s="119"/>
      <c r="EL189" s="119"/>
      <c r="EM189" s="119"/>
      <c r="EN189" s="119"/>
      <c r="EO189" s="119"/>
      <c r="EP189" s="119"/>
      <c r="EQ189" s="119"/>
      <c r="ER189" s="119"/>
      <c r="ES189" s="119"/>
      <c r="ET189" s="119"/>
      <c r="EU189" s="119"/>
      <c r="EV189" s="119"/>
      <c r="EW189" s="119"/>
      <c r="EX189" s="119"/>
      <c r="EY189" s="119"/>
      <c r="EZ189" s="119"/>
      <c r="FA189" s="119"/>
      <c r="FB189" s="119"/>
      <c r="FC189" s="119"/>
      <c r="FD189" s="119"/>
      <c r="FE189" s="119"/>
      <c r="FF189" s="119"/>
      <c r="FG189" s="119"/>
      <c r="FH189" s="119"/>
      <c r="FI189" s="119"/>
      <c r="FJ189" s="119"/>
      <c r="FK189" s="119"/>
      <c r="FL189" s="119"/>
      <c r="FM189" s="119"/>
      <c r="FN189" s="119"/>
      <c r="FO189" s="119"/>
      <c r="FP189" s="119"/>
      <c r="FQ189" s="119"/>
      <c r="FR189" s="119"/>
      <c r="FS189" s="119"/>
      <c r="FT189" s="119"/>
      <c r="FU189" s="119"/>
      <c r="FV189" s="119"/>
      <c r="FW189" s="119"/>
      <c r="FX189" s="119"/>
      <c r="FY189" s="119"/>
      <c r="FZ189" s="119"/>
      <c r="GA189" s="119"/>
      <c r="GB189" s="119"/>
      <c r="GC189" s="119"/>
      <c r="GD189" s="119"/>
      <c r="GE189" s="119"/>
      <c r="GF189" s="119"/>
      <c r="GG189" s="119"/>
      <c r="GH189" s="119"/>
      <c r="GI189" s="119"/>
      <c r="GJ189" s="119"/>
    </row>
    <row r="190" spans="1:192" ht="56.25" outlineLevel="1" x14ac:dyDescent="0.25">
      <c r="A190" s="187" t="s">
        <v>202</v>
      </c>
      <c r="B190" s="165"/>
      <c r="C190" s="165" t="s">
        <v>517</v>
      </c>
      <c r="D190" s="164" t="s">
        <v>25</v>
      </c>
      <c r="E190" s="180" t="s">
        <v>855</v>
      </c>
      <c r="F190" s="58"/>
      <c r="G190" s="90" t="str">
        <f>Page1!$H183</f>
        <v>NA</v>
      </c>
      <c r="H190" s="90" t="str">
        <f>Page2!$H183</f>
        <v>NA</v>
      </c>
      <c r="I190" s="90" t="str">
        <f>Page3!$H183</f>
        <v>NA</v>
      </c>
      <c r="J190" s="90" t="str">
        <f>Page4!$H183</f>
        <v>NA</v>
      </c>
      <c r="K190" s="90" t="str">
        <f>Page5!$H183</f>
        <v>NA</v>
      </c>
      <c r="L190" s="90" t="str">
        <f>Page6!$H183</f>
        <v>NA</v>
      </c>
      <c r="M190" s="90" t="str">
        <f>Page7!$H183</f>
        <v>NA</v>
      </c>
      <c r="N190" s="90" t="str">
        <f>Page8!$H183</f>
        <v>NA</v>
      </c>
      <c r="O190" s="90" t="str">
        <f>Page9!$H183</f>
        <v>NA</v>
      </c>
      <c r="P190" s="90" t="str">
        <f>Page10!$H183</f>
        <v>NA</v>
      </c>
      <c r="Q190" s="90" t="str">
        <f>Page11!$H183</f>
        <v>NA</v>
      </c>
      <c r="R190" s="90" t="str">
        <f>Page12!$H183</f>
        <v>NA</v>
      </c>
      <c r="S190" s="90" t="str">
        <f>Page13!$H183</f>
        <v>NA</v>
      </c>
      <c r="T190" s="90"/>
      <c r="U190" s="90"/>
      <c r="V190" s="90"/>
      <c r="W190" s="90"/>
      <c r="X190" s="90"/>
      <c r="Y190" s="90"/>
      <c r="Z190" s="90"/>
      <c r="AA190" s="90"/>
      <c r="AB190" s="90"/>
      <c r="AC190" s="90"/>
      <c r="AD190" s="90"/>
      <c r="AE190" s="90"/>
      <c r="AF190" s="90"/>
      <c r="AG190" s="90"/>
      <c r="AH190" s="90"/>
      <c r="AI190" s="90"/>
      <c r="AJ190" s="90"/>
      <c r="AK190" s="90"/>
      <c r="AL190" s="90"/>
      <c r="AM190" s="90"/>
      <c r="AN190" s="90"/>
      <c r="AO190" s="90"/>
      <c r="AP190" s="90"/>
      <c r="AQ190" s="90"/>
      <c r="AR190" s="90"/>
      <c r="AS190" s="90"/>
      <c r="AT190" s="90"/>
      <c r="AU190" s="90"/>
      <c r="AV190" s="90"/>
      <c r="AW190" s="90"/>
      <c r="AX190" s="90"/>
      <c r="AY190" s="119"/>
      <c r="AZ190" s="119"/>
      <c r="BA190" s="119"/>
      <c r="BB190" s="119"/>
      <c r="BC190" s="119"/>
      <c r="BD190" s="119"/>
      <c r="BE190" s="119"/>
      <c r="BF190" s="119"/>
      <c r="BG190" s="119"/>
      <c r="BH190" s="119"/>
      <c r="BI190" s="119"/>
      <c r="BJ190" s="119"/>
      <c r="BK190" s="119"/>
      <c r="BL190" s="119"/>
      <c r="BM190" s="119"/>
      <c r="BN190" s="119"/>
      <c r="BO190" s="119"/>
      <c r="BP190" s="119"/>
      <c r="BQ190" s="119"/>
      <c r="BR190" s="119"/>
      <c r="BS190" s="119"/>
      <c r="BT190" s="119"/>
      <c r="BU190" s="119"/>
      <c r="BV190" s="119"/>
      <c r="BW190" s="119"/>
      <c r="BX190" s="119"/>
      <c r="BY190" s="119"/>
      <c r="BZ190" s="119"/>
      <c r="CA190" s="119"/>
      <c r="CB190" s="119"/>
      <c r="CC190" s="119"/>
      <c r="CD190" s="119"/>
      <c r="CE190" s="119"/>
      <c r="CF190" s="119"/>
      <c r="CG190" s="119"/>
      <c r="CH190" s="119"/>
      <c r="CI190" s="119"/>
      <c r="CJ190" s="119"/>
      <c r="CK190" s="119"/>
      <c r="CL190" s="119"/>
      <c r="CM190" s="119"/>
      <c r="CN190" s="119"/>
      <c r="CO190" s="119"/>
      <c r="CP190" s="119"/>
      <c r="CQ190" s="119"/>
      <c r="CR190" s="119"/>
      <c r="CS190" s="119"/>
      <c r="CT190" s="119"/>
      <c r="CU190" s="119"/>
      <c r="CV190" s="119"/>
      <c r="CW190" s="119"/>
      <c r="CX190" s="119"/>
      <c r="CY190" s="119"/>
      <c r="CZ190" s="119"/>
      <c r="DA190" s="119"/>
      <c r="DB190" s="119"/>
      <c r="DC190" s="119"/>
      <c r="DD190" s="119"/>
      <c r="DE190" s="119"/>
      <c r="DF190" s="119"/>
      <c r="DG190" s="119"/>
      <c r="DH190" s="119"/>
      <c r="DI190" s="119"/>
      <c r="DJ190" s="119"/>
      <c r="DK190" s="119"/>
      <c r="DL190" s="119"/>
      <c r="DM190" s="119"/>
      <c r="DN190" s="119"/>
      <c r="DO190" s="119"/>
      <c r="DP190" s="119"/>
      <c r="DQ190" s="119"/>
      <c r="DR190" s="119"/>
      <c r="DS190" s="119"/>
      <c r="DT190" s="119"/>
      <c r="DU190" s="119"/>
      <c r="DV190" s="119"/>
      <c r="DW190" s="119"/>
      <c r="DX190" s="119"/>
      <c r="DY190" s="119"/>
      <c r="DZ190" s="119"/>
      <c r="EA190" s="119"/>
      <c r="EB190" s="119"/>
      <c r="EC190" s="119"/>
      <c r="ED190" s="119"/>
      <c r="EE190" s="119"/>
      <c r="EF190" s="119"/>
      <c r="EG190" s="119"/>
      <c r="EH190" s="119"/>
      <c r="EI190" s="119"/>
      <c r="EJ190" s="119"/>
      <c r="EK190" s="119"/>
      <c r="EL190" s="119"/>
      <c r="EM190" s="119"/>
      <c r="EN190" s="119"/>
      <c r="EO190" s="119"/>
      <c r="EP190" s="119"/>
      <c r="EQ190" s="119"/>
      <c r="ER190" s="119"/>
      <c r="ES190" s="119"/>
      <c r="ET190" s="119"/>
      <c r="EU190" s="119"/>
      <c r="EV190" s="119"/>
      <c r="EW190" s="119"/>
      <c r="EX190" s="119"/>
      <c r="EY190" s="119"/>
      <c r="EZ190" s="119"/>
      <c r="FA190" s="119"/>
      <c r="FB190" s="119"/>
      <c r="FC190" s="119"/>
      <c r="FD190" s="119"/>
      <c r="FE190" s="119"/>
      <c r="FF190" s="119"/>
      <c r="FG190" s="119"/>
      <c r="FH190" s="119"/>
      <c r="FI190" s="119"/>
      <c r="FJ190" s="119"/>
      <c r="FK190" s="119"/>
      <c r="FL190" s="119"/>
      <c r="FM190" s="119"/>
      <c r="FN190" s="119"/>
      <c r="FO190" s="119"/>
      <c r="FP190" s="119"/>
      <c r="FQ190" s="119"/>
      <c r="FR190" s="119"/>
      <c r="FS190" s="119"/>
      <c r="FT190" s="119"/>
      <c r="FU190" s="119"/>
      <c r="FV190" s="119"/>
      <c r="FW190" s="119"/>
      <c r="FX190" s="119"/>
      <c r="FY190" s="119"/>
      <c r="FZ190" s="119"/>
      <c r="GA190" s="119"/>
      <c r="GB190" s="119"/>
      <c r="GC190" s="119"/>
      <c r="GD190" s="119"/>
      <c r="GE190" s="119"/>
      <c r="GF190" s="119"/>
      <c r="GG190" s="119"/>
      <c r="GH190" s="119"/>
      <c r="GI190" s="119"/>
      <c r="GJ190" s="119"/>
    </row>
    <row r="191" spans="1:192" ht="202.5" outlineLevel="1" x14ac:dyDescent="0.25">
      <c r="A191" s="187" t="s">
        <v>202</v>
      </c>
      <c r="B191" s="165"/>
      <c r="C191" s="165" t="s">
        <v>518</v>
      </c>
      <c r="D191" s="164" t="s">
        <v>25</v>
      </c>
      <c r="E191" s="180" t="s">
        <v>856</v>
      </c>
      <c r="F191" s="58"/>
      <c r="G191" s="90" t="str">
        <f>Page1!$H184</f>
        <v>NA</v>
      </c>
      <c r="H191" s="90" t="str">
        <f>Page2!$H184</f>
        <v>NA</v>
      </c>
      <c r="I191" s="90" t="str">
        <f>Page3!$H184</f>
        <v>NA</v>
      </c>
      <c r="J191" s="90" t="str">
        <f>Page4!$H184</f>
        <v>NA</v>
      </c>
      <c r="K191" s="90" t="str">
        <f>Page5!$H184</f>
        <v>NA</v>
      </c>
      <c r="L191" s="90" t="str">
        <f>Page6!$H184</f>
        <v>NA</v>
      </c>
      <c r="M191" s="90" t="str">
        <f>Page7!$H184</f>
        <v>NA</v>
      </c>
      <c r="N191" s="90" t="str">
        <f>Page8!$H184</f>
        <v>NA</v>
      </c>
      <c r="O191" s="90" t="str">
        <f>Page9!$H184</f>
        <v>NA</v>
      </c>
      <c r="P191" s="90" t="str">
        <f>Page10!$H184</f>
        <v>NA</v>
      </c>
      <c r="Q191" s="90" t="str">
        <f>Page11!$H184</f>
        <v>NA</v>
      </c>
      <c r="R191" s="90" t="str">
        <f>Page12!$H184</f>
        <v>NA</v>
      </c>
      <c r="S191" s="90" t="str">
        <f>Page13!$H184</f>
        <v>NA</v>
      </c>
      <c r="T191" s="90"/>
      <c r="U191" s="90"/>
      <c r="V191" s="90"/>
      <c r="W191" s="90"/>
      <c r="X191" s="90"/>
      <c r="Y191" s="90"/>
      <c r="Z191" s="90"/>
      <c r="AA191" s="90"/>
      <c r="AB191" s="90"/>
      <c r="AC191" s="90"/>
      <c r="AD191" s="90"/>
      <c r="AE191" s="90"/>
      <c r="AF191" s="90"/>
      <c r="AG191" s="90"/>
      <c r="AH191" s="90"/>
      <c r="AI191" s="90"/>
      <c r="AJ191" s="90"/>
      <c r="AK191" s="90"/>
      <c r="AL191" s="90"/>
      <c r="AM191" s="90"/>
      <c r="AN191" s="90"/>
      <c r="AO191" s="90"/>
      <c r="AP191" s="90"/>
      <c r="AQ191" s="90"/>
      <c r="AR191" s="90"/>
      <c r="AS191" s="90"/>
      <c r="AT191" s="90"/>
      <c r="AU191" s="90"/>
      <c r="AV191" s="90"/>
      <c r="AW191" s="90"/>
      <c r="AX191" s="90"/>
      <c r="AY191" s="119"/>
      <c r="AZ191" s="119"/>
      <c r="BA191" s="119"/>
      <c r="BB191" s="119"/>
      <c r="BC191" s="119"/>
      <c r="BD191" s="119"/>
      <c r="BE191" s="119"/>
      <c r="BF191" s="119"/>
      <c r="BG191" s="119"/>
      <c r="BH191" s="119"/>
      <c r="BI191" s="119"/>
      <c r="BJ191" s="119"/>
      <c r="BK191" s="119"/>
      <c r="BL191" s="119"/>
      <c r="BM191" s="119"/>
      <c r="BN191" s="119"/>
      <c r="BO191" s="119"/>
      <c r="BP191" s="119"/>
      <c r="BQ191" s="119"/>
      <c r="BR191" s="119"/>
      <c r="BS191" s="119"/>
      <c r="BT191" s="119"/>
      <c r="BU191" s="119"/>
      <c r="BV191" s="119"/>
      <c r="BW191" s="119"/>
      <c r="BX191" s="119"/>
      <c r="BY191" s="119"/>
      <c r="BZ191" s="119"/>
      <c r="CA191" s="119"/>
      <c r="CB191" s="119"/>
      <c r="CC191" s="119"/>
      <c r="CD191" s="119"/>
      <c r="CE191" s="119"/>
      <c r="CF191" s="119"/>
      <c r="CG191" s="119"/>
      <c r="CH191" s="119"/>
      <c r="CI191" s="119"/>
      <c r="CJ191" s="119"/>
      <c r="CK191" s="119"/>
      <c r="CL191" s="119"/>
      <c r="CM191" s="119"/>
      <c r="CN191" s="119"/>
      <c r="CO191" s="119"/>
      <c r="CP191" s="119"/>
      <c r="CQ191" s="119"/>
      <c r="CR191" s="119"/>
      <c r="CS191" s="119"/>
      <c r="CT191" s="119"/>
      <c r="CU191" s="119"/>
      <c r="CV191" s="119"/>
      <c r="CW191" s="119"/>
      <c r="CX191" s="119"/>
      <c r="CY191" s="119"/>
      <c r="CZ191" s="119"/>
      <c r="DA191" s="119"/>
      <c r="DB191" s="119"/>
      <c r="DC191" s="119"/>
      <c r="DD191" s="119"/>
      <c r="DE191" s="119"/>
      <c r="DF191" s="119"/>
      <c r="DG191" s="119"/>
      <c r="DH191" s="119"/>
      <c r="DI191" s="119"/>
      <c r="DJ191" s="119"/>
      <c r="DK191" s="119"/>
      <c r="DL191" s="119"/>
      <c r="DM191" s="119"/>
      <c r="DN191" s="119"/>
      <c r="DO191" s="119"/>
      <c r="DP191" s="119"/>
      <c r="DQ191" s="119"/>
      <c r="DR191" s="119"/>
      <c r="DS191" s="119"/>
      <c r="DT191" s="119"/>
      <c r="DU191" s="119"/>
      <c r="DV191" s="119"/>
      <c r="DW191" s="119"/>
      <c r="DX191" s="119"/>
      <c r="DY191" s="119"/>
      <c r="DZ191" s="119"/>
      <c r="EA191" s="119"/>
      <c r="EB191" s="119"/>
      <c r="EC191" s="119"/>
      <c r="ED191" s="119"/>
      <c r="EE191" s="119"/>
      <c r="EF191" s="119"/>
      <c r="EG191" s="119"/>
      <c r="EH191" s="119"/>
      <c r="EI191" s="119"/>
      <c r="EJ191" s="119"/>
      <c r="EK191" s="119"/>
      <c r="EL191" s="119"/>
      <c r="EM191" s="119"/>
      <c r="EN191" s="119"/>
      <c r="EO191" s="119"/>
      <c r="EP191" s="119"/>
      <c r="EQ191" s="119"/>
      <c r="ER191" s="119"/>
      <c r="ES191" s="119"/>
      <c r="ET191" s="119"/>
      <c r="EU191" s="119"/>
      <c r="EV191" s="119"/>
      <c r="EW191" s="119"/>
      <c r="EX191" s="119"/>
      <c r="EY191" s="119"/>
      <c r="EZ191" s="119"/>
      <c r="FA191" s="119"/>
      <c r="FB191" s="119"/>
      <c r="FC191" s="119"/>
      <c r="FD191" s="119"/>
      <c r="FE191" s="119"/>
      <c r="FF191" s="119"/>
      <c r="FG191" s="119"/>
      <c r="FH191" s="119"/>
      <c r="FI191" s="119"/>
      <c r="FJ191" s="119"/>
      <c r="FK191" s="119"/>
      <c r="FL191" s="119"/>
      <c r="FM191" s="119"/>
      <c r="FN191" s="119"/>
      <c r="FO191" s="119"/>
      <c r="FP191" s="119"/>
      <c r="FQ191" s="119"/>
      <c r="FR191" s="119"/>
      <c r="FS191" s="119"/>
      <c r="FT191" s="119"/>
      <c r="FU191" s="119"/>
      <c r="FV191" s="119"/>
      <c r="FW191" s="119"/>
      <c r="FX191" s="119"/>
      <c r="FY191" s="119"/>
      <c r="FZ191" s="119"/>
      <c r="GA191" s="119"/>
      <c r="GB191" s="119"/>
      <c r="GC191" s="119"/>
      <c r="GD191" s="119"/>
      <c r="GE191" s="119"/>
      <c r="GF191" s="119"/>
      <c r="GG191" s="119"/>
      <c r="GH191" s="119"/>
      <c r="GI191" s="119"/>
      <c r="GJ191" s="119"/>
    </row>
    <row r="192" spans="1:192" ht="157.5" outlineLevel="1" x14ac:dyDescent="0.25">
      <c r="A192" s="187" t="s">
        <v>202</v>
      </c>
      <c r="B192" s="158" t="s">
        <v>519</v>
      </c>
      <c r="C192" s="158" t="s">
        <v>222</v>
      </c>
      <c r="D192" s="163" t="s">
        <v>24</v>
      </c>
      <c r="E192" s="176" t="s">
        <v>857</v>
      </c>
      <c r="F192" s="60"/>
      <c r="G192" s="90" t="str">
        <f>Page1!$H185</f>
        <v>NA</v>
      </c>
      <c r="H192" s="90" t="str">
        <f>Page2!$H185</f>
        <v>NA</v>
      </c>
      <c r="I192" s="90" t="str">
        <f>Page3!$H185</f>
        <v>NA</v>
      </c>
      <c r="J192" s="90" t="str">
        <f>Page4!$H185</f>
        <v>NA</v>
      </c>
      <c r="K192" s="90" t="str">
        <f>Page5!$H185</f>
        <v>NA</v>
      </c>
      <c r="L192" s="90" t="str">
        <f>Page6!$H185</f>
        <v>NA</v>
      </c>
      <c r="M192" s="90" t="str">
        <f>Page7!$H185</f>
        <v>NA</v>
      </c>
      <c r="N192" s="90" t="str">
        <f>Page8!$H185</f>
        <v>NA</v>
      </c>
      <c r="O192" s="90" t="str">
        <f>Page9!$H185</f>
        <v>NA</v>
      </c>
      <c r="P192" s="90" t="str">
        <f>Page10!$H185</f>
        <v>NA</v>
      </c>
      <c r="Q192" s="90" t="str">
        <f>Page11!$H185</f>
        <v>NA</v>
      </c>
      <c r="R192" s="90" t="str">
        <f>Page12!$H185</f>
        <v>NA</v>
      </c>
      <c r="S192" s="90" t="str">
        <f>Page13!$H185</f>
        <v>NA</v>
      </c>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90"/>
      <c r="AQ192" s="90"/>
      <c r="AR192" s="90"/>
      <c r="AS192" s="90"/>
      <c r="AT192" s="90"/>
      <c r="AU192" s="90"/>
      <c r="AV192" s="90"/>
      <c r="AW192" s="90"/>
      <c r="AX192" s="90"/>
      <c r="AY192" s="119"/>
      <c r="AZ192" s="119"/>
      <c r="BA192" s="119"/>
      <c r="BB192" s="119"/>
      <c r="BC192" s="119"/>
      <c r="BD192" s="119"/>
      <c r="BE192" s="119"/>
      <c r="BF192" s="119"/>
      <c r="BG192" s="119"/>
      <c r="BH192" s="119"/>
      <c r="BI192" s="119"/>
      <c r="BJ192" s="119"/>
      <c r="BK192" s="119"/>
      <c r="BL192" s="119"/>
      <c r="BM192" s="119"/>
      <c r="BN192" s="119"/>
      <c r="BO192" s="119"/>
      <c r="BP192" s="119"/>
      <c r="BQ192" s="119"/>
      <c r="BR192" s="119"/>
      <c r="BS192" s="119"/>
      <c r="BT192" s="119"/>
      <c r="BU192" s="119"/>
      <c r="BV192" s="119"/>
      <c r="BW192" s="119"/>
      <c r="BX192" s="119"/>
      <c r="BY192" s="119"/>
      <c r="BZ192" s="119"/>
      <c r="CA192" s="119"/>
      <c r="CB192" s="119"/>
      <c r="CC192" s="119"/>
      <c r="CD192" s="119"/>
      <c r="CE192" s="119"/>
      <c r="CF192" s="119"/>
      <c r="CG192" s="119"/>
      <c r="CH192" s="119"/>
      <c r="CI192" s="119"/>
      <c r="CJ192" s="119"/>
      <c r="CK192" s="119"/>
      <c r="CL192" s="119"/>
      <c r="CM192" s="119"/>
      <c r="CN192" s="119"/>
      <c r="CO192" s="119"/>
      <c r="CP192" s="119"/>
      <c r="CQ192" s="119"/>
      <c r="CR192" s="119"/>
      <c r="CS192" s="119"/>
      <c r="CT192" s="119"/>
      <c r="CU192" s="119"/>
      <c r="CV192" s="119"/>
      <c r="CW192" s="119"/>
      <c r="CX192" s="119"/>
      <c r="CY192" s="119"/>
      <c r="CZ192" s="119"/>
      <c r="DA192" s="119"/>
      <c r="DB192" s="119"/>
      <c r="DC192" s="119"/>
      <c r="DD192" s="119"/>
      <c r="DE192" s="119"/>
      <c r="DF192" s="119"/>
      <c r="DG192" s="119"/>
      <c r="DH192" s="119"/>
      <c r="DI192" s="119"/>
      <c r="DJ192" s="119"/>
      <c r="DK192" s="119"/>
      <c r="DL192" s="119"/>
      <c r="DM192" s="119"/>
      <c r="DN192" s="119"/>
      <c r="DO192" s="119"/>
      <c r="DP192" s="119"/>
      <c r="DQ192" s="119"/>
      <c r="DR192" s="119"/>
      <c r="DS192" s="119"/>
      <c r="DT192" s="119"/>
      <c r="DU192" s="119"/>
      <c r="DV192" s="119"/>
      <c r="DW192" s="119"/>
      <c r="DX192" s="119"/>
      <c r="DY192" s="119"/>
      <c r="DZ192" s="119"/>
      <c r="EA192" s="119"/>
      <c r="EB192" s="119"/>
      <c r="EC192" s="119"/>
      <c r="ED192" s="119"/>
      <c r="EE192" s="119"/>
      <c r="EF192" s="119"/>
      <c r="EG192" s="119"/>
      <c r="EH192" s="119"/>
      <c r="EI192" s="119"/>
      <c r="EJ192" s="119"/>
      <c r="EK192" s="119"/>
      <c r="EL192" s="119"/>
      <c r="EM192" s="119"/>
      <c r="EN192" s="119"/>
      <c r="EO192" s="119"/>
      <c r="EP192" s="119"/>
      <c r="EQ192" s="119"/>
      <c r="ER192" s="119"/>
      <c r="ES192" s="119"/>
      <c r="ET192" s="119"/>
      <c r="EU192" s="119"/>
      <c r="EV192" s="119"/>
      <c r="EW192" s="119"/>
      <c r="EX192" s="119"/>
      <c r="EY192" s="119"/>
      <c r="EZ192" s="119"/>
      <c r="FA192" s="119"/>
      <c r="FB192" s="119"/>
      <c r="FC192" s="119"/>
      <c r="FD192" s="119"/>
      <c r="FE192" s="119"/>
      <c r="FF192" s="119"/>
      <c r="FG192" s="119"/>
      <c r="FH192" s="119"/>
      <c r="FI192" s="119"/>
      <c r="FJ192" s="119"/>
      <c r="FK192" s="119"/>
      <c r="FL192" s="119"/>
      <c r="FM192" s="119"/>
      <c r="FN192" s="119"/>
      <c r="FO192" s="119"/>
      <c r="FP192" s="119"/>
      <c r="FQ192" s="119"/>
      <c r="FR192" s="119"/>
      <c r="FS192" s="119"/>
      <c r="FT192" s="119"/>
      <c r="FU192" s="119"/>
      <c r="FV192" s="119"/>
      <c r="FW192" s="119"/>
      <c r="FX192" s="119"/>
      <c r="FY192" s="119"/>
      <c r="FZ192" s="119"/>
      <c r="GA192" s="119"/>
      <c r="GB192" s="119"/>
      <c r="GC192" s="119"/>
      <c r="GD192" s="119"/>
      <c r="GE192" s="119"/>
      <c r="GF192" s="119"/>
      <c r="GG192" s="119"/>
      <c r="GH192" s="119"/>
      <c r="GI192" s="119"/>
      <c r="GJ192" s="119"/>
    </row>
    <row r="193" spans="1:192" ht="146.25" outlineLevel="1" x14ac:dyDescent="0.25">
      <c r="A193" s="187" t="s">
        <v>202</v>
      </c>
      <c r="B193" s="158"/>
      <c r="C193" s="158" t="s">
        <v>223</v>
      </c>
      <c r="D193" s="163" t="s">
        <v>24</v>
      </c>
      <c r="E193" s="176" t="s">
        <v>858</v>
      </c>
      <c r="F193" s="60"/>
      <c r="G193" s="90" t="str">
        <f>Page1!$H186</f>
        <v>NA</v>
      </c>
      <c r="H193" s="90" t="str">
        <f>Page2!$H186</f>
        <v>NA</v>
      </c>
      <c r="I193" s="90" t="str">
        <f>Page3!$H186</f>
        <v>NA</v>
      </c>
      <c r="J193" s="90" t="str">
        <f>Page4!$H186</f>
        <v>NA</v>
      </c>
      <c r="K193" s="90" t="str">
        <f>Page5!$H186</f>
        <v>NA</v>
      </c>
      <c r="L193" s="90" t="str">
        <f>Page6!$H186</f>
        <v>NA</v>
      </c>
      <c r="M193" s="90" t="str">
        <f>Page7!$H186</f>
        <v>NA</v>
      </c>
      <c r="N193" s="90" t="str">
        <f>Page8!$H186</f>
        <v>NA</v>
      </c>
      <c r="O193" s="90" t="str">
        <f>Page9!$H186</f>
        <v>NA</v>
      </c>
      <c r="P193" s="90" t="str">
        <f>Page10!$H186</f>
        <v>NA</v>
      </c>
      <c r="Q193" s="90" t="str">
        <f>Page11!$H186</f>
        <v>NA</v>
      </c>
      <c r="R193" s="90" t="str">
        <f>Page12!$H186</f>
        <v>NA</v>
      </c>
      <c r="S193" s="90" t="str">
        <f>Page13!$H186</f>
        <v>NA</v>
      </c>
      <c r="T193" s="90"/>
      <c r="U193" s="90"/>
      <c r="V193" s="90"/>
      <c r="W193" s="90"/>
      <c r="X193" s="90"/>
      <c r="Y193" s="90"/>
      <c r="Z193" s="90"/>
      <c r="AA193" s="90"/>
      <c r="AB193" s="90"/>
      <c r="AC193" s="90"/>
      <c r="AD193" s="90"/>
      <c r="AE193" s="90"/>
      <c r="AF193" s="90"/>
      <c r="AG193" s="90"/>
      <c r="AH193" s="90"/>
      <c r="AI193" s="90"/>
      <c r="AJ193" s="90"/>
      <c r="AK193" s="90"/>
      <c r="AL193" s="90"/>
      <c r="AM193" s="90"/>
      <c r="AN193" s="90"/>
      <c r="AO193" s="90"/>
      <c r="AP193" s="90"/>
      <c r="AQ193" s="90"/>
      <c r="AR193" s="90"/>
      <c r="AS193" s="90"/>
      <c r="AT193" s="90"/>
      <c r="AU193" s="90"/>
      <c r="AV193" s="90"/>
      <c r="AW193" s="90"/>
      <c r="AX193" s="90"/>
      <c r="AY193" s="119"/>
      <c r="AZ193" s="119"/>
      <c r="BA193" s="119"/>
      <c r="BB193" s="119"/>
      <c r="BC193" s="119"/>
      <c r="BD193" s="119"/>
      <c r="BE193" s="119"/>
      <c r="BF193" s="119"/>
      <c r="BG193" s="119"/>
      <c r="BH193" s="119"/>
      <c r="BI193" s="119"/>
      <c r="BJ193" s="119"/>
      <c r="BK193" s="119"/>
      <c r="BL193" s="119"/>
      <c r="BM193" s="119"/>
      <c r="BN193" s="119"/>
      <c r="BO193" s="119"/>
      <c r="BP193" s="119"/>
      <c r="BQ193" s="119"/>
      <c r="BR193" s="119"/>
      <c r="BS193" s="119"/>
      <c r="BT193" s="119"/>
      <c r="BU193" s="119"/>
      <c r="BV193" s="119"/>
      <c r="BW193" s="119"/>
      <c r="BX193" s="119"/>
      <c r="BY193" s="119"/>
      <c r="BZ193" s="119"/>
      <c r="CA193" s="119"/>
      <c r="CB193" s="119"/>
      <c r="CC193" s="119"/>
      <c r="CD193" s="119"/>
      <c r="CE193" s="119"/>
      <c r="CF193" s="119"/>
      <c r="CG193" s="119"/>
      <c r="CH193" s="119"/>
      <c r="CI193" s="119"/>
      <c r="CJ193" s="119"/>
      <c r="CK193" s="119"/>
      <c r="CL193" s="119"/>
      <c r="CM193" s="119"/>
      <c r="CN193" s="119"/>
      <c r="CO193" s="119"/>
      <c r="CP193" s="119"/>
      <c r="CQ193" s="119"/>
      <c r="CR193" s="119"/>
      <c r="CS193" s="119"/>
      <c r="CT193" s="119"/>
      <c r="CU193" s="119"/>
      <c r="CV193" s="119"/>
      <c r="CW193" s="119"/>
      <c r="CX193" s="119"/>
      <c r="CY193" s="119"/>
      <c r="CZ193" s="119"/>
      <c r="DA193" s="119"/>
      <c r="DB193" s="119"/>
      <c r="DC193" s="119"/>
      <c r="DD193" s="119"/>
      <c r="DE193" s="119"/>
      <c r="DF193" s="119"/>
      <c r="DG193" s="119"/>
      <c r="DH193" s="119"/>
      <c r="DI193" s="119"/>
      <c r="DJ193" s="119"/>
      <c r="DK193" s="119"/>
      <c r="DL193" s="119"/>
      <c r="DM193" s="119"/>
      <c r="DN193" s="119"/>
      <c r="DO193" s="119"/>
      <c r="DP193" s="119"/>
      <c r="DQ193" s="119"/>
      <c r="DR193" s="119"/>
      <c r="DS193" s="119"/>
      <c r="DT193" s="119"/>
      <c r="DU193" s="119"/>
      <c r="DV193" s="119"/>
      <c r="DW193" s="119"/>
      <c r="DX193" s="119"/>
      <c r="DY193" s="119"/>
      <c r="DZ193" s="119"/>
      <c r="EA193" s="119"/>
      <c r="EB193" s="119"/>
      <c r="EC193" s="119"/>
      <c r="ED193" s="119"/>
      <c r="EE193" s="119"/>
      <c r="EF193" s="119"/>
      <c r="EG193" s="119"/>
      <c r="EH193" s="119"/>
      <c r="EI193" s="119"/>
      <c r="EJ193" s="119"/>
      <c r="EK193" s="119"/>
      <c r="EL193" s="119"/>
      <c r="EM193" s="119"/>
      <c r="EN193" s="119"/>
      <c r="EO193" s="119"/>
      <c r="EP193" s="119"/>
      <c r="EQ193" s="119"/>
      <c r="ER193" s="119"/>
      <c r="ES193" s="119"/>
      <c r="ET193" s="119"/>
      <c r="EU193" s="119"/>
      <c r="EV193" s="119"/>
      <c r="EW193" s="119"/>
      <c r="EX193" s="119"/>
      <c r="EY193" s="119"/>
      <c r="EZ193" s="119"/>
      <c r="FA193" s="119"/>
      <c r="FB193" s="119"/>
      <c r="FC193" s="119"/>
      <c r="FD193" s="119"/>
      <c r="FE193" s="119"/>
      <c r="FF193" s="119"/>
      <c r="FG193" s="119"/>
      <c r="FH193" s="119"/>
      <c r="FI193" s="119"/>
      <c r="FJ193" s="119"/>
      <c r="FK193" s="119"/>
      <c r="FL193" s="119"/>
      <c r="FM193" s="119"/>
      <c r="FN193" s="119"/>
      <c r="FO193" s="119"/>
      <c r="FP193" s="119"/>
      <c r="FQ193" s="119"/>
      <c r="FR193" s="119"/>
      <c r="FS193" s="119"/>
      <c r="FT193" s="119"/>
      <c r="FU193" s="119"/>
      <c r="FV193" s="119"/>
      <c r="FW193" s="119"/>
      <c r="FX193" s="119"/>
      <c r="FY193" s="119"/>
      <c r="FZ193" s="119"/>
      <c r="GA193" s="119"/>
      <c r="GB193" s="119"/>
      <c r="GC193" s="119"/>
      <c r="GD193" s="119"/>
      <c r="GE193" s="119"/>
      <c r="GF193" s="119"/>
      <c r="GG193" s="119"/>
      <c r="GH193" s="119"/>
      <c r="GI193" s="119"/>
      <c r="GJ193" s="119"/>
    </row>
    <row r="194" spans="1:192" ht="180" outlineLevel="1" x14ac:dyDescent="0.25">
      <c r="A194" s="186" t="s">
        <v>4</v>
      </c>
      <c r="B194" s="165" t="s">
        <v>859</v>
      </c>
      <c r="C194" s="165" t="s">
        <v>224</v>
      </c>
      <c r="D194" s="164" t="s">
        <v>24</v>
      </c>
      <c r="E194" s="165" t="s">
        <v>860</v>
      </c>
      <c r="F194" s="58"/>
      <c r="G194" s="90" t="str">
        <f>Page1!$H187</f>
        <v>Validé</v>
      </c>
      <c r="H194" s="90" t="str">
        <f>Page2!$H187</f>
        <v>Validé</v>
      </c>
      <c r="I194" s="90" t="str">
        <f>Page3!$H187</f>
        <v>invalidé</v>
      </c>
      <c r="J194" s="90" t="str">
        <f>Page4!$H187</f>
        <v>Validé</v>
      </c>
      <c r="K194" s="90" t="str">
        <f>Page5!$H187</f>
        <v>Validé</v>
      </c>
      <c r="L194" s="90" t="str">
        <f>Page6!$H187</f>
        <v>Validé</v>
      </c>
      <c r="M194" s="90" t="str">
        <f>Page7!$H187</f>
        <v>Validé</v>
      </c>
      <c r="N194" s="90" t="str">
        <f>Page8!$H187</f>
        <v>Validé</v>
      </c>
      <c r="O194" s="90" t="str">
        <f>Page9!$H187</f>
        <v>Validé</v>
      </c>
      <c r="P194" s="90" t="str">
        <f>Page10!$H187</f>
        <v>Validé</v>
      </c>
      <c r="Q194" s="90" t="str">
        <f>Page11!$H187</f>
        <v>Validé</v>
      </c>
      <c r="R194" s="90" t="str">
        <f>Page12!$H187</f>
        <v>Validé</v>
      </c>
      <c r="S194" s="90" t="str">
        <f>Page13!$H187</f>
        <v>Validé</v>
      </c>
      <c r="T194" s="90"/>
      <c r="U194" s="90"/>
      <c r="V194" s="90"/>
      <c r="W194" s="90"/>
      <c r="X194" s="90"/>
      <c r="Y194" s="90"/>
      <c r="Z194" s="90"/>
      <c r="AA194" s="90"/>
      <c r="AB194" s="90"/>
      <c r="AC194" s="90"/>
      <c r="AD194" s="90"/>
      <c r="AE194" s="90"/>
      <c r="AF194" s="90"/>
      <c r="AG194" s="90"/>
      <c r="AH194" s="90"/>
      <c r="AI194" s="90"/>
      <c r="AJ194" s="90"/>
      <c r="AK194" s="90"/>
      <c r="AL194" s="90"/>
      <c r="AM194" s="90"/>
      <c r="AN194" s="90"/>
      <c r="AO194" s="90"/>
      <c r="AP194" s="90"/>
      <c r="AQ194" s="90"/>
      <c r="AR194" s="90"/>
      <c r="AS194" s="90"/>
      <c r="AT194" s="90"/>
      <c r="AU194" s="90"/>
      <c r="AV194" s="90"/>
      <c r="AW194" s="90"/>
      <c r="AX194" s="90"/>
      <c r="AY194" s="119"/>
      <c r="AZ194" s="119"/>
      <c r="BA194" s="119"/>
      <c r="BB194" s="119"/>
      <c r="BC194" s="119"/>
      <c r="BD194" s="119"/>
      <c r="BE194" s="119"/>
      <c r="BF194" s="119"/>
      <c r="BG194" s="119"/>
      <c r="BH194" s="119"/>
      <c r="BI194" s="119"/>
      <c r="BJ194" s="119"/>
      <c r="BK194" s="119"/>
      <c r="BL194" s="119"/>
      <c r="BM194" s="119"/>
      <c r="BN194" s="119"/>
      <c r="BO194" s="119"/>
      <c r="BP194" s="119"/>
      <c r="BQ194" s="119"/>
      <c r="BR194" s="119"/>
      <c r="BS194" s="119"/>
      <c r="BT194" s="119"/>
      <c r="BU194" s="119"/>
      <c r="BV194" s="119"/>
      <c r="BW194" s="119"/>
      <c r="BX194" s="119"/>
      <c r="BY194" s="119"/>
      <c r="BZ194" s="119"/>
      <c r="CA194" s="119"/>
      <c r="CB194" s="119"/>
      <c r="CC194" s="119"/>
      <c r="CD194" s="119"/>
      <c r="CE194" s="119"/>
      <c r="CF194" s="119"/>
      <c r="CG194" s="119"/>
      <c r="CH194" s="119"/>
      <c r="CI194" s="119"/>
      <c r="CJ194" s="119"/>
      <c r="CK194" s="119"/>
      <c r="CL194" s="119"/>
      <c r="CM194" s="119"/>
      <c r="CN194" s="119"/>
      <c r="CO194" s="119"/>
      <c r="CP194" s="119"/>
      <c r="CQ194" s="119"/>
      <c r="CR194" s="119"/>
      <c r="CS194" s="119"/>
      <c r="CT194" s="119"/>
      <c r="CU194" s="119"/>
      <c r="CV194" s="119"/>
      <c r="CW194" s="119"/>
      <c r="CX194" s="119"/>
      <c r="CY194" s="119"/>
      <c r="CZ194" s="119"/>
      <c r="DA194" s="119"/>
      <c r="DB194" s="119"/>
      <c r="DC194" s="119"/>
      <c r="DD194" s="119"/>
      <c r="DE194" s="119"/>
      <c r="DF194" s="119"/>
      <c r="DG194" s="119"/>
      <c r="DH194" s="119"/>
      <c r="DI194" s="119"/>
      <c r="DJ194" s="119"/>
      <c r="DK194" s="119"/>
      <c r="DL194" s="119"/>
      <c r="DM194" s="119"/>
      <c r="DN194" s="119"/>
      <c r="DO194" s="119"/>
      <c r="DP194" s="119"/>
      <c r="DQ194" s="119"/>
      <c r="DR194" s="119"/>
      <c r="DS194" s="119"/>
      <c r="DT194" s="119"/>
      <c r="DU194" s="119"/>
      <c r="DV194" s="119"/>
      <c r="DW194" s="119"/>
      <c r="DX194" s="119"/>
      <c r="DY194" s="119"/>
      <c r="DZ194" s="119"/>
      <c r="EA194" s="119"/>
      <c r="EB194" s="119"/>
      <c r="EC194" s="119"/>
      <c r="ED194" s="119"/>
      <c r="EE194" s="119"/>
      <c r="EF194" s="119"/>
      <c r="EG194" s="119"/>
      <c r="EH194" s="119"/>
      <c r="EI194" s="119"/>
      <c r="EJ194" s="119"/>
      <c r="EK194" s="119"/>
      <c r="EL194" s="119"/>
      <c r="EM194" s="119"/>
      <c r="EN194" s="119"/>
      <c r="EO194" s="119"/>
      <c r="EP194" s="119"/>
      <c r="EQ194" s="119"/>
      <c r="ER194" s="119"/>
      <c r="ES194" s="119"/>
      <c r="ET194" s="119"/>
      <c r="EU194" s="119"/>
      <c r="EV194" s="119"/>
      <c r="EW194" s="119"/>
      <c r="EX194" s="119"/>
      <c r="EY194" s="119"/>
      <c r="EZ194" s="119"/>
      <c r="FA194" s="119"/>
      <c r="FB194" s="119"/>
      <c r="FC194" s="119"/>
      <c r="FD194" s="119"/>
      <c r="FE194" s="119"/>
      <c r="FF194" s="119"/>
      <c r="FG194" s="119"/>
      <c r="FH194" s="119"/>
      <c r="FI194" s="119"/>
      <c r="FJ194" s="119"/>
      <c r="FK194" s="119"/>
      <c r="FL194" s="119"/>
      <c r="FM194" s="119"/>
      <c r="FN194" s="119"/>
      <c r="FO194" s="119"/>
      <c r="FP194" s="119"/>
      <c r="FQ194" s="119"/>
      <c r="FR194" s="119"/>
      <c r="FS194" s="119"/>
      <c r="FT194" s="119"/>
      <c r="FU194" s="119"/>
      <c r="FV194" s="119"/>
      <c r="FW194" s="119"/>
      <c r="FX194" s="119"/>
      <c r="FY194" s="119"/>
      <c r="FZ194" s="119"/>
      <c r="GA194" s="119"/>
      <c r="GB194" s="119"/>
      <c r="GC194" s="119"/>
      <c r="GD194" s="119"/>
      <c r="GE194" s="119"/>
      <c r="GF194" s="119"/>
      <c r="GG194" s="119"/>
      <c r="GH194" s="119"/>
      <c r="GI194" s="119"/>
      <c r="GJ194" s="119"/>
    </row>
    <row r="195" spans="1:192" ht="90" outlineLevel="1" x14ac:dyDescent="0.25">
      <c r="A195" s="186" t="s">
        <v>4</v>
      </c>
      <c r="B195" s="165"/>
      <c r="C195" s="165" t="s">
        <v>225</v>
      </c>
      <c r="D195" s="164" t="s">
        <v>24</v>
      </c>
      <c r="E195" s="165" t="s">
        <v>861</v>
      </c>
      <c r="F195" s="58"/>
      <c r="G195" s="90" t="str">
        <f>Page1!$H188</f>
        <v>Validé</v>
      </c>
      <c r="H195" s="90" t="str">
        <f>Page2!$H188</f>
        <v>Validé</v>
      </c>
      <c r="I195" s="90" t="str">
        <f>Page3!$H188</f>
        <v>NA</v>
      </c>
      <c r="J195" s="90" t="str">
        <f>Page4!$H188</f>
        <v>Validé</v>
      </c>
      <c r="K195" s="90" t="str">
        <f>Page5!$H188</f>
        <v>Validé</v>
      </c>
      <c r="L195" s="90" t="str">
        <f>Page6!$H188</f>
        <v>Validé</v>
      </c>
      <c r="M195" s="90" t="str">
        <f>Page7!$H188</f>
        <v>Validé</v>
      </c>
      <c r="N195" s="90" t="str">
        <f>Page8!$H188</f>
        <v>Validé</v>
      </c>
      <c r="O195" s="90" t="str">
        <f>Page9!$H188</f>
        <v>Validé</v>
      </c>
      <c r="P195" s="90" t="str">
        <f>Page10!$H188</f>
        <v>Validé</v>
      </c>
      <c r="Q195" s="90" t="str">
        <f>Page11!$H188</f>
        <v>Validé</v>
      </c>
      <c r="R195" s="90" t="str">
        <f>Page12!$H188</f>
        <v>Validé</v>
      </c>
      <c r="S195" s="90" t="str">
        <f>Page13!$H188</f>
        <v>Validé</v>
      </c>
      <c r="T195" s="90"/>
      <c r="U195" s="90"/>
      <c r="V195" s="90"/>
      <c r="W195" s="90"/>
      <c r="X195" s="90"/>
      <c r="Y195" s="90"/>
      <c r="Z195" s="90"/>
      <c r="AA195" s="90"/>
      <c r="AB195" s="90"/>
      <c r="AC195" s="90"/>
      <c r="AD195" s="90"/>
      <c r="AE195" s="90"/>
      <c r="AF195" s="90"/>
      <c r="AG195" s="90"/>
      <c r="AH195" s="90"/>
      <c r="AI195" s="90"/>
      <c r="AJ195" s="90"/>
      <c r="AK195" s="90"/>
      <c r="AL195" s="90"/>
      <c r="AM195" s="90"/>
      <c r="AN195" s="90"/>
      <c r="AO195" s="90"/>
      <c r="AP195" s="90"/>
      <c r="AQ195" s="90"/>
      <c r="AR195" s="90"/>
      <c r="AS195" s="90"/>
      <c r="AT195" s="90"/>
      <c r="AU195" s="90"/>
      <c r="AV195" s="90"/>
      <c r="AW195" s="90"/>
      <c r="AX195" s="90"/>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c r="CI195" s="119"/>
      <c r="CJ195" s="119"/>
      <c r="CK195" s="119"/>
      <c r="CL195" s="119"/>
      <c r="CM195" s="119"/>
      <c r="CN195" s="119"/>
      <c r="CO195" s="119"/>
      <c r="CP195" s="119"/>
      <c r="CQ195" s="119"/>
      <c r="CR195" s="119"/>
      <c r="CS195" s="119"/>
      <c r="CT195" s="119"/>
      <c r="CU195" s="119"/>
      <c r="CV195" s="119"/>
      <c r="CW195" s="119"/>
      <c r="CX195" s="119"/>
      <c r="CY195" s="119"/>
      <c r="CZ195" s="119"/>
      <c r="DA195" s="119"/>
      <c r="DB195" s="119"/>
      <c r="DC195" s="119"/>
      <c r="DD195" s="119"/>
      <c r="DE195" s="119"/>
      <c r="DF195" s="119"/>
      <c r="DG195" s="119"/>
      <c r="DH195" s="119"/>
      <c r="DI195" s="119"/>
      <c r="DJ195" s="119"/>
      <c r="DK195" s="119"/>
      <c r="DL195" s="119"/>
      <c r="DM195" s="119"/>
      <c r="DN195" s="119"/>
      <c r="DO195" s="119"/>
      <c r="DP195" s="119"/>
      <c r="DQ195" s="119"/>
      <c r="DR195" s="119"/>
      <c r="DS195" s="119"/>
      <c r="DT195" s="119"/>
      <c r="DU195" s="119"/>
      <c r="DV195" s="119"/>
      <c r="DW195" s="119"/>
      <c r="DX195" s="119"/>
      <c r="DY195" s="119"/>
      <c r="DZ195" s="119"/>
      <c r="EA195" s="119"/>
      <c r="EB195" s="119"/>
      <c r="EC195" s="119"/>
      <c r="ED195" s="119"/>
      <c r="EE195" s="119"/>
      <c r="EF195" s="119"/>
      <c r="EG195" s="119"/>
      <c r="EH195" s="119"/>
      <c r="EI195" s="119"/>
      <c r="EJ195" s="119"/>
      <c r="EK195" s="119"/>
      <c r="EL195" s="119"/>
      <c r="EM195" s="119"/>
      <c r="EN195" s="119"/>
      <c r="EO195" s="119"/>
      <c r="EP195" s="119"/>
      <c r="EQ195" s="119"/>
      <c r="ER195" s="119"/>
      <c r="ES195" s="119"/>
      <c r="ET195" s="119"/>
      <c r="EU195" s="119"/>
      <c r="EV195" s="119"/>
      <c r="EW195" s="119"/>
      <c r="EX195" s="119"/>
      <c r="EY195" s="119"/>
      <c r="EZ195" s="119"/>
      <c r="FA195" s="119"/>
      <c r="FB195" s="119"/>
      <c r="FC195" s="119"/>
      <c r="FD195" s="119"/>
      <c r="FE195" s="119"/>
      <c r="FF195" s="119"/>
      <c r="FG195" s="119"/>
      <c r="FH195" s="119"/>
      <c r="FI195" s="119"/>
      <c r="FJ195" s="119"/>
      <c r="FK195" s="119"/>
      <c r="FL195" s="119"/>
      <c r="FM195" s="119"/>
      <c r="FN195" s="119"/>
      <c r="FO195" s="119"/>
      <c r="FP195" s="119"/>
      <c r="FQ195" s="119"/>
      <c r="FR195" s="119"/>
      <c r="FS195" s="119"/>
      <c r="FT195" s="119"/>
      <c r="FU195" s="119"/>
      <c r="FV195" s="119"/>
      <c r="FW195" s="119"/>
      <c r="FX195" s="119"/>
      <c r="FY195" s="119"/>
      <c r="FZ195" s="119"/>
      <c r="GA195" s="119"/>
      <c r="GB195" s="119"/>
      <c r="GC195" s="119"/>
      <c r="GD195" s="119"/>
      <c r="GE195" s="119"/>
      <c r="GF195" s="119"/>
      <c r="GG195" s="119"/>
      <c r="GH195" s="119"/>
      <c r="GI195" s="119"/>
      <c r="GJ195" s="119"/>
    </row>
    <row r="196" spans="1:192" ht="213.75" outlineLevel="1" x14ac:dyDescent="0.25">
      <c r="A196" s="186" t="s">
        <v>4</v>
      </c>
      <c r="B196" s="165"/>
      <c r="C196" s="165" t="s">
        <v>226</v>
      </c>
      <c r="D196" s="164" t="s">
        <v>24</v>
      </c>
      <c r="E196" s="165" t="s">
        <v>862</v>
      </c>
      <c r="F196" s="62"/>
      <c r="G196" s="90" t="str">
        <f>Page1!$H189</f>
        <v>Invalidé</v>
      </c>
      <c r="H196" s="90" t="str">
        <f>Page2!$H189</f>
        <v>NA</v>
      </c>
      <c r="I196" s="90" t="str">
        <f>Page3!$H189</f>
        <v>NA</v>
      </c>
      <c r="J196" s="90" t="str">
        <f>Page4!$H189</f>
        <v>NA</v>
      </c>
      <c r="K196" s="90" t="str">
        <f>Page5!$H189</f>
        <v>NA</v>
      </c>
      <c r="L196" s="90" t="str">
        <f>Page6!$H189</f>
        <v>NA</v>
      </c>
      <c r="M196" s="90" t="str">
        <f>Page7!$H189</f>
        <v>NA</v>
      </c>
      <c r="N196" s="90" t="str">
        <f>Page8!$H189</f>
        <v>NA</v>
      </c>
      <c r="O196" s="90" t="str">
        <f>Page9!$H189</f>
        <v>NA</v>
      </c>
      <c r="P196" s="90" t="str">
        <f>Page10!$H189</f>
        <v>NA</v>
      </c>
      <c r="Q196" s="90" t="str">
        <f>Page11!$H189</f>
        <v>NA</v>
      </c>
      <c r="R196" s="90" t="str">
        <f>Page12!$H189</f>
        <v>NA</v>
      </c>
      <c r="S196" s="90" t="str">
        <f>Page13!$H189</f>
        <v>NA</v>
      </c>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119"/>
      <c r="AZ196" s="119"/>
      <c r="BA196" s="119"/>
      <c r="BB196" s="119"/>
      <c r="BC196" s="119"/>
      <c r="BD196" s="119"/>
      <c r="BE196" s="119"/>
      <c r="BF196" s="119"/>
      <c r="BG196" s="119"/>
      <c r="BH196" s="119"/>
      <c r="BI196" s="119"/>
      <c r="BJ196" s="119"/>
      <c r="BK196" s="119"/>
      <c r="BL196" s="119"/>
      <c r="BM196" s="119"/>
      <c r="BN196" s="119"/>
      <c r="BO196" s="119"/>
      <c r="BP196" s="119"/>
      <c r="BQ196" s="119"/>
      <c r="BR196" s="119"/>
      <c r="BS196" s="119"/>
      <c r="BT196" s="119"/>
      <c r="BU196" s="119"/>
      <c r="BV196" s="119"/>
      <c r="BW196" s="119"/>
      <c r="BX196" s="119"/>
      <c r="BY196" s="119"/>
      <c r="BZ196" s="119"/>
      <c r="CA196" s="119"/>
      <c r="CB196" s="119"/>
      <c r="CC196" s="119"/>
      <c r="CD196" s="119"/>
      <c r="CE196" s="119"/>
      <c r="CF196" s="119"/>
      <c r="CG196" s="119"/>
      <c r="CH196" s="119"/>
      <c r="CI196" s="119"/>
      <c r="CJ196" s="119"/>
      <c r="CK196" s="119"/>
      <c r="CL196" s="119"/>
      <c r="CM196" s="119"/>
      <c r="CN196" s="119"/>
      <c r="CO196" s="119"/>
      <c r="CP196" s="119"/>
      <c r="CQ196" s="119"/>
      <c r="CR196" s="119"/>
      <c r="CS196" s="119"/>
      <c r="CT196" s="119"/>
      <c r="CU196" s="119"/>
      <c r="CV196" s="119"/>
      <c r="CW196" s="119"/>
      <c r="CX196" s="119"/>
      <c r="CY196" s="119"/>
      <c r="CZ196" s="119"/>
      <c r="DA196" s="119"/>
      <c r="DB196" s="119"/>
      <c r="DC196" s="119"/>
      <c r="DD196" s="119"/>
      <c r="DE196" s="119"/>
      <c r="DF196" s="119"/>
      <c r="DG196" s="119"/>
      <c r="DH196" s="119"/>
      <c r="DI196" s="119"/>
      <c r="DJ196" s="119"/>
      <c r="DK196" s="119"/>
      <c r="DL196" s="119"/>
      <c r="DM196" s="119"/>
      <c r="DN196" s="119"/>
      <c r="DO196" s="119"/>
      <c r="DP196" s="119"/>
      <c r="DQ196" s="119"/>
      <c r="DR196" s="119"/>
      <c r="DS196" s="119"/>
      <c r="DT196" s="119"/>
      <c r="DU196" s="119"/>
      <c r="DV196" s="119"/>
      <c r="DW196" s="119"/>
      <c r="DX196" s="119"/>
      <c r="DY196" s="119"/>
      <c r="DZ196" s="119"/>
      <c r="EA196" s="119"/>
      <c r="EB196" s="119"/>
      <c r="EC196" s="119"/>
      <c r="ED196" s="119"/>
      <c r="EE196" s="119"/>
      <c r="EF196" s="119"/>
      <c r="EG196" s="119"/>
      <c r="EH196" s="119"/>
      <c r="EI196" s="119"/>
      <c r="EJ196" s="119"/>
      <c r="EK196" s="119"/>
      <c r="EL196" s="119"/>
      <c r="EM196" s="119"/>
      <c r="EN196" s="119"/>
      <c r="EO196" s="119"/>
      <c r="EP196" s="119"/>
      <c r="EQ196" s="119"/>
      <c r="ER196" s="119"/>
      <c r="ES196" s="119"/>
      <c r="ET196" s="119"/>
      <c r="EU196" s="119"/>
      <c r="EV196" s="119"/>
      <c r="EW196" s="119"/>
      <c r="EX196" s="119"/>
      <c r="EY196" s="119"/>
      <c r="EZ196" s="119"/>
      <c r="FA196" s="119"/>
      <c r="FB196" s="119"/>
      <c r="FC196" s="119"/>
      <c r="FD196" s="119"/>
      <c r="FE196" s="119"/>
      <c r="FF196" s="119"/>
      <c r="FG196" s="119"/>
      <c r="FH196" s="119"/>
      <c r="FI196" s="119"/>
      <c r="FJ196" s="119"/>
      <c r="FK196" s="119"/>
      <c r="FL196" s="119"/>
      <c r="FM196" s="119"/>
      <c r="FN196" s="119"/>
      <c r="FO196" s="119"/>
      <c r="FP196" s="119"/>
      <c r="FQ196" s="119"/>
      <c r="FR196" s="119"/>
      <c r="FS196" s="119"/>
      <c r="FT196" s="119"/>
      <c r="FU196" s="119"/>
      <c r="FV196" s="119"/>
      <c r="FW196" s="119"/>
      <c r="FX196" s="119"/>
      <c r="FY196" s="119"/>
      <c r="FZ196" s="119"/>
      <c r="GA196" s="119"/>
      <c r="GB196" s="119"/>
      <c r="GC196" s="119"/>
      <c r="GD196" s="119"/>
      <c r="GE196" s="119"/>
      <c r="GF196" s="119"/>
      <c r="GG196" s="119"/>
      <c r="GH196" s="119"/>
      <c r="GI196" s="119"/>
      <c r="GJ196" s="119"/>
    </row>
    <row r="197" spans="1:192" ht="45" outlineLevel="1" x14ac:dyDescent="0.25">
      <c r="A197" s="186" t="s">
        <v>4</v>
      </c>
      <c r="B197" s="158" t="s">
        <v>863</v>
      </c>
      <c r="C197" s="158" t="s">
        <v>227</v>
      </c>
      <c r="D197" s="163" t="s">
        <v>24</v>
      </c>
      <c r="E197" s="177" t="s">
        <v>520</v>
      </c>
      <c r="F197" s="63"/>
      <c r="G197" s="90" t="str">
        <f>Page1!$H190</f>
        <v>Invalidé</v>
      </c>
      <c r="H197" s="90" t="str">
        <f>Page2!$H190</f>
        <v>Validé</v>
      </c>
      <c r="I197" s="90" t="str">
        <f>Page3!$H190</f>
        <v>NA</v>
      </c>
      <c r="J197" s="90" t="str">
        <f>Page4!$H190</f>
        <v>Validé</v>
      </c>
      <c r="K197" s="90" t="str">
        <f>Page5!$H190</f>
        <v>Validé</v>
      </c>
      <c r="L197" s="90" t="str">
        <f>Page6!$H190</f>
        <v>Invalidé</v>
      </c>
      <c r="M197" s="90" t="str">
        <f>Page7!$H190</f>
        <v>Validé</v>
      </c>
      <c r="N197" s="90" t="str">
        <f>Page8!$H190</f>
        <v>Validé</v>
      </c>
      <c r="O197" s="90" t="str">
        <f>Page9!$H190</f>
        <v>Validé</v>
      </c>
      <c r="P197" s="90" t="str">
        <f>Page10!$H190</f>
        <v>Validé</v>
      </c>
      <c r="Q197" s="90" t="str">
        <f>Page11!$H190</f>
        <v>Validé</v>
      </c>
      <c r="R197" s="90" t="str">
        <f>Page12!$H190</f>
        <v>Validé</v>
      </c>
      <c r="S197" s="90" t="str">
        <f>Page13!$H190</f>
        <v>Validé</v>
      </c>
      <c r="T197" s="90"/>
      <c r="U197" s="90"/>
      <c r="V197" s="90"/>
      <c r="W197" s="90"/>
      <c r="X197" s="90"/>
      <c r="Y197" s="90"/>
      <c r="Z197" s="90"/>
      <c r="AA197" s="90"/>
      <c r="AB197" s="90"/>
      <c r="AC197" s="90"/>
      <c r="AD197" s="90"/>
      <c r="AE197" s="90"/>
      <c r="AF197" s="90"/>
      <c r="AG197" s="90"/>
      <c r="AH197" s="90"/>
      <c r="AI197" s="90"/>
      <c r="AJ197" s="90"/>
      <c r="AK197" s="90"/>
      <c r="AL197" s="90"/>
      <c r="AM197" s="90"/>
      <c r="AN197" s="90"/>
      <c r="AO197" s="90"/>
      <c r="AP197" s="90"/>
      <c r="AQ197" s="90"/>
      <c r="AR197" s="90"/>
      <c r="AS197" s="90"/>
      <c r="AT197" s="90"/>
      <c r="AU197" s="90"/>
      <c r="AV197" s="90"/>
      <c r="AW197" s="90"/>
      <c r="AX197" s="90"/>
      <c r="AY197" s="119"/>
      <c r="AZ197" s="119"/>
      <c r="BA197" s="119"/>
      <c r="BB197" s="119"/>
      <c r="BC197" s="119"/>
      <c r="BD197" s="119"/>
      <c r="BE197" s="119"/>
      <c r="BF197" s="119"/>
      <c r="BG197" s="119"/>
      <c r="BH197" s="119"/>
      <c r="BI197" s="119"/>
      <c r="BJ197" s="119"/>
      <c r="BK197" s="119"/>
      <c r="BL197" s="119"/>
      <c r="BM197" s="119"/>
      <c r="BN197" s="119"/>
      <c r="BO197" s="119"/>
      <c r="BP197" s="119"/>
      <c r="BQ197" s="119"/>
      <c r="BR197" s="119"/>
      <c r="BS197" s="119"/>
      <c r="BT197" s="119"/>
      <c r="BU197" s="119"/>
      <c r="BV197" s="119"/>
      <c r="BW197" s="119"/>
      <c r="BX197" s="119"/>
      <c r="BY197" s="119"/>
      <c r="BZ197" s="119"/>
      <c r="CA197" s="119"/>
      <c r="CB197" s="119"/>
      <c r="CC197" s="119"/>
      <c r="CD197" s="119"/>
      <c r="CE197" s="119"/>
      <c r="CF197" s="119"/>
      <c r="CG197" s="119"/>
      <c r="CH197" s="119"/>
      <c r="CI197" s="119"/>
      <c r="CJ197" s="119"/>
      <c r="CK197" s="119"/>
      <c r="CL197" s="119"/>
      <c r="CM197" s="119"/>
      <c r="CN197" s="119"/>
      <c r="CO197" s="119"/>
      <c r="CP197" s="119"/>
      <c r="CQ197" s="119"/>
      <c r="CR197" s="119"/>
      <c r="CS197" s="119"/>
      <c r="CT197" s="119"/>
      <c r="CU197" s="119"/>
      <c r="CV197" s="119"/>
      <c r="CW197" s="119"/>
      <c r="CX197" s="119"/>
      <c r="CY197" s="119"/>
      <c r="CZ197" s="119"/>
      <c r="DA197" s="119"/>
      <c r="DB197" s="119"/>
      <c r="DC197" s="119"/>
      <c r="DD197" s="119"/>
      <c r="DE197" s="119"/>
      <c r="DF197" s="119"/>
      <c r="DG197" s="119"/>
      <c r="DH197" s="119"/>
      <c r="DI197" s="119"/>
      <c r="DJ197" s="119"/>
      <c r="DK197" s="119"/>
      <c r="DL197" s="119"/>
      <c r="DM197" s="119"/>
      <c r="DN197" s="119"/>
      <c r="DO197" s="119"/>
      <c r="DP197" s="119"/>
      <c r="DQ197" s="119"/>
      <c r="DR197" s="119"/>
      <c r="DS197" s="119"/>
      <c r="DT197" s="119"/>
      <c r="DU197" s="119"/>
      <c r="DV197" s="119"/>
      <c r="DW197" s="119"/>
      <c r="DX197" s="119"/>
      <c r="DY197" s="119"/>
      <c r="DZ197" s="119"/>
      <c r="EA197" s="119"/>
      <c r="EB197" s="119"/>
      <c r="EC197" s="119"/>
      <c r="ED197" s="119"/>
      <c r="EE197" s="119"/>
      <c r="EF197" s="119"/>
      <c r="EG197" s="119"/>
      <c r="EH197" s="119"/>
      <c r="EI197" s="119"/>
      <c r="EJ197" s="119"/>
      <c r="EK197" s="119"/>
      <c r="EL197" s="119"/>
      <c r="EM197" s="119"/>
      <c r="EN197" s="119"/>
      <c r="EO197" s="119"/>
      <c r="EP197" s="119"/>
      <c r="EQ197" s="119"/>
      <c r="ER197" s="119"/>
      <c r="ES197" s="119"/>
      <c r="ET197" s="119"/>
      <c r="EU197" s="119"/>
      <c r="EV197" s="119"/>
      <c r="EW197" s="119"/>
      <c r="EX197" s="119"/>
      <c r="EY197" s="119"/>
      <c r="EZ197" s="119"/>
      <c r="FA197" s="119"/>
      <c r="FB197" s="119"/>
      <c r="FC197" s="119"/>
      <c r="FD197" s="119"/>
      <c r="FE197" s="119"/>
      <c r="FF197" s="119"/>
      <c r="FG197" s="119"/>
      <c r="FH197" s="119"/>
      <c r="FI197" s="119"/>
      <c r="FJ197" s="119"/>
      <c r="FK197" s="119"/>
      <c r="FL197" s="119"/>
      <c r="FM197" s="119"/>
      <c r="FN197" s="119"/>
      <c r="FO197" s="119"/>
      <c r="FP197" s="119"/>
      <c r="FQ197" s="119"/>
      <c r="FR197" s="119"/>
      <c r="FS197" s="119"/>
      <c r="FT197" s="119"/>
      <c r="FU197" s="119"/>
      <c r="FV197" s="119"/>
      <c r="FW197" s="119"/>
      <c r="FX197" s="119"/>
      <c r="FY197" s="119"/>
      <c r="FZ197" s="119"/>
      <c r="GA197" s="119"/>
      <c r="GB197" s="119"/>
      <c r="GC197" s="119"/>
      <c r="GD197" s="119"/>
      <c r="GE197" s="119"/>
      <c r="GF197" s="119"/>
      <c r="GG197" s="119"/>
      <c r="GH197" s="119"/>
      <c r="GI197" s="119"/>
      <c r="GJ197" s="119"/>
    </row>
    <row r="198" spans="1:192" ht="45" outlineLevel="1" x14ac:dyDescent="0.25">
      <c r="A198" s="186" t="s">
        <v>4</v>
      </c>
      <c r="B198" s="158"/>
      <c r="C198" s="158" t="s">
        <v>229</v>
      </c>
      <c r="D198" s="163" t="s">
        <v>24</v>
      </c>
      <c r="E198" s="177" t="s">
        <v>233</v>
      </c>
      <c r="F198" s="63"/>
      <c r="G198" s="90" t="str">
        <f>Page1!$H191</f>
        <v>NA</v>
      </c>
      <c r="H198" s="90" t="str">
        <f>Page2!$H191</f>
        <v>NA</v>
      </c>
      <c r="I198" s="90" t="str">
        <f>Page3!$H191</f>
        <v>NA</v>
      </c>
      <c r="J198" s="90" t="str">
        <f>Page4!$H191</f>
        <v>NA</v>
      </c>
      <c r="K198" s="90" t="str">
        <f>Page5!$H191</f>
        <v>NA</v>
      </c>
      <c r="L198" s="90" t="str">
        <f>Page6!$H191</f>
        <v>NA</v>
      </c>
      <c r="M198" s="90" t="str">
        <f>Page7!$H191</f>
        <v>NA</v>
      </c>
      <c r="N198" s="90" t="str">
        <f>Page8!$H191</f>
        <v>NA</v>
      </c>
      <c r="O198" s="90" t="str">
        <f>Page9!$H191</f>
        <v>NA</v>
      </c>
      <c r="P198" s="90" t="str">
        <f>Page10!$H191</f>
        <v>NA</v>
      </c>
      <c r="Q198" s="90" t="str">
        <f>Page11!$H191</f>
        <v>NA</v>
      </c>
      <c r="R198" s="90" t="str">
        <f>Page12!$H191</f>
        <v>NA</v>
      </c>
      <c r="S198" s="90" t="str">
        <f>Page13!$H191</f>
        <v>NA</v>
      </c>
      <c r="T198" s="90"/>
      <c r="U198" s="90"/>
      <c r="V198" s="90"/>
      <c r="W198" s="90"/>
      <c r="X198" s="90"/>
      <c r="Y198" s="90"/>
      <c r="Z198" s="90"/>
      <c r="AA198" s="90"/>
      <c r="AB198" s="90"/>
      <c r="AC198" s="90"/>
      <c r="AD198" s="90"/>
      <c r="AE198" s="90"/>
      <c r="AF198" s="90"/>
      <c r="AG198" s="90"/>
      <c r="AH198" s="90"/>
      <c r="AI198" s="90"/>
      <c r="AJ198" s="90"/>
      <c r="AK198" s="90"/>
      <c r="AL198" s="90"/>
      <c r="AM198" s="90"/>
      <c r="AN198" s="90"/>
      <c r="AO198" s="90"/>
      <c r="AP198" s="90"/>
      <c r="AQ198" s="90"/>
      <c r="AR198" s="90"/>
      <c r="AS198" s="90"/>
      <c r="AT198" s="90"/>
      <c r="AU198" s="90"/>
      <c r="AV198" s="90"/>
      <c r="AW198" s="90"/>
      <c r="AX198" s="90"/>
      <c r="AY198" s="119"/>
      <c r="AZ198" s="119"/>
      <c r="BA198" s="119"/>
      <c r="BB198" s="119"/>
      <c r="BC198" s="119"/>
      <c r="BD198" s="119"/>
      <c r="BE198" s="119"/>
      <c r="BF198" s="119"/>
      <c r="BG198" s="119"/>
      <c r="BH198" s="119"/>
      <c r="BI198" s="119"/>
      <c r="BJ198" s="119"/>
      <c r="BK198" s="119"/>
      <c r="BL198" s="119"/>
      <c r="BM198" s="119"/>
      <c r="BN198" s="119"/>
      <c r="BO198" s="119"/>
      <c r="BP198" s="119"/>
      <c r="BQ198" s="119"/>
      <c r="BR198" s="119"/>
      <c r="BS198" s="119"/>
      <c r="BT198" s="119"/>
      <c r="BU198" s="119"/>
      <c r="BV198" s="119"/>
      <c r="BW198" s="119"/>
      <c r="BX198" s="119"/>
      <c r="BY198" s="119"/>
      <c r="BZ198" s="119"/>
      <c r="CA198" s="119"/>
      <c r="CB198" s="119"/>
      <c r="CC198" s="119"/>
      <c r="CD198" s="119"/>
      <c r="CE198" s="119"/>
      <c r="CF198" s="119"/>
      <c r="CG198" s="119"/>
      <c r="CH198" s="119"/>
      <c r="CI198" s="119"/>
      <c r="CJ198" s="119"/>
      <c r="CK198" s="119"/>
      <c r="CL198" s="119"/>
      <c r="CM198" s="119"/>
      <c r="CN198" s="119"/>
      <c r="CO198" s="119"/>
      <c r="CP198" s="119"/>
      <c r="CQ198" s="119"/>
      <c r="CR198" s="119"/>
      <c r="CS198" s="119"/>
      <c r="CT198" s="119"/>
      <c r="CU198" s="119"/>
      <c r="CV198" s="119"/>
      <c r="CW198" s="119"/>
      <c r="CX198" s="119"/>
      <c r="CY198" s="119"/>
      <c r="CZ198" s="119"/>
      <c r="DA198" s="119"/>
      <c r="DB198" s="119"/>
      <c r="DC198" s="119"/>
      <c r="DD198" s="119"/>
      <c r="DE198" s="119"/>
      <c r="DF198" s="119"/>
      <c r="DG198" s="119"/>
      <c r="DH198" s="119"/>
      <c r="DI198" s="119"/>
      <c r="DJ198" s="119"/>
      <c r="DK198" s="119"/>
      <c r="DL198" s="119"/>
      <c r="DM198" s="119"/>
      <c r="DN198" s="119"/>
      <c r="DO198" s="119"/>
      <c r="DP198" s="119"/>
      <c r="DQ198" s="119"/>
      <c r="DR198" s="119"/>
      <c r="DS198" s="119"/>
      <c r="DT198" s="119"/>
      <c r="DU198" s="119"/>
      <c r="DV198" s="119"/>
      <c r="DW198" s="119"/>
      <c r="DX198" s="119"/>
      <c r="DY198" s="119"/>
      <c r="DZ198" s="119"/>
      <c r="EA198" s="119"/>
      <c r="EB198" s="119"/>
      <c r="EC198" s="119"/>
      <c r="ED198" s="119"/>
      <c r="EE198" s="119"/>
      <c r="EF198" s="119"/>
      <c r="EG198" s="119"/>
      <c r="EH198" s="119"/>
      <c r="EI198" s="119"/>
      <c r="EJ198" s="119"/>
      <c r="EK198" s="119"/>
      <c r="EL198" s="119"/>
      <c r="EM198" s="119"/>
      <c r="EN198" s="119"/>
      <c r="EO198" s="119"/>
      <c r="EP198" s="119"/>
      <c r="EQ198" s="119"/>
      <c r="ER198" s="119"/>
      <c r="ES198" s="119"/>
      <c r="ET198" s="119"/>
      <c r="EU198" s="119"/>
      <c r="EV198" s="119"/>
      <c r="EW198" s="119"/>
      <c r="EX198" s="119"/>
      <c r="EY198" s="119"/>
      <c r="EZ198" s="119"/>
      <c r="FA198" s="119"/>
      <c r="FB198" s="119"/>
      <c r="FC198" s="119"/>
      <c r="FD198" s="119"/>
      <c r="FE198" s="119"/>
      <c r="FF198" s="119"/>
      <c r="FG198" s="119"/>
      <c r="FH198" s="119"/>
      <c r="FI198" s="119"/>
      <c r="FJ198" s="119"/>
      <c r="FK198" s="119"/>
      <c r="FL198" s="119"/>
      <c r="FM198" s="119"/>
      <c r="FN198" s="119"/>
      <c r="FO198" s="119"/>
      <c r="FP198" s="119"/>
      <c r="FQ198" s="119"/>
      <c r="FR198" s="119"/>
      <c r="FS198" s="119"/>
      <c r="FT198" s="119"/>
      <c r="FU198" s="119"/>
      <c r="FV198" s="119"/>
      <c r="FW198" s="119"/>
      <c r="FX198" s="119"/>
      <c r="FY198" s="119"/>
      <c r="FZ198" s="119"/>
      <c r="GA198" s="119"/>
      <c r="GB198" s="119"/>
      <c r="GC198" s="119"/>
      <c r="GD198" s="119"/>
      <c r="GE198" s="119"/>
      <c r="GF198" s="119"/>
      <c r="GG198" s="119"/>
      <c r="GH198" s="119"/>
      <c r="GI198" s="119"/>
      <c r="GJ198" s="119"/>
    </row>
    <row r="199" spans="1:192" ht="56.25" x14ac:dyDescent="0.25">
      <c r="A199" s="186" t="s">
        <v>4</v>
      </c>
      <c r="B199" s="158"/>
      <c r="C199" s="158" t="s">
        <v>230</v>
      </c>
      <c r="D199" s="163" t="s">
        <v>24</v>
      </c>
      <c r="E199" s="177" t="s">
        <v>864</v>
      </c>
      <c r="F199" s="63"/>
      <c r="G199" s="90" t="str">
        <f>Page1!$H192</f>
        <v>NA</v>
      </c>
      <c r="H199" s="90" t="str">
        <f>Page2!$H192</f>
        <v>NA</v>
      </c>
      <c r="I199" s="90" t="str">
        <f>Page3!$H192</f>
        <v>NA</v>
      </c>
      <c r="J199" s="90" t="str">
        <f>Page4!$H192</f>
        <v>NA</v>
      </c>
      <c r="K199" s="90" t="str">
        <f>Page5!$H192</f>
        <v>NA</v>
      </c>
      <c r="L199" s="90" t="str">
        <f>Page6!$H192</f>
        <v>NA</v>
      </c>
      <c r="M199" s="90" t="str">
        <f>Page7!$H192</f>
        <v>NA</v>
      </c>
      <c r="N199" s="90" t="str">
        <f>Page8!$H192</f>
        <v>NA</v>
      </c>
      <c r="O199" s="90" t="str">
        <f>Page9!$H192</f>
        <v>NA</v>
      </c>
      <c r="P199" s="90" t="str">
        <f>Page10!$H192</f>
        <v>NA</v>
      </c>
      <c r="Q199" s="90" t="str">
        <f>Page11!$H192</f>
        <v>NA</v>
      </c>
      <c r="R199" s="90" t="str">
        <f>Page12!$H192</f>
        <v>NA</v>
      </c>
      <c r="S199" s="90" t="str">
        <f>Page13!$H192</f>
        <v>NA</v>
      </c>
      <c r="T199" s="90"/>
      <c r="U199" s="90"/>
      <c r="V199" s="90"/>
      <c r="W199" s="90"/>
      <c r="X199" s="90"/>
      <c r="Y199" s="90"/>
      <c r="Z199" s="90"/>
      <c r="AA199" s="90"/>
      <c r="AB199" s="90"/>
      <c r="AC199" s="90"/>
      <c r="AD199" s="90"/>
      <c r="AE199" s="90"/>
      <c r="AF199" s="90"/>
      <c r="AG199" s="90"/>
      <c r="AH199" s="90"/>
      <c r="AI199" s="90"/>
      <c r="AJ199" s="90"/>
      <c r="AK199" s="90"/>
      <c r="AL199" s="90"/>
      <c r="AM199" s="90"/>
      <c r="AN199" s="90"/>
      <c r="AO199" s="90"/>
      <c r="AP199" s="90"/>
      <c r="AQ199" s="90"/>
      <c r="AR199" s="90"/>
      <c r="AS199" s="90"/>
      <c r="AT199" s="90"/>
      <c r="AU199" s="90"/>
      <c r="AV199" s="90"/>
      <c r="AW199" s="90"/>
      <c r="AX199" s="90"/>
      <c r="AY199" s="119"/>
      <c r="AZ199" s="119"/>
      <c r="BA199" s="119"/>
      <c r="BB199" s="119"/>
      <c r="BC199" s="119"/>
      <c r="BD199" s="119"/>
      <c r="BE199" s="119"/>
      <c r="BF199" s="119"/>
      <c r="BG199" s="119"/>
      <c r="BH199" s="119"/>
      <c r="BI199" s="119"/>
      <c r="BJ199" s="119"/>
      <c r="BK199" s="119"/>
      <c r="BL199" s="119"/>
      <c r="BM199" s="119"/>
      <c r="BN199" s="119"/>
      <c r="BO199" s="119"/>
      <c r="BP199" s="119"/>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c r="CM199" s="119"/>
      <c r="CN199" s="119"/>
      <c r="CO199" s="119"/>
      <c r="CP199" s="119"/>
      <c r="CQ199" s="119"/>
      <c r="CR199" s="119"/>
      <c r="CS199" s="119"/>
      <c r="CT199" s="119"/>
      <c r="CU199" s="119"/>
      <c r="CV199" s="119"/>
      <c r="CW199" s="119"/>
      <c r="CX199" s="119"/>
      <c r="CY199" s="119"/>
      <c r="CZ199" s="119"/>
      <c r="DA199" s="119"/>
      <c r="DB199" s="119"/>
      <c r="DC199" s="119"/>
      <c r="DD199" s="119"/>
      <c r="DE199" s="119"/>
      <c r="DF199" s="119"/>
      <c r="DG199" s="119"/>
      <c r="DH199" s="119"/>
      <c r="DI199" s="119"/>
      <c r="DJ199" s="119"/>
      <c r="DK199" s="119"/>
      <c r="DL199" s="119"/>
      <c r="DM199" s="119"/>
      <c r="DN199" s="119"/>
      <c r="DO199" s="119"/>
      <c r="DP199" s="119"/>
      <c r="DQ199" s="119"/>
      <c r="DR199" s="119"/>
      <c r="DS199" s="119"/>
      <c r="DT199" s="119"/>
      <c r="DU199" s="119"/>
      <c r="DV199" s="119"/>
      <c r="DW199" s="119"/>
      <c r="DX199" s="119"/>
      <c r="DY199" s="119"/>
      <c r="DZ199" s="119"/>
      <c r="EA199" s="119"/>
      <c r="EB199" s="119"/>
      <c r="EC199" s="119"/>
      <c r="ED199" s="119"/>
      <c r="EE199" s="119"/>
      <c r="EF199" s="119"/>
      <c r="EG199" s="119"/>
      <c r="EH199" s="119"/>
      <c r="EI199" s="119"/>
      <c r="EJ199" s="119"/>
      <c r="EK199" s="119"/>
      <c r="EL199" s="119"/>
      <c r="EM199" s="119"/>
      <c r="EN199" s="119"/>
      <c r="EO199" s="119"/>
      <c r="EP199" s="119"/>
      <c r="EQ199" s="119"/>
      <c r="ER199" s="119"/>
      <c r="ES199" s="119"/>
      <c r="ET199" s="119"/>
      <c r="EU199" s="119"/>
      <c r="EV199" s="119"/>
      <c r="EW199" s="119"/>
      <c r="EX199" s="119"/>
      <c r="EY199" s="119"/>
      <c r="EZ199" s="119"/>
      <c r="FA199" s="119"/>
      <c r="FB199" s="119"/>
      <c r="FC199" s="119"/>
      <c r="FD199" s="119"/>
      <c r="FE199" s="119"/>
      <c r="FF199" s="119"/>
      <c r="FG199" s="119"/>
      <c r="FH199" s="119"/>
      <c r="FI199" s="119"/>
      <c r="FJ199" s="119"/>
      <c r="FK199" s="119"/>
      <c r="FL199" s="119"/>
      <c r="FM199" s="119"/>
      <c r="FN199" s="119"/>
      <c r="FO199" s="119"/>
      <c r="FP199" s="119"/>
      <c r="FQ199" s="119"/>
      <c r="FR199" s="119"/>
      <c r="FS199" s="119"/>
      <c r="FT199" s="119"/>
      <c r="FU199" s="119"/>
      <c r="FV199" s="119"/>
      <c r="FW199" s="119"/>
      <c r="FX199" s="119"/>
      <c r="FY199" s="119"/>
      <c r="FZ199" s="119"/>
      <c r="GA199" s="119"/>
      <c r="GB199" s="119"/>
      <c r="GC199" s="119"/>
      <c r="GD199" s="119"/>
      <c r="GE199" s="119"/>
      <c r="GF199" s="119"/>
      <c r="GG199" s="119"/>
      <c r="GH199" s="119"/>
      <c r="GI199" s="119"/>
      <c r="GJ199" s="119"/>
    </row>
    <row r="200" spans="1:192" ht="56.25" x14ac:dyDescent="0.25">
      <c r="A200" s="186" t="s">
        <v>4</v>
      </c>
      <c r="B200" s="158"/>
      <c r="C200" s="158" t="s">
        <v>231</v>
      </c>
      <c r="D200" s="163" t="s">
        <v>24</v>
      </c>
      <c r="E200" s="177" t="s">
        <v>865</v>
      </c>
      <c r="F200" s="63"/>
      <c r="G200" s="90" t="str">
        <f>Page1!$H193</f>
        <v>NA</v>
      </c>
      <c r="H200" s="90" t="str">
        <f>Page2!$H193</f>
        <v>NA</v>
      </c>
      <c r="I200" s="90" t="str">
        <f>Page3!$H193</f>
        <v>NA</v>
      </c>
      <c r="J200" s="90" t="str">
        <f>Page4!$H193</f>
        <v>NA</v>
      </c>
      <c r="K200" s="90" t="str">
        <f>Page5!$H193</f>
        <v>NA</v>
      </c>
      <c r="L200" s="90" t="str">
        <f>Page6!$H193</f>
        <v>NA</v>
      </c>
      <c r="M200" s="90" t="str">
        <f>Page7!$H193</f>
        <v>NA</v>
      </c>
      <c r="N200" s="90" t="str">
        <f>Page8!$H193</f>
        <v>NA</v>
      </c>
      <c r="O200" s="90" t="str">
        <f>Page9!$H193</f>
        <v>NA</v>
      </c>
      <c r="P200" s="90" t="str">
        <f>Page10!$H193</f>
        <v>NA</v>
      </c>
      <c r="Q200" s="90" t="str">
        <f>Page11!$H193</f>
        <v>NA</v>
      </c>
      <c r="R200" s="90" t="str">
        <f>Page12!$H193</f>
        <v>NA</v>
      </c>
      <c r="S200" s="90" t="str">
        <f>Page13!$H193</f>
        <v>NA</v>
      </c>
      <c r="T200" s="90"/>
      <c r="U200" s="90"/>
      <c r="V200" s="90"/>
      <c r="W200" s="90"/>
      <c r="X200" s="90"/>
      <c r="Y200" s="90"/>
      <c r="Z200" s="90"/>
      <c r="AA200" s="90"/>
      <c r="AB200" s="90"/>
      <c r="AC200" s="90"/>
      <c r="AD200" s="90"/>
      <c r="AE200" s="90"/>
      <c r="AF200" s="90"/>
      <c r="AG200" s="90"/>
      <c r="AH200" s="90"/>
      <c r="AI200" s="90"/>
      <c r="AJ200" s="90"/>
      <c r="AK200" s="90"/>
      <c r="AL200" s="90"/>
      <c r="AM200" s="90"/>
      <c r="AN200" s="90"/>
      <c r="AO200" s="90"/>
      <c r="AP200" s="90"/>
      <c r="AQ200" s="90"/>
      <c r="AR200" s="90"/>
      <c r="AS200" s="90"/>
      <c r="AT200" s="90"/>
      <c r="AU200" s="90"/>
      <c r="AV200" s="90"/>
      <c r="AW200" s="90"/>
      <c r="AX200" s="90"/>
      <c r="AY200" s="119"/>
      <c r="AZ200" s="119"/>
      <c r="BA200" s="119"/>
      <c r="BB200" s="119"/>
      <c r="BC200" s="119"/>
      <c r="BD200" s="119"/>
      <c r="BE200" s="119"/>
      <c r="BF200" s="119"/>
      <c r="BG200" s="119"/>
      <c r="BH200" s="119"/>
      <c r="BI200" s="119"/>
      <c r="BJ200" s="119"/>
      <c r="BK200" s="119"/>
      <c r="BL200" s="119"/>
      <c r="BM200" s="119"/>
      <c r="BN200" s="119"/>
      <c r="BO200" s="119"/>
      <c r="BP200" s="119"/>
      <c r="BQ200" s="119"/>
      <c r="BR200" s="119"/>
      <c r="BS200" s="119"/>
      <c r="BT200" s="119"/>
      <c r="BU200" s="119"/>
      <c r="BV200" s="119"/>
      <c r="BW200" s="119"/>
      <c r="BX200" s="119"/>
      <c r="BY200" s="119"/>
      <c r="BZ200" s="119"/>
      <c r="CA200" s="119"/>
      <c r="CB200" s="119"/>
      <c r="CC200" s="119"/>
      <c r="CD200" s="119"/>
      <c r="CE200" s="119"/>
      <c r="CF200" s="119"/>
      <c r="CG200" s="119"/>
      <c r="CH200" s="119"/>
      <c r="CI200" s="119"/>
      <c r="CJ200" s="119"/>
      <c r="CK200" s="119"/>
      <c r="CL200" s="119"/>
      <c r="CM200" s="119"/>
      <c r="CN200" s="119"/>
      <c r="CO200" s="119"/>
      <c r="CP200" s="119"/>
      <c r="CQ200" s="119"/>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119"/>
      <c r="DS200" s="119"/>
      <c r="DT200" s="119"/>
      <c r="DU200" s="119"/>
      <c r="DV200" s="119"/>
      <c r="DW200" s="119"/>
      <c r="DX200" s="119"/>
      <c r="DY200" s="119"/>
      <c r="DZ200" s="119"/>
      <c r="EA200" s="119"/>
      <c r="EB200" s="119"/>
      <c r="EC200" s="119"/>
      <c r="ED200" s="119"/>
      <c r="EE200" s="119"/>
      <c r="EF200" s="119"/>
      <c r="EG200" s="119"/>
      <c r="EH200" s="119"/>
      <c r="EI200" s="119"/>
      <c r="EJ200" s="119"/>
      <c r="EK200" s="119"/>
      <c r="EL200" s="119"/>
      <c r="EM200" s="119"/>
      <c r="EN200" s="119"/>
      <c r="EO200" s="119"/>
      <c r="EP200" s="119"/>
      <c r="EQ200" s="119"/>
      <c r="ER200" s="119"/>
      <c r="ES200" s="119"/>
      <c r="ET200" s="119"/>
      <c r="EU200" s="119"/>
      <c r="EV200" s="119"/>
      <c r="EW200" s="119"/>
      <c r="EX200" s="119"/>
      <c r="EY200" s="119"/>
      <c r="EZ200" s="119"/>
      <c r="FA200" s="119"/>
      <c r="FB200" s="119"/>
      <c r="FC200" s="119"/>
      <c r="FD200" s="119"/>
      <c r="FE200" s="119"/>
      <c r="FF200" s="119"/>
      <c r="FG200" s="119"/>
      <c r="FH200" s="119"/>
      <c r="FI200" s="119"/>
      <c r="FJ200" s="119"/>
      <c r="FK200" s="119"/>
      <c r="FL200" s="119"/>
      <c r="FM200" s="119"/>
      <c r="FN200" s="119"/>
      <c r="FO200" s="119"/>
      <c r="FP200" s="119"/>
      <c r="FQ200" s="119"/>
      <c r="FR200" s="119"/>
      <c r="FS200" s="119"/>
      <c r="FT200" s="119"/>
      <c r="FU200" s="119"/>
      <c r="FV200" s="119"/>
      <c r="FW200" s="119"/>
      <c r="FX200" s="119"/>
      <c r="FY200" s="119"/>
      <c r="FZ200" s="119"/>
      <c r="GA200" s="119"/>
      <c r="GB200" s="119"/>
      <c r="GC200" s="119"/>
      <c r="GD200" s="119"/>
      <c r="GE200" s="119"/>
      <c r="GF200" s="119"/>
      <c r="GG200" s="119"/>
      <c r="GH200" s="119"/>
      <c r="GI200" s="119"/>
      <c r="GJ200" s="119"/>
    </row>
    <row r="201" spans="1:192" ht="191.25" x14ac:dyDescent="0.25">
      <c r="A201" s="186" t="s">
        <v>4</v>
      </c>
      <c r="B201" s="158"/>
      <c r="C201" s="158" t="s">
        <v>521</v>
      </c>
      <c r="D201" s="163" t="s">
        <v>24</v>
      </c>
      <c r="E201" s="177" t="s">
        <v>866</v>
      </c>
      <c r="F201" s="63"/>
      <c r="G201" s="90" t="str">
        <f>Page1!$H194</f>
        <v>NA</v>
      </c>
      <c r="H201" s="90" t="str">
        <f>Page2!$H194</f>
        <v>NA</v>
      </c>
      <c r="I201" s="90" t="str">
        <f>Page3!$H194</f>
        <v>NA</v>
      </c>
      <c r="J201" s="90" t="str">
        <f>Page4!$H194</f>
        <v>Validé</v>
      </c>
      <c r="K201" s="90" t="str">
        <f>Page5!$H194</f>
        <v>NA</v>
      </c>
      <c r="L201" s="90" t="str">
        <f>Page6!$H194</f>
        <v>NA</v>
      </c>
      <c r="M201" s="90" t="str">
        <f>Page7!$H194</f>
        <v>NA</v>
      </c>
      <c r="N201" s="90" t="str">
        <f>Page8!$H194</f>
        <v>NA</v>
      </c>
      <c r="O201" s="90" t="str">
        <f>Page9!$H194</f>
        <v>NA</v>
      </c>
      <c r="P201" s="90" t="str">
        <f>Page10!$H194</f>
        <v>NA</v>
      </c>
      <c r="Q201" s="90" t="str">
        <f>Page11!$H194</f>
        <v>NA</v>
      </c>
      <c r="R201" s="90" t="str">
        <f>Page12!$H194</f>
        <v>NA</v>
      </c>
      <c r="S201" s="90" t="str">
        <f>Page13!$H194</f>
        <v>NA</v>
      </c>
      <c r="T201" s="90"/>
      <c r="U201" s="90"/>
      <c r="V201" s="90"/>
      <c r="W201" s="90"/>
      <c r="X201" s="90"/>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119"/>
      <c r="AZ201" s="119"/>
      <c r="BA201" s="119"/>
      <c r="BB201" s="119"/>
      <c r="BC201" s="119"/>
      <c r="BD201" s="119"/>
      <c r="BE201" s="119"/>
      <c r="BF201" s="119"/>
      <c r="BG201" s="119"/>
      <c r="BH201" s="119"/>
      <c r="BI201" s="119"/>
      <c r="BJ201" s="119"/>
      <c r="BK201" s="119"/>
      <c r="BL201" s="119"/>
      <c r="BM201" s="119"/>
      <c r="BN201" s="119"/>
      <c r="BO201" s="119"/>
      <c r="BP201" s="119"/>
      <c r="BQ201" s="119"/>
      <c r="BR201" s="119"/>
      <c r="BS201" s="119"/>
      <c r="BT201" s="119"/>
      <c r="BU201" s="119"/>
      <c r="BV201" s="119"/>
      <c r="BW201" s="119"/>
      <c r="BX201" s="119"/>
      <c r="BY201" s="119"/>
      <c r="BZ201" s="119"/>
      <c r="CA201" s="119"/>
      <c r="CB201" s="119"/>
      <c r="CC201" s="119"/>
      <c r="CD201" s="119"/>
      <c r="CE201" s="119"/>
      <c r="CF201" s="119"/>
      <c r="CG201" s="119"/>
      <c r="CH201" s="119"/>
      <c r="CI201" s="119"/>
      <c r="CJ201" s="119"/>
      <c r="CK201" s="119"/>
      <c r="CL201" s="119"/>
      <c r="CM201" s="119"/>
      <c r="CN201" s="119"/>
      <c r="CO201" s="119"/>
      <c r="CP201" s="119"/>
      <c r="CQ201" s="119"/>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119"/>
      <c r="DS201" s="119"/>
      <c r="DT201" s="119"/>
      <c r="DU201" s="119"/>
      <c r="DV201" s="119"/>
      <c r="DW201" s="119"/>
      <c r="DX201" s="119"/>
      <c r="DY201" s="119"/>
      <c r="DZ201" s="119"/>
      <c r="EA201" s="119"/>
      <c r="EB201" s="119"/>
      <c r="EC201" s="119"/>
      <c r="ED201" s="119"/>
      <c r="EE201" s="119"/>
      <c r="EF201" s="119"/>
      <c r="EG201" s="119"/>
      <c r="EH201" s="119"/>
      <c r="EI201" s="119"/>
      <c r="EJ201" s="119"/>
      <c r="EK201" s="119"/>
      <c r="EL201" s="119"/>
      <c r="EM201" s="119"/>
      <c r="EN201" s="119"/>
      <c r="EO201" s="119"/>
      <c r="EP201" s="119"/>
      <c r="EQ201" s="119"/>
      <c r="ER201" s="119"/>
      <c r="ES201" s="119"/>
      <c r="ET201" s="119"/>
      <c r="EU201" s="119"/>
      <c r="EV201" s="119"/>
      <c r="EW201" s="119"/>
      <c r="EX201" s="119"/>
      <c r="EY201" s="119"/>
      <c r="EZ201" s="119"/>
      <c r="FA201" s="119"/>
      <c r="FB201" s="119"/>
      <c r="FC201" s="119"/>
      <c r="FD201" s="119"/>
      <c r="FE201" s="119"/>
      <c r="FF201" s="119"/>
      <c r="FG201" s="119"/>
      <c r="FH201" s="119"/>
      <c r="FI201" s="119"/>
      <c r="FJ201" s="119"/>
      <c r="FK201" s="119"/>
      <c r="FL201" s="119"/>
      <c r="FM201" s="119"/>
      <c r="FN201" s="119"/>
      <c r="FO201" s="119"/>
      <c r="FP201" s="119"/>
      <c r="FQ201" s="119"/>
      <c r="FR201" s="119"/>
      <c r="FS201" s="119"/>
      <c r="FT201" s="119"/>
      <c r="FU201" s="119"/>
      <c r="FV201" s="119"/>
      <c r="FW201" s="119"/>
      <c r="FX201" s="119"/>
      <c r="FY201" s="119"/>
      <c r="FZ201" s="119"/>
      <c r="GA201" s="119"/>
      <c r="GB201" s="119"/>
      <c r="GC201" s="119"/>
      <c r="GD201" s="119"/>
      <c r="GE201" s="119"/>
      <c r="GF201" s="119"/>
      <c r="GG201" s="119"/>
      <c r="GH201" s="119"/>
      <c r="GI201" s="119"/>
      <c r="GJ201" s="119"/>
    </row>
    <row r="202" spans="1:192" ht="56.25" x14ac:dyDescent="0.25">
      <c r="A202" s="186" t="s">
        <v>4</v>
      </c>
      <c r="B202" s="158"/>
      <c r="C202" s="158" t="s">
        <v>522</v>
      </c>
      <c r="D202" s="163" t="s">
        <v>24</v>
      </c>
      <c r="E202" s="177" t="s">
        <v>523</v>
      </c>
      <c r="F202" s="63"/>
      <c r="G202" s="90" t="str">
        <f>Page1!$H195</f>
        <v>NA</v>
      </c>
      <c r="H202" s="90" t="str">
        <f>Page2!$H195</f>
        <v>NA</v>
      </c>
      <c r="I202" s="90" t="str">
        <f>Page3!$H195</f>
        <v>NA</v>
      </c>
      <c r="J202" s="90" t="str">
        <f>Page4!$H195</f>
        <v>NA</v>
      </c>
      <c r="K202" s="90" t="str">
        <f>Page5!$H195</f>
        <v>NA</v>
      </c>
      <c r="L202" s="90" t="str">
        <f>Page6!$H195</f>
        <v>NA</v>
      </c>
      <c r="M202" s="90" t="str">
        <f>Page7!$H195</f>
        <v>NA</v>
      </c>
      <c r="N202" s="90" t="str">
        <f>Page8!$H195</f>
        <v>NA</v>
      </c>
      <c r="O202" s="90" t="str">
        <f>Page9!$H195</f>
        <v>NA</v>
      </c>
      <c r="P202" s="90" t="str">
        <f>Page10!$H195</f>
        <v>NA</v>
      </c>
      <c r="Q202" s="90" t="str">
        <f>Page11!$H195</f>
        <v>NA</v>
      </c>
      <c r="R202" s="90" t="str">
        <f>Page12!$H195</f>
        <v>NA</v>
      </c>
      <c r="S202" s="90" t="str">
        <f>Page13!$H195</f>
        <v>NA</v>
      </c>
      <c r="T202" s="90"/>
      <c r="U202" s="90"/>
      <c r="V202" s="90"/>
      <c r="W202" s="90"/>
      <c r="X202" s="90"/>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119"/>
      <c r="AZ202" s="119"/>
      <c r="BA202" s="119"/>
      <c r="BB202" s="119"/>
      <c r="BC202" s="119"/>
      <c r="BD202" s="119"/>
      <c r="BE202" s="119"/>
      <c r="BF202" s="119"/>
      <c r="BG202" s="119"/>
      <c r="BH202" s="119"/>
      <c r="BI202" s="119"/>
      <c r="BJ202" s="119"/>
      <c r="BK202" s="119"/>
      <c r="BL202" s="119"/>
      <c r="BM202" s="119"/>
      <c r="BN202" s="119"/>
      <c r="BO202" s="119"/>
      <c r="BP202" s="119"/>
      <c r="BQ202" s="119"/>
      <c r="BR202" s="119"/>
      <c r="BS202" s="119"/>
      <c r="BT202" s="119"/>
      <c r="BU202" s="119"/>
      <c r="BV202" s="119"/>
      <c r="BW202" s="119"/>
      <c r="BX202" s="119"/>
      <c r="BY202" s="119"/>
      <c r="BZ202" s="119"/>
      <c r="CA202" s="119"/>
      <c r="CB202" s="119"/>
      <c r="CC202" s="119"/>
      <c r="CD202" s="119"/>
      <c r="CE202" s="119"/>
      <c r="CF202" s="119"/>
      <c r="CG202" s="119"/>
      <c r="CH202" s="119"/>
      <c r="CI202" s="119"/>
      <c r="CJ202" s="119"/>
      <c r="CK202" s="119"/>
      <c r="CL202" s="119"/>
      <c r="CM202" s="119"/>
      <c r="CN202" s="119"/>
      <c r="CO202" s="119"/>
      <c r="CP202" s="119"/>
      <c r="CQ202" s="119"/>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19"/>
      <c r="DY202" s="119"/>
      <c r="DZ202" s="119"/>
      <c r="EA202" s="119"/>
      <c r="EB202" s="119"/>
      <c r="EC202" s="119"/>
      <c r="ED202" s="119"/>
      <c r="EE202" s="119"/>
      <c r="EF202" s="119"/>
      <c r="EG202" s="119"/>
      <c r="EH202" s="119"/>
      <c r="EI202" s="119"/>
      <c r="EJ202" s="119"/>
      <c r="EK202" s="119"/>
      <c r="EL202" s="119"/>
      <c r="EM202" s="119"/>
      <c r="EN202" s="119"/>
      <c r="EO202" s="119"/>
      <c r="EP202" s="119"/>
      <c r="EQ202" s="119"/>
      <c r="ER202" s="119"/>
      <c r="ES202" s="119"/>
      <c r="ET202" s="119"/>
      <c r="EU202" s="119"/>
      <c r="EV202" s="119"/>
      <c r="EW202" s="119"/>
      <c r="EX202" s="119"/>
      <c r="EY202" s="119"/>
      <c r="EZ202" s="119"/>
      <c r="FA202" s="119"/>
      <c r="FB202" s="119"/>
      <c r="FC202" s="119"/>
      <c r="FD202" s="119"/>
      <c r="FE202" s="119"/>
      <c r="FF202" s="119"/>
      <c r="FG202" s="119"/>
      <c r="FH202" s="119"/>
      <c r="FI202" s="119"/>
      <c r="FJ202" s="119"/>
      <c r="FK202" s="119"/>
      <c r="FL202" s="119"/>
      <c r="FM202" s="119"/>
      <c r="FN202" s="119"/>
      <c r="FO202" s="119"/>
      <c r="FP202" s="119"/>
      <c r="FQ202" s="119"/>
      <c r="FR202" s="119"/>
      <c r="FS202" s="119"/>
      <c r="FT202" s="119"/>
      <c r="FU202" s="119"/>
      <c r="FV202" s="119"/>
      <c r="FW202" s="119"/>
      <c r="FX202" s="119"/>
      <c r="FY202" s="119"/>
      <c r="FZ202" s="119"/>
      <c r="GA202" s="119"/>
      <c r="GB202" s="119"/>
      <c r="GC202" s="119"/>
      <c r="GD202" s="119"/>
      <c r="GE202" s="119"/>
      <c r="GF202" s="119"/>
      <c r="GG202" s="119"/>
      <c r="GH202" s="119"/>
      <c r="GI202" s="119"/>
      <c r="GJ202" s="119"/>
    </row>
    <row r="203" spans="1:192" ht="90" x14ac:dyDescent="0.25">
      <c r="A203" s="186" t="s">
        <v>4</v>
      </c>
      <c r="B203" s="165" t="s">
        <v>950</v>
      </c>
      <c r="C203" s="165" t="s">
        <v>228</v>
      </c>
      <c r="D203" s="164" t="s">
        <v>25</v>
      </c>
      <c r="E203" s="169" t="s">
        <v>234</v>
      </c>
      <c r="F203" s="62"/>
      <c r="G203" s="90" t="str">
        <f>Page1!$H196</f>
        <v>NA</v>
      </c>
      <c r="H203" s="90" t="str">
        <f>Page2!$H196</f>
        <v>NA</v>
      </c>
      <c r="I203" s="90" t="str">
        <f>Page3!$H196</f>
        <v>NA</v>
      </c>
      <c r="J203" s="90" t="str">
        <f>Page4!$H196</f>
        <v>NA</v>
      </c>
      <c r="K203" s="90" t="str">
        <f>Page5!$H196</f>
        <v>NA</v>
      </c>
      <c r="L203" s="90" t="str">
        <f>Page6!$H196</f>
        <v>Invalidé</v>
      </c>
      <c r="M203" s="90" t="str">
        <f>Page7!$H196</f>
        <v>NA</v>
      </c>
      <c r="N203" s="90" t="str">
        <f>Page8!$H196</f>
        <v>NA</v>
      </c>
      <c r="O203" s="90" t="str">
        <f>Page9!$H196</f>
        <v>NA</v>
      </c>
      <c r="P203" s="90" t="str">
        <f>Page10!$H196</f>
        <v>NA</v>
      </c>
      <c r="Q203" s="90" t="str">
        <f>Page11!$H196</f>
        <v>NA</v>
      </c>
      <c r="R203" s="90" t="str">
        <f>Page12!$H196</f>
        <v>NA</v>
      </c>
      <c r="S203" s="90" t="str">
        <f>Page13!$H196</f>
        <v>NA</v>
      </c>
      <c r="T203" s="90"/>
      <c r="U203" s="90"/>
      <c r="V203" s="90"/>
      <c r="W203" s="90"/>
      <c r="X203" s="90"/>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119"/>
      <c r="AZ203" s="119"/>
      <c r="BA203" s="119"/>
      <c r="BB203" s="119"/>
      <c r="BC203" s="119"/>
      <c r="BD203" s="119"/>
      <c r="BE203" s="119"/>
      <c r="BF203" s="119"/>
      <c r="BG203" s="119"/>
      <c r="BH203" s="119"/>
      <c r="BI203" s="119"/>
      <c r="BJ203" s="119"/>
      <c r="BK203" s="119"/>
      <c r="BL203" s="119"/>
      <c r="BM203" s="119"/>
      <c r="BN203" s="119"/>
      <c r="BO203" s="119"/>
      <c r="BP203" s="119"/>
      <c r="BQ203" s="119"/>
      <c r="BR203" s="119"/>
      <c r="BS203" s="119"/>
      <c r="BT203" s="119"/>
      <c r="BU203" s="119"/>
      <c r="BV203" s="119"/>
      <c r="BW203" s="119"/>
      <c r="BX203" s="119"/>
      <c r="BY203" s="119"/>
      <c r="BZ203" s="119"/>
      <c r="CA203" s="119"/>
      <c r="CB203" s="119"/>
      <c r="CC203" s="119"/>
      <c r="CD203" s="119"/>
      <c r="CE203" s="119"/>
      <c r="CF203" s="119"/>
      <c r="CG203" s="119"/>
      <c r="CH203" s="119"/>
      <c r="CI203" s="119"/>
      <c r="CJ203" s="119"/>
      <c r="CK203" s="119"/>
      <c r="CL203" s="119"/>
      <c r="CM203" s="119"/>
      <c r="CN203" s="119"/>
      <c r="CO203" s="119"/>
      <c r="CP203" s="119"/>
      <c r="CQ203" s="119"/>
      <c r="CR203" s="119"/>
      <c r="CS203" s="119"/>
      <c r="CT203" s="119"/>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19"/>
      <c r="DY203" s="119"/>
      <c r="DZ203" s="119"/>
      <c r="EA203" s="119"/>
      <c r="EB203" s="119"/>
      <c r="EC203" s="119"/>
      <c r="ED203" s="119"/>
      <c r="EE203" s="119"/>
      <c r="EF203" s="119"/>
      <c r="EG203" s="119"/>
      <c r="EH203" s="119"/>
      <c r="EI203" s="119"/>
      <c r="EJ203" s="119"/>
      <c r="EK203" s="119"/>
      <c r="EL203" s="119"/>
      <c r="EM203" s="119"/>
      <c r="EN203" s="119"/>
      <c r="EO203" s="119"/>
      <c r="EP203" s="119"/>
      <c r="EQ203" s="119"/>
      <c r="ER203" s="119"/>
      <c r="ES203" s="119"/>
      <c r="ET203" s="119"/>
      <c r="EU203" s="119"/>
      <c r="EV203" s="119"/>
      <c r="EW203" s="119"/>
      <c r="EX203" s="119"/>
      <c r="EY203" s="119"/>
      <c r="EZ203" s="119"/>
      <c r="FA203" s="119"/>
      <c r="FB203" s="119"/>
      <c r="FC203" s="119"/>
      <c r="FD203" s="119"/>
      <c r="FE203" s="119"/>
      <c r="FF203" s="119"/>
      <c r="FG203" s="119"/>
      <c r="FH203" s="119"/>
      <c r="FI203" s="119"/>
      <c r="FJ203" s="119"/>
      <c r="FK203" s="119"/>
      <c r="FL203" s="119"/>
      <c r="FM203" s="119"/>
      <c r="FN203" s="119"/>
      <c r="FO203" s="119"/>
      <c r="FP203" s="119"/>
      <c r="FQ203" s="119"/>
      <c r="FR203" s="119"/>
      <c r="FS203" s="119"/>
      <c r="FT203" s="119"/>
      <c r="FU203" s="119"/>
      <c r="FV203" s="119"/>
      <c r="FW203" s="119"/>
      <c r="FX203" s="119"/>
      <c r="FY203" s="119"/>
      <c r="FZ203" s="119"/>
      <c r="GA203" s="119"/>
      <c r="GB203" s="119"/>
      <c r="GC203" s="119"/>
      <c r="GD203" s="119"/>
      <c r="GE203" s="119"/>
      <c r="GF203" s="119"/>
      <c r="GG203" s="119"/>
      <c r="GH203" s="119"/>
      <c r="GI203" s="119"/>
      <c r="GJ203" s="119"/>
    </row>
    <row r="204" spans="1:192" ht="56.25" x14ac:dyDescent="0.25">
      <c r="A204" s="186" t="s">
        <v>4</v>
      </c>
      <c r="B204" s="165"/>
      <c r="C204" s="165" t="s">
        <v>232</v>
      </c>
      <c r="D204" s="164" t="s">
        <v>25</v>
      </c>
      <c r="E204" s="169" t="s">
        <v>235</v>
      </c>
      <c r="F204" s="62"/>
      <c r="G204" s="90" t="str">
        <f>Page1!$H197</f>
        <v>NA</v>
      </c>
      <c r="H204" s="90" t="str">
        <f>Page2!$H197</f>
        <v>NA</v>
      </c>
      <c r="I204" s="90" t="str">
        <f>Page3!$H197</f>
        <v>NA</v>
      </c>
      <c r="J204" s="90" t="str">
        <f>Page4!$H197</f>
        <v>NA</v>
      </c>
      <c r="K204" s="90" t="str">
        <f>Page5!$H197</f>
        <v>NA</v>
      </c>
      <c r="L204" s="90" t="str">
        <f>Page6!$H197</f>
        <v>NA</v>
      </c>
      <c r="M204" s="90" t="str">
        <f>Page7!$H197</f>
        <v>NA</v>
      </c>
      <c r="N204" s="90" t="str">
        <f>Page8!$H197</f>
        <v>NA</v>
      </c>
      <c r="O204" s="90" t="str">
        <f>Page9!$H197</f>
        <v>NA</v>
      </c>
      <c r="P204" s="90" t="str">
        <f>Page10!$H197</f>
        <v>NA</v>
      </c>
      <c r="Q204" s="90" t="str">
        <f>Page11!$H197</f>
        <v>NA</v>
      </c>
      <c r="R204" s="90" t="str">
        <f>Page12!$H197</f>
        <v>NA</v>
      </c>
      <c r="S204" s="90" t="str">
        <f>Page13!$H197</f>
        <v>NA</v>
      </c>
      <c r="T204" s="90"/>
      <c r="U204" s="90"/>
      <c r="V204" s="90"/>
      <c r="W204" s="90"/>
      <c r="X204" s="90"/>
      <c r="Y204" s="90"/>
      <c r="Z204" s="90"/>
      <c r="AA204" s="90"/>
      <c r="AB204" s="90"/>
      <c r="AC204" s="90"/>
      <c r="AD204" s="90"/>
      <c r="AE204" s="90"/>
      <c r="AF204" s="90"/>
      <c r="AG204" s="90"/>
      <c r="AH204" s="90"/>
      <c r="AI204" s="90"/>
      <c r="AJ204" s="90"/>
      <c r="AK204" s="90"/>
      <c r="AL204" s="90"/>
      <c r="AM204" s="90"/>
      <c r="AN204" s="90"/>
      <c r="AO204" s="90"/>
      <c r="AP204" s="90"/>
      <c r="AQ204" s="90"/>
      <c r="AR204" s="90"/>
      <c r="AS204" s="90"/>
      <c r="AT204" s="90"/>
      <c r="AU204" s="90"/>
      <c r="AV204" s="90"/>
      <c r="AW204" s="90"/>
      <c r="AX204" s="90"/>
      <c r="AY204" s="119"/>
      <c r="AZ204" s="119"/>
      <c r="BA204" s="119"/>
      <c r="BB204" s="119"/>
      <c r="BC204" s="119"/>
      <c r="BD204" s="119"/>
      <c r="BE204" s="119"/>
      <c r="BF204" s="119"/>
      <c r="BG204" s="119"/>
      <c r="BH204" s="119"/>
      <c r="BI204" s="119"/>
      <c r="BJ204" s="119"/>
      <c r="BK204" s="119"/>
      <c r="BL204" s="119"/>
      <c r="BM204" s="119"/>
      <c r="BN204" s="119"/>
      <c r="BO204" s="119"/>
      <c r="BP204" s="119"/>
      <c r="BQ204" s="119"/>
      <c r="BR204" s="119"/>
      <c r="BS204" s="119"/>
      <c r="BT204" s="119"/>
      <c r="BU204" s="119"/>
      <c r="BV204" s="119"/>
      <c r="BW204" s="119"/>
      <c r="BX204" s="119"/>
      <c r="BY204" s="119"/>
      <c r="BZ204" s="119"/>
      <c r="CA204" s="119"/>
      <c r="CB204" s="119"/>
      <c r="CC204" s="119"/>
      <c r="CD204" s="119"/>
      <c r="CE204" s="119"/>
      <c r="CF204" s="119"/>
      <c r="CG204" s="119"/>
      <c r="CH204" s="119"/>
      <c r="CI204" s="119"/>
      <c r="CJ204" s="119"/>
      <c r="CK204" s="119"/>
      <c r="CL204" s="119"/>
      <c r="CM204" s="119"/>
      <c r="CN204" s="119"/>
      <c r="CO204" s="119"/>
      <c r="CP204" s="119"/>
      <c r="CQ204" s="119"/>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19"/>
      <c r="DY204" s="119"/>
      <c r="DZ204" s="119"/>
      <c r="EA204" s="119"/>
      <c r="EB204" s="119"/>
      <c r="EC204" s="119"/>
      <c r="ED204" s="119"/>
      <c r="EE204" s="119"/>
      <c r="EF204" s="119"/>
      <c r="EG204" s="119"/>
      <c r="EH204" s="119"/>
      <c r="EI204" s="119"/>
      <c r="EJ204" s="119"/>
      <c r="EK204" s="119"/>
      <c r="EL204" s="119"/>
      <c r="EM204" s="119"/>
      <c r="EN204" s="119"/>
      <c r="EO204" s="119"/>
      <c r="EP204" s="119"/>
      <c r="EQ204" s="119"/>
      <c r="ER204" s="119"/>
      <c r="ES204" s="119"/>
      <c r="ET204" s="119"/>
      <c r="EU204" s="119"/>
      <c r="EV204" s="119"/>
      <c r="EW204" s="119"/>
      <c r="EX204" s="119"/>
      <c r="EY204" s="119"/>
      <c r="EZ204" s="119"/>
      <c r="FA204" s="119"/>
      <c r="FB204" s="119"/>
      <c r="FC204" s="119"/>
      <c r="FD204" s="119"/>
      <c r="FE204" s="119"/>
      <c r="FF204" s="119"/>
      <c r="FG204" s="119"/>
      <c r="FH204" s="119"/>
      <c r="FI204" s="119"/>
      <c r="FJ204" s="119"/>
      <c r="FK204" s="119"/>
      <c r="FL204" s="119"/>
      <c r="FM204" s="119"/>
      <c r="FN204" s="119"/>
      <c r="FO204" s="119"/>
      <c r="FP204" s="119"/>
      <c r="FQ204" s="119"/>
      <c r="FR204" s="119"/>
      <c r="FS204" s="119"/>
      <c r="FT204" s="119"/>
      <c r="FU204" s="119"/>
      <c r="FV204" s="119"/>
      <c r="FW204" s="119"/>
      <c r="FX204" s="119"/>
      <c r="FY204" s="119"/>
      <c r="FZ204" s="119"/>
      <c r="GA204" s="119"/>
      <c r="GB204" s="119"/>
      <c r="GC204" s="119"/>
      <c r="GD204" s="119"/>
      <c r="GE204" s="119"/>
      <c r="GF204" s="119"/>
      <c r="GG204" s="119"/>
      <c r="GH204" s="119"/>
      <c r="GI204" s="119"/>
      <c r="GJ204" s="119"/>
    </row>
    <row r="205" spans="1:192" ht="56.25" x14ac:dyDescent="0.25">
      <c r="A205" s="186" t="s">
        <v>4</v>
      </c>
      <c r="B205" s="158" t="s">
        <v>524</v>
      </c>
      <c r="C205" s="158" t="s">
        <v>236</v>
      </c>
      <c r="D205" s="163" t="s">
        <v>25</v>
      </c>
      <c r="E205" s="177" t="s">
        <v>867</v>
      </c>
      <c r="F205" s="63"/>
      <c r="G205" s="90" t="str">
        <f>Page1!$H198</f>
        <v>Validé</v>
      </c>
      <c r="H205" s="90" t="str">
        <f>Page2!$H198</f>
        <v>NA</v>
      </c>
      <c r="I205" s="90" t="str">
        <f>Page3!$H198</f>
        <v>NA</v>
      </c>
      <c r="J205" s="90" t="str">
        <f>Page4!$H198</f>
        <v>Validé</v>
      </c>
      <c r="K205" s="90" t="str">
        <f>Page5!$H198</f>
        <v>NA</v>
      </c>
      <c r="L205" s="90" t="str">
        <f>Page6!$H198</f>
        <v>Invalidé</v>
      </c>
      <c r="M205" s="90" t="str">
        <f>Page7!$H198</f>
        <v>NA</v>
      </c>
      <c r="N205" s="90" t="str">
        <f>Page8!$H198</f>
        <v>NA</v>
      </c>
      <c r="O205" s="90" t="str">
        <f>Page9!$H198</f>
        <v>NA</v>
      </c>
      <c r="P205" s="90" t="str">
        <f>Page10!$H198</f>
        <v>NA</v>
      </c>
      <c r="Q205" s="90" t="str">
        <f>Page11!$H198</f>
        <v>NA</v>
      </c>
      <c r="R205" s="90" t="str">
        <f>Page12!$H198</f>
        <v>NA</v>
      </c>
      <c r="S205" s="90" t="str">
        <f>Page13!$H198</f>
        <v>Validé</v>
      </c>
      <c r="T205" s="90"/>
      <c r="U205" s="90"/>
      <c r="V205" s="90"/>
      <c r="W205" s="90"/>
      <c r="X205" s="90"/>
      <c r="Y205" s="90"/>
      <c r="Z205" s="90"/>
      <c r="AA205" s="90"/>
      <c r="AB205" s="90"/>
      <c r="AC205" s="90"/>
      <c r="AD205" s="90"/>
      <c r="AE205" s="90"/>
      <c r="AF205" s="90"/>
      <c r="AG205" s="90"/>
      <c r="AH205" s="90"/>
      <c r="AI205" s="90"/>
      <c r="AJ205" s="90"/>
      <c r="AK205" s="90"/>
      <c r="AL205" s="90"/>
      <c r="AM205" s="90"/>
      <c r="AN205" s="90"/>
      <c r="AO205" s="90"/>
      <c r="AP205" s="90"/>
      <c r="AQ205" s="90"/>
      <c r="AR205" s="90"/>
      <c r="AS205" s="90"/>
      <c r="AT205" s="90"/>
      <c r="AU205" s="90"/>
      <c r="AV205" s="90"/>
      <c r="AW205" s="90"/>
      <c r="AX205" s="90"/>
      <c r="AY205" s="119"/>
      <c r="AZ205" s="119"/>
      <c r="BA205" s="119"/>
      <c r="BB205" s="119"/>
      <c r="BC205" s="119"/>
      <c r="BD205" s="119"/>
      <c r="BE205" s="119"/>
      <c r="BF205" s="119"/>
      <c r="BG205" s="119"/>
      <c r="BH205" s="119"/>
      <c r="BI205" s="119"/>
      <c r="BJ205" s="119"/>
      <c r="BK205" s="119"/>
      <c r="BL205" s="119"/>
      <c r="BM205" s="119"/>
      <c r="BN205" s="119"/>
      <c r="BO205" s="119"/>
      <c r="BP205" s="119"/>
      <c r="BQ205" s="119"/>
      <c r="BR205" s="119"/>
      <c r="BS205" s="119"/>
      <c r="BT205" s="119"/>
      <c r="BU205" s="119"/>
      <c r="BV205" s="119"/>
      <c r="BW205" s="119"/>
      <c r="BX205" s="119"/>
      <c r="BY205" s="119"/>
      <c r="BZ205" s="119"/>
      <c r="CA205" s="119"/>
      <c r="CB205" s="119"/>
      <c r="CC205" s="119"/>
      <c r="CD205" s="119"/>
      <c r="CE205" s="119"/>
      <c r="CF205" s="119"/>
      <c r="CG205" s="119"/>
      <c r="CH205" s="119"/>
      <c r="CI205" s="119"/>
      <c r="CJ205" s="119"/>
      <c r="CK205" s="119"/>
      <c r="CL205" s="119"/>
      <c r="CM205" s="119"/>
      <c r="CN205" s="119"/>
      <c r="CO205" s="119"/>
      <c r="CP205" s="119"/>
      <c r="CQ205" s="119"/>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19"/>
      <c r="DY205" s="119"/>
      <c r="DZ205" s="119"/>
      <c r="EA205" s="119"/>
      <c r="EB205" s="119"/>
      <c r="EC205" s="119"/>
      <c r="ED205" s="119"/>
      <c r="EE205" s="119"/>
      <c r="EF205" s="119"/>
      <c r="EG205" s="119"/>
      <c r="EH205" s="119"/>
      <c r="EI205" s="119"/>
      <c r="EJ205" s="119"/>
      <c r="EK205" s="119"/>
      <c r="EL205" s="119"/>
      <c r="EM205" s="119"/>
      <c r="EN205" s="119"/>
      <c r="EO205" s="119"/>
      <c r="EP205" s="119"/>
      <c r="EQ205" s="119"/>
      <c r="ER205" s="119"/>
      <c r="ES205" s="119"/>
      <c r="ET205" s="119"/>
      <c r="EU205" s="119"/>
      <c r="EV205" s="119"/>
      <c r="EW205" s="119"/>
      <c r="EX205" s="119"/>
      <c r="EY205" s="119"/>
      <c r="EZ205" s="119"/>
      <c r="FA205" s="119"/>
      <c r="FB205" s="119"/>
      <c r="FC205" s="119"/>
      <c r="FD205" s="119"/>
      <c r="FE205" s="119"/>
      <c r="FF205" s="119"/>
      <c r="FG205" s="119"/>
      <c r="FH205" s="119"/>
      <c r="FI205" s="119"/>
      <c r="FJ205" s="119"/>
      <c r="FK205" s="119"/>
      <c r="FL205" s="119"/>
      <c r="FM205" s="119"/>
      <c r="FN205" s="119"/>
      <c r="FO205" s="119"/>
      <c r="FP205" s="119"/>
      <c r="FQ205" s="119"/>
      <c r="FR205" s="119"/>
      <c r="FS205" s="119"/>
      <c r="FT205" s="119"/>
      <c r="FU205" s="119"/>
      <c r="FV205" s="119"/>
      <c r="FW205" s="119"/>
      <c r="FX205" s="119"/>
      <c r="FY205" s="119"/>
      <c r="FZ205" s="119"/>
      <c r="GA205" s="119"/>
      <c r="GB205" s="119"/>
      <c r="GC205" s="119"/>
      <c r="GD205" s="119"/>
      <c r="GE205" s="119"/>
      <c r="GF205" s="119"/>
      <c r="GG205" s="119"/>
      <c r="GH205" s="119"/>
      <c r="GI205" s="119"/>
      <c r="GJ205" s="119"/>
    </row>
    <row r="206" spans="1:192" ht="191.25" x14ac:dyDescent="0.25">
      <c r="A206" s="186" t="s">
        <v>4</v>
      </c>
      <c r="B206" s="158"/>
      <c r="C206" s="158" t="s">
        <v>525</v>
      </c>
      <c r="D206" s="163" t="s">
        <v>25</v>
      </c>
      <c r="E206" s="177" t="s">
        <v>868</v>
      </c>
      <c r="F206" s="63"/>
      <c r="G206" s="90" t="str">
        <f>Page1!$H199</f>
        <v>NA</v>
      </c>
      <c r="H206" s="90" t="str">
        <f>Page2!$H199</f>
        <v>NA</v>
      </c>
      <c r="I206" s="90" t="str">
        <f>Page3!$H199</f>
        <v>NA</v>
      </c>
      <c r="J206" s="90" t="str">
        <f>Page4!$H199</f>
        <v>NA</v>
      </c>
      <c r="K206" s="90" t="str">
        <f>Page5!$H199</f>
        <v>NA</v>
      </c>
      <c r="L206" s="90" t="str">
        <f>Page6!$H199</f>
        <v>Validé</v>
      </c>
      <c r="M206" s="90" t="str">
        <f>Page7!$H199</f>
        <v>NA</v>
      </c>
      <c r="N206" s="90" t="str">
        <f>Page8!$H199</f>
        <v>NA</v>
      </c>
      <c r="O206" s="90" t="str">
        <f>Page9!$H199</f>
        <v>NA</v>
      </c>
      <c r="P206" s="90" t="str">
        <f>Page10!$H199</f>
        <v>NA</v>
      </c>
      <c r="Q206" s="90" t="str">
        <f>Page11!$H199</f>
        <v>NA</v>
      </c>
      <c r="R206" s="90" t="str">
        <f>Page12!$H199</f>
        <v>NA</v>
      </c>
      <c r="S206" s="90" t="str">
        <f>Page13!$H199</f>
        <v>NA</v>
      </c>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90"/>
      <c r="AQ206" s="90"/>
      <c r="AR206" s="90"/>
      <c r="AS206" s="90"/>
      <c r="AT206" s="90"/>
      <c r="AU206" s="90"/>
      <c r="AV206" s="90"/>
      <c r="AW206" s="90"/>
      <c r="AX206" s="90"/>
      <c r="AY206" s="119"/>
      <c r="AZ206" s="119"/>
      <c r="BA206" s="119"/>
      <c r="BB206" s="119"/>
      <c r="BC206" s="119"/>
      <c r="BD206" s="119"/>
      <c r="BE206" s="119"/>
      <c r="BF206" s="119"/>
      <c r="BG206" s="119"/>
      <c r="BH206" s="119"/>
      <c r="BI206" s="119"/>
      <c r="BJ206" s="119"/>
      <c r="BK206" s="119"/>
      <c r="BL206" s="119"/>
      <c r="BM206" s="119"/>
      <c r="BN206" s="119"/>
      <c r="BO206" s="119"/>
      <c r="BP206" s="119"/>
      <c r="BQ206" s="119"/>
      <c r="BR206" s="119"/>
      <c r="BS206" s="119"/>
      <c r="BT206" s="119"/>
      <c r="BU206" s="119"/>
      <c r="BV206" s="119"/>
      <c r="BW206" s="119"/>
      <c r="BX206" s="119"/>
      <c r="BY206" s="119"/>
      <c r="BZ206" s="119"/>
      <c r="CA206" s="119"/>
      <c r="CB206" s="119"/>
      <c r="CC206" s="119"/>
      <c r="CD206" s="119"/>
      <c r="CE206" s="119"/>
      <c r="CF206" s="119"/>
      <c r="CG206" s="119"/>
      <c r="CH206" s="119"/>
      <c r="CI206" s="119"/>
      <c r="CJ206" s="119"/>
      <c r="CK206" s="119"/>
      <c r="CL206" s="119"/>
      <c r="CM206" s="119"/>
      <c r="CN206" s="119"/>
      <c r="CO206" s="119"/>
      <c r="CP206" s="119"/>
      <c r="CQ206" s="119"/>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19"/>
      <c r="DY206" s="119"/>
      <c r="DZ206" s="119"/>
      <c r="EA206" s="119"/>
      <c r="EB206" s="119"/>
      <c r="EC206" s="119"/>
      <c r="ED206" s="119"/>
      <c r="EE206" s="119"/>
      <c r="EF206" s="119"/>
      <c r="EG206" s="119"/>
      <c r="EH206" s="119"/>
      <c r="EI206" s="119"/>
      <c r="EJ206" s="119"/>
      <c r="EK206" s="119"/>
      <c r="EL206" s="119"/>
      <c r="EM206" s="119"/>
      <c r="EN206" s="119"/>
      <c r="EO206" s="119"/>
      <c r="EP206" s="119"/>
      <c r="EQ206" s="119"/>
      <c r="ER206" s="119"/>
      <c r="ES206" s="119"/>
      <c r="ET206" s="119"/>
      <c r="EU206" s="119"/>
      <c r="EV206" s="119"/>
      <c r="EW206" s="119"/>
      <c r="EX206" s="119"/>
      <c r="EY206" s="119"/>
      <c r="EZ206" s="119"/>
      <c r="FA206" s="119"/>
      <c r="FB206" s="119"/>
      <c r="FC206" s="119"/>
      <c r="FD206" s="119"/>
      <c r="FE206" s="119"/>
      <c r="FF206" s="119"/>
      <c r="FG206" s="119"/>
      <c r="FH206" s="119"/>
      <c r="FI206" s="119"/>
      <c r="FJ206" s="119"/>
      <c r="FK206" s="119"/>
      <c r="FL206" s="119"/>
      <c r="FM206" s="119"/>
      <c r="FN206" s="119"/>
      <c r="FO206" s="119"/>
      <c r="FP206" s="119"/>
      <c r="FQ206" s="119"/>
      <c r="FR206" s="119"/>
      <c r="FS206" s="119"/>
      <c r="FT206" s="119"/>
      <c r="FU206" s="119"/>
      <c r="FV206" s="119"/>
      <c r="FW206" s="119"/>
      <c r="FX206" s="119"/>
      <c r="FY206" s="119"/>
      <c r="FZ206" s="119"/>
      <c r="GA206" s="119"/>
      <c r="GB206" s="119"/>
      <c r="GC206" s="119"/>
      <c r="GD206" s="119"/>
      <c r="GE206" s="119"/>
      <c r="GF206" s="119"/>
      <c r="GG206" s="119"/>
      <c r="GH206" s="119"/>
      <c r="GI206" s="119"/>
      <c r="GJ206" s="119"/>
    </row>
    <row r="207" spans="1:192" ht="180" x14ac:dyDescent="0.25">
      <c r="A207" s="186" t="s">
        <v>4</v>
      </c>
      <c r="B207" s="158"/>
      <c r="C207" s="158" t="s">
        <v>526</v>
      </c>
      <c r="D207" s="163" t="s">
        <v>25</v>
      </c>
      <c r="E207" s="177" t="s">
        <v>869</v>
      </c>
      <c r="F207" s="63"/>
      <c r="G207" s="90" t="str">
        <f>Page1!$H200</f>
        <v>NA</v>
      </c>
      <c r="H207" s="90" t="str">
        <f>Page2!$H200</f>
        <v>NA</v>
      </c>
      <c r="I207" s="90" t="str">
        <f>Page3!$H200</f>
        <v>NA</v>
      </c>
      <c r="J207" s="90" t="str">
        <f>Page4!$H200</f>
        <v>NA</v>
      </c>
      <c r="K207" s="90" t="str">
        <f>Page5!$H200</f>
        <v>NA</v>
      </c>
      <c r="L207" s="90" t="str">
        <f>Page6!$H200</f>
        <v>NA</v>
      </c>
      <c r="M207" s="90" t="str">
        <f>Page7!$H200</f>
        <v>NA</v>
      </c>
      <c r="N207" s="90" t="str">
        <f>Page8!$H200</f>
        <v>NA</v>
      </c>
      <c r="O207" s="90" t="str">
        <f>Page9!$H200</f>
        <v>NA</v>
      </c>
      <c r="P207" s="90" t="str">
        <f>Page10!$H200</f>
        <v>NA</v>
      </c>
      <c r="Q207" s="90" t="str">
        <f>Page11!$H200</f>
        <v>NA</v>
      </c>
      <c r="R207" s="90" t="str">
        <f>Page12!$H200</f>
        <v>NA</v>
      </c>
      <c r="S207" s="90" t="str">
        <f>Page13!$H200</f>
        <v>NA</v>
      </c>
      <c r="T207" s="90"/>
      <c r="U207" s="90"/>
      <c r="V207" s="90"/>
      <c r="W207" s="90"/>
      <c r="X207" s="90"/>
      <c r="Y207" s="90"/>
      <c r="Z207" s="90"/>
      <c r="AA207" s="90"/>
      <c r="AB207" s="90"/>
      <c r="AC207" s="90"/>
      <c r="AD207" s="90"/>
      <c r="AE207" s="90"/>
      <c r="AF207" s="90"/>
      <c r="AG207" s="90"/>
      <c r="AH207" s="90"/>
      <c r="AI207" s="90"/>
      <c r="AJ207" s="90"/>
      <c r="AK207" s="90"/>
      <c r="AL207" s="90"/>
      <c r="AM207" s="90"/>
      <c r="AN207" s="90"/>
      <c r="AO207" s="90"/>
      <c r="AP207" s="90"/>
      <c r="AQ207" s="90"/>
      <c r="AR207" s="90"/>
      <c r="AS207" s="90"/>
      <c r="AT207" s="90"/>
      <c r="AU207" s="90"/>
      <c r="AV207" s="90"/>
      <c r="AW207" s="90"/>
      <c r="AX207" s="90"/>
      <c r="AY207" s="119"/>
      <c r="AZ207" s="119"/>
      <c r="BA207" s="119"/>
      <c r="BB207" s="119"/>
      <c r="BC207" s="119"/>
      <c r="BD207" s="119"/>
      <c r="BE207" s="119"/>
      <c r="BF207" s="119"/>
      <c r="BG207" s="119"/>
      <c r="BH207" s="119"/>
      <c r="BI207" s="119"/>
      <c r="BJ207" s="119"/>
      <c r="BK207" s="119"/>
      <c r="BL207" s="119"/>
      <c r="BM207" s="119"/>
      <c r="BN207" s="119"/>
      <c r="BO207" s="119"/>
      <c r="BP207" s="119"/>
      <c r="BQ207" s="119"/>
      <c r="BR207" s="119"/>
      <c r="BS207" s="119"/>
      <c r="BT207" s="119"/>
      <c r="BU207" s="119"/>
      <c r="BV207" s="119"/>
      <c r="BW207" s="119"/>
      <c r="BX207" s="119"/>
      <c r="BY207" s="119"/>
      <c r="BZ207" s="119"/>
      <c r="CA207" s="119"/>
      <c r="CB207" s="119"/>
      <c r="CC207" s="119"/>
      <c r="CD207" s="119"/>
      <c r="CE207" s="119"/>
      <c r="CF207" s="119"/>
      <c r="CG207" s="119"/>
      <c r="CH207" s="119"/>
      <c r="CI207" s="119"/>
      <c r="CJ207" s="119"/>
      <c r="CK207" s="119"/>
      <c r="CL207" s="119"/>
      <c r="CM207" s="119"/>
      <c r="CN207" s="119"/>
      <c r="CO207" s="119"/>
      <c r="CP207" s="119"/>
      <c r="CQ207" s="119"/>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19"/>
      <c r="DY207" s="119"/>
      <c r="DZ207" s="119"/>
      <c r="EA207" s="119"/>
      <c r="EB207" s="119"/>
      <c r="EC207" s="119"/>
      <c r="ED207" s="119"/>
      <c r="EE207" s="119"/>
      <c r="EF207" s="119"/>
      <c r="EG207" s="119"/>
      <c r="EH207" s="119"/>
      <c r="EI207" s="119"/>
      <c r="EJ207" s="119"/>
      <c r="EK207" s="119"/>
      <c r="EL207" s="119"/>
      <c r="EM207" s="119"/>
      <c r="EN207" s="119"/>
      <c r="EO207" s="119"/>
      <c r="EP207" s="119"/>
      <c r="EQ207" s="119"/>
      <c r="ER207" s="119"/>
      <c r="ES207" s="119"/>
      <c r="ET207" s="119"/>
      <c r="EU207" s="119"/>
      <c r="EV207" s="119"/>
      <c r="EW207" s="119"/>
      <c r="EX207" s="119"/>
      <c r="EY207" s="119"/>
      <c r="EZ207" s="119"/>
      <c r="FA207" s="119"/>
      <c r="FB207" s="119"/>
      <c r="FC207" s="119"/>
      <c r="FD207" s="119"/>
      <c r="FE207" s="119"/>
      <c r="FF207" s="119"/>
      <c r="FG207" s="119"/>
      <c r="FH207" s="119"/>
      <c r="FI207" s="119"/>
      <c r="FJ207" s="119"/>
      <c r="FK207" s="119"/>
      <c r="FL207" s="119"/>
      <c r="FM207" s="119"/>
      <c r="FN207" s="119"/>
      <c r="FO207" s="119"/>
      <c r="FP207" s="119"/>
      <c r="FQ207" s="119"/>
      <c r="FR207" s="119"/>
      <c r="FS207" s="119"/>
      <c r="FT207" s="119"/>
      <c r="FU207" s="119"/>
      <c r="FV207" s="119"/>
      <c r="FW207" s="119"/>
      <c r="FX207" s="119"/>
      <c r="FY207" s="119"/>
      <c r="FZ207" s="119"/>
      <c r="GA207" s="119"/>
      <c r="GB207" s="119"/>
      <c r="GC207" s="119"/>
      <c r="GD207" s="119"/>
      <c r="GE207" s="119"/>
      <c r="GF207" s="119"/>
      <c r="GG207" s="119"/>
      <c r="GH207" s="119"/>
      <c r="GI207" s="119"/>
      <c r="GJ207" s="119"/>
    </row>
    <row r="208" spans="1:192" ht="157.5" x14ac:dyDescent="0.25">
      <c r="A208" s="186" t="s">
        <v>4</v>
      </c>
      <c r="B208" s="165" t="s">
        <v>870</v>
      </c>
      <c r="C208" s="165" t="s">
        <v>237</v>
      </c>
      <c r="D208" s="164" t="s">
        <v>24</v>
      </c>
      <c r="E208" s="169" t="s">
        <v>871</v>
      </c>
      <c r="F208" s="62"/>
      <c r="G208" s="90" t="str">
        <f>Page1!$H201</f>
        <v>NA</v>
      </c>
      <c r="H208" s="90" t="str">
        <f>Page2!$H201</f>
        <v>NA</v>
      </c>
      <c r="I208" s="90" t="str">
        <f>Page3!$H201</f>
        <v>Invalidé</v>
      </c>
      <c r="J208" s="90" t="str">
        <f>Page4!$H201</f>
        <v>Validé</v>
      </c>
      <c r="K208" s="90" t="str">
        <f>Page5!$H201</f>
        <v>NA</v>
      </c>
      <c r="L208" s="90" t="str">
        <f>Page6!$H201</f>
        <v>Invalidé</v>
      </c>
      <c r="M208" s="90" t="str">
        <f>Page7!$H201</f>
        <v>NA</v>
      </c>
      <c r="N208" s="90" t="str">
        <f>Page8!$H201</f>
        <v>NA</v>
      </c>
      <c r="O208" s="90" t="str">
        <f>Page9!$H201</f>
        <v>NA</v>
      </c>
      <c r="P208" s="90" t="str">
        <f>Page10!$H201</f>
        <v>NA</v>
      </c>
      <c r="Q208" s="90" t="str">
        <f>Page11!$H201</f>
        <v>NA</v>
      </c>
      <c r="R208" s="90" t="str">
        <f>Page12!$H201</f>
        <v>NA</v>
      </c>
      <c r="S208" s="90" t="str">
        <f>Page13!$H201</f>
        <v>Validé</v>
      </c>
      <c r="T208" s="90"/>
      <c r="U208" s="90"/>
      <c r="V208" s="90"/>
      <c r="W208" s="90"/>
      <c r="X208" s="90"/>
      <c r="Y208" s="90"/>
      <c r="Z208" s="90"/>
      <c r="AA208" s="90"/>
      <c r="AB208" s="90"/>
      <c r="AC208" s="90"/>
      <c r="AD208" s="90"/>
      <c r="AE208" s="90"/>
      <c r="AF208" s="90"/>
      <c r="AG208" s="90"/>
      <c r="AH208" s="90"/>
      <c r="AI208" s="90"/>
      <c r="AJ208" s="90"/>
      <c r="AK208" s="90"/>
      <c r="AL208" s="90"/>
      <c r="AM208" s="90"/>
      <c r="AN208" s="90"/>
      <c r="AO208" s="90"/>
      <c r="AP208" s="90"/>
      <c r="AQ208" s="90"/>
      <c r="AR208" s="90"/>
      <c r="AS208" s="90"/>
      <c r="AT208" s="90"/>
      <c r="AU208" s="90"/>
      <c r="AV208" s="90"/>
      <c r="AW208" s="90"/>
      <c r="AX208" s="90"/>
      <c r="AY208" s="119"/>
      <c r="AZ208" s="119"/>
      <c r="BA208" s="119"/>
      <c r="BB208" s="119"/>
      <c r="BC208" s="119"/>
      <c r="BD208" s="119"/>
      <c r="BE208" s="119"/>
      <c r="BF208" s="119"/>
      <c r="BG208" s="119"/>
      <c r="BH208" s="119"/>
      <c r="BI208" s="119"/>
      <c r="BJ208" s="119"/>
      <c r="BK208" s="119"/>
      <c r="BL208" s="119"/>
      <c r="BM208" s="119"/>
      <c r="BN208" s="119"/>
      <c r="BO208" s="119"/>
      <c r="BP208" s="119"/>
      <c r="BQ208" s="119"/>
      <c r="BR208" s="119"/>
      <c r="BS208" s="119"/>
      <c r="BT208" s="119"/>
      <c r="BU208" s="119"/>
      <c r="BV208" s="119"/>
      <c r="BW208" s="119"/>
      <c r="BX208" s="119"/>
      <c r="BY208" s="119"/>
      <c r="BZ208" s="119"/>
      <c r="CA208" s="119"/>
      <c r="CB208" s="119"/>
      <c r="CC208" s="119"/>
      <c r="CD208" s="119"/>
      <c r="CE208" s="119"/>
      <c r="CF208" s="119"/>
      <c r="CG208" s="119"/>
      <c r="CH208" s="119"/>
      <c r="CI208" s="119"/>
      <c r="CJ208" s="119"/>
      <c r="CK208" s="119"/>
      <c r="CL208" s="119"/>
      <c r="CM208" s="119"/>
      <c r="CN208" s="119"/>
      <c r="CO208" s="119"/>
      <c r="CP208" s="119"/>
      <c r="CQ208" s="119"/>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19"/>
      <c r="DY208" s="119"/>
      <c r="DZ208" s="119"/>
      <c r="EA208" s="119"/>
      <c r="EB208" s="119"/>
      <c r="EC208" s="119"/>
      <c r="ED208" s="119"/>
      <c r="EE208" s="119"/>
      <c r="EF208" s="119"/>
      <c r="EG208" s="119"/>
      <c r="EH208" s="119"/>
      <c r="EI208" s="119"/>
      <c r="EJ208" s="119"/>
      <c r="EK208" s="119"/>
      <c r="EL208" s="119"/>
      <c r="EM208" s="119"/>
      <c r="EN208" s="119"/>
      <c r="EO208" s="119"/>
      <c r="EP208" s="119"/>
      <c r="EQ208" s="119"/>
      <c r="ER208" s="119"/>
      <c r="ES208" s="119"/>
      <c r="ET208" s="119"/>
      <c r="EU208" s="119"/>
      <c r="EV208" s="119"/>
      <c r="EW208" s="119"/>
      <c r="EX208" s="119"/>
      <c r="EY208" s="119"/>
      <c r="EZ208" s="119"/>
      <c r="FA208" s="119"/>
      <c r="FB208" s="119"/>
      <c r="FC208" s="119"/>
      <c r="FD208" s="119"/>
      <c r="FE208" s="119"/>
      <c r="FF208" s="119"/>
      <c r="FG208" s="119"/>
      <c r="FH208" s="119"/>
      <c r="FI208" s="119"/>
      <c r="FJ208" s="119"/>
      <c r="FK208" s="119"/>
      <c r="FL208" s="119"/>
      <c r="FM208" s="119"/>
      <c r="FN208" s="119"/>
      <c r="FO208" s="119"/>
      <c r="FP208" s="119"/>
      <c r="FQ208" s="119"/>
      <c r="FR208" s="119"/>
      <c r="FS208" s="119"/>
      <c r="FT208" s="119"/>
      <c r="FU208" s="119"/>
      <c r="FV208" s="119"/>
      <c r="FW208" s="119"/>
      <c r="FX208" s="119"/>
      <c r="FY208" s="119"/>
      <c r="FZ208" s="119"/>
      <c r="GA208" s="119"/>
      <c r="GB208" s="119"/>
      <c r="GC208" s="119"/>
      <c r="GD208" s="119"/>
      <c r="GE208" s="119"/>
      <c r="GF208" s="119"/>
      <c r="GG208" s="119"/>
      <c r="GH208" s="119"/>
      <c r="GI208" s="119"/>
      <c r="GJ208" s="119"/>
    </row>
    <row r="209" spans="1:192" ht="45" x14ac:dyDescent="0.25">
      <c r="A209" s="186" t="s">
        <v>4</v>
      </c>
      <c r="B209" s="158" t="s">
        <v>872</v>
      </c>
      <c r="C209" s="158" t="s">
        <v>238</v>
      </c>
      <c r="D209" s="163" t="s">
        <v>24</v>
      </c>
      <c r="E209" s="177" t="s">
        <v>527</v>
      </c>
      <c r="F209" s="63"/>
      <c r="G209" s="90" t="str">
        <f>Page1!$H202</f>
        <v>NA</v>
      </c>
      <c r="H209" s="90" t="str">
        <f>Page2!$H202</f>
        <v>NA</v>
      </c>
      <c r="I209" s="90" t="str">
        <f>Page3!$H202</f>
        <v>NA</v>
      </c>
      <c r="J209" s="90" t="str">
        <f>Page4!$H202</f>
        <v>Validé</v>
      </c>
      <c r="K209" s="90" t="str">
        <f>Page5!$H202</f>
        <v>NA</v>
      </c>
      <c r="L209" s="90" t="str">
        <f>Page6!$H202</f>
        <v>Validé</v>
      </c>
      <c r="M209" s="90" t="str">
        <f>Page7!$H202</f>
        <v>NA</v>
      </c>
      <c r="N209" s="90" t="str">
        <f>Page8!$H202</f>
        <v>NA</v>
      </c>
      <c r="O209" s="90" t="str">
        <f>Page9!$H202</f>
        <v>NA</v>
      </c>
      <c r="P209" s="90" t="str">
        <f>Page10!$H202</f>
        <v>NA</v>
      </c>
      <c r="Q209" s="90" t="str">
        <f>Page11!$H202</f>
        <v>NA</v>
      </c>
      <c r="R209" s="90" t="str">
        <f>Page12!$H202</f>
        <v>NA</v>
      </c>
      <c r="S209" s="90" t="str">
        <f>Page13!$H202</f>
        <v>Validé</v>
      </c>
      <c r="T209" s="90"/>
      <c r="U209" s="90"/>
      <c r="V209" s="90"/>
      <c r="W209" s="90"/>
      <c r="X209" s="90"/>
      <c r="Y209" s="90"/>
      <c r="Z209" s="90"/>
      <c r="AA209" s="90"/>
      <c r="AB209" s="90"/>
      <c r="AC209" s="90"/>
      <c r="AD209" s="90"/>
      <c r="AE209" s="90"/>
      <c r="AF209" s="90"/>
      <c r="AG209" s="90"/>
      <c r="AH209" s="90"/>
      <c r="AI209" s="90"/>
      <c r="AJ209" s="90"/>
      <c r="AK209" s="90"/>
      <c r="AL209" s="90"/>
      <c r="AM209" s="90"/>
      <c r="AN209" s="90"/>
      <c r="AO209" s="90"/>
      <c r="AP209" s="90"/>
      <c r="AQ209" s="90"/>
      <c r="AR209" s="90"/>
      <c r="AS209" s="90"/>
      <c r="AT209" s="90"/>
      <c r="AU209" s="90"/>
      <c r="AV209" s="90"/>
      <c r="AW209" s="90"/>
      <c r="AX209" s="90"/>
      <c r="AY209" s="119"/>
      <c r="AZ209" s="119"/>
      <c r="BA209" s="119"/>
      <c r="BB209" s="119"/>
      <c r="BC209" s="119"/>
      <c r="BD209" s="119"/>
      <c r="BE209" s="119"/>
      <c r="BF209" s="119"/>
      <c r="BG209" s="119"/>
      <c r="BH209" s="119"/>
      <c r="BI209" s="119"/>
      <c r="BJ209" s="119"/>
      <c r="BK209" s="119"/>
      <c r="BL209" s="119"/>
      <c r="BM209" s="119"/>
      <c r="BN209" s="119"/>
      <c r="BO209" s="119"/>
      <c r="BP209" s="119"/>
      <c r="BQ209" s="119"/>
      <c r="BR209" s="119"/>
      <c r="BS209" s="119"/>
      <c r="BT209" s="119"/>
      <c r="BU209" s="119"/>
      <c r="BV209" s="119"/>
      <c r="BW209" s="119"/>
      <c r="BX209" s="119"/>
      <c r="BY209" s="119"/>
      <c r="BZ209" s="119"/>
      <c r="CA209" s="119"/>
      <c r="CB209" s="119"/>
      <c r="CC209" s="119"/>
      <c r="CD209" s="119"/>
      <c r="CE209" s="119"/>
      <c r="CF209" s="119"/>
      <c r="CG209" s="119"/>
      <c r="CH209" s="119"/>
      <c r="CI209" s="119"/>
      <c r="CJ209" s="119"/>
      <c r="CK209" s="119"/>
      <c r="CL209" s="119"/>
      <c r="CM209" s="119"/>
      <c r="CN209" s="119"/>
      <c r="CO209" s="119"/>
      <c r="CP209" s="119"/>
      <c r="CQ209" s="119"/>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19"/>
      <c r="DY209" s="119"/>
      <c r="DZ209" s="119"/>
      <c r="EA209" s="119"/>
      <c r="EB209" s="119"/>
      <c r="EC209" s="119"/>
      <c r="ED209" s="119"/>
      <c r="EE209" s="119"/>
      <c r="EF209" s="119"/>
      <c r="EG209" s="119"/>
      <c r="EH209" s="119"/>
      <c r="EI209" s="119"/>
      <c r="EJ209" s="119"/>
      <c r="EK209" s="119"/>
      <c r="EL209" s="119"/>
      <c r="EM209" s="119"/>
      <c r="EN209" s="119"/>
      <c r="EO209" s="119"/>
      <c r="EP209" s="119"/>
      <c r="EQ209" s="119"/>
      <c r="ER209" s="119"/>
      <c r="ES209" s="119"/>
      <c r="ET209" s="119"/>
      <c r="EU209" s="119"/>
      <c r="EV209" s="119"/>
      <c r="EW209" s="119"/>
      <c r="EX209" s="119"/>
      <c r="EY209" s="119"/>
      <c r="EZ209" s="119"/>
      <c r="FA209" s="119"/>
      <c r="FB209" s="119"/>
      <c r="FC209" s="119"/>
      <c r="FD209" s="119"/>
      <c r="FE209" s="119"/>
      <c r="FF209" s="119"/>
      <c r="FG209" s="119"/>
      <c r="FH209" s="119"/>
      <c r="FI209" s="119"/>
      <c r="FJ209" s="119"/>
      <c r="FK209" s="119"/>
      <c r="FL209" s="119"/>
      <c r="FM209" s="119"/>
      <c r="FN209" s="119"/>
      <c r="FO209" s="119"/>
      <c r="FP209" s="119"/>
      <c r="FQ209" s="119"/>
      <c r="FR209" s="119"/>
      <c r="FS209" s="119"/>
      <c r="FT209" s="119"/>
      <c r="FU209" s="119"/>
      <c r="FV209" s="119"/>
      <c r="FW209" s="119"/>
      <c r="FX209" s="119"/>
      <c r="FY209" s="119"/>
      <c r="FZ209" s="119"/>
      <c r="GA209" s="119"/>
      <c r="GB209" s="119"/>
      <c r="GC209" s="119"/>
      <c r="GD209" s="119"/>
      <c r="GE209" s="119"/>
      <c r="GF209" s="119"/>
      <c r="GG209" s="119"/>
      <c r="GH209" s="119"/>
      <c r="GI209" s="119"/>
      <c r="GJ209" s="119"/>
    </row>
    <row r="210" spans="1:192" ht="56.25" x14ac:dyDescent="0.25">
      <c r="A210" s="186" t="s">
        <v>4</v>
      </c>
      <c r="B210" s="165" t="s">
        <v>528</v>
      </c>
      <c r="C210" s="165" t="s">
        <v>239</v>
      </c>
      <c r="D210" s="164" t="s">
        <v>24</v>
      </c>
      <c r="E210" s="169" t="s">
        <v>873</v>
      </c>
      <c r="F210" s="62"/>
      <c r="G210" s="90" t="str">
        <f>Page1!$H203</f>
        <v>NA</v>
      </c>
      <c r="H210" s="90" t="str">
        <f>Page2!$H203</f>
        <v>NA</v>
      </c>
      <c r="I210" s="90" t="str">
        <f>Page3!$H203</f>
        <v>NA</v>
      </c>
      <c r="J210" s="90" t="str">
        <f>Page4!$H203</f>
        <v>Validé</v>
      </c>
      <c r="K210" s="90" t="str">
        <f>Page5!$H203</f>
        <v>NA</v>
      </c>
      <c r="L210" s="90" t="str">
        <f>Page6!$H203</f>
        <v>Invalidé</v>
      </c>
      <c r="M210" s="90" t="str">
        <f>Page7!$H203</f>
        <v>NA</v>
      </c>
      <c r="N210" s="90" t="str">
        <f>Page8!$H203</f>
        <v>NA</v>
      </c>
      <c r="O210" s="90" t="str">
        <f>Page9!$H203</f>
        <v>NA</v>
      </c>
      <c r="P210" s="90" t="str">
        <f>Page10!$H203</f>
        <v>NA</v>
      </c>
      <c r="Q210" s="90" t="str">
        <f>Page11!$H203</f>
        <v>NA</v>
      </c>
      <c r="R210" s="90" t="str">
        <f>Page12!$H203</f>
        <v>NA</v>
      </c>
      <c r="S210" s="90" t="str">
        <f>Page13!$H203</f>
        <v>Validé</v>
      </c>
      <c r="T210" s="90"/>
      <c r="U210" s="90"/>
      <c r="V210" s="90"/>
      <c r="W210" s="90"/>
      <c r="X210" s="90"/>
      <c r="Y210" s="90"/>
      <c r="Z210" s="90"/>
      <c r="AA210" s="90"/>
      <c r="AB210" s="90"/>
      <c r="AC210" s="90"/>
      <c r="AD210" s="90"/>
      <c r="AE210" s="90"/>
      <c r="AF210" s="90"/>
      <c r="AG210" s="90"/>
      <c r="AH210" s="90"/>
      <c r="AI210" s="90"/>
      <c r="AJ210" s="90"/>
      <c r="AK210" s="90"/>
      <c r="AL210" s="90"/>
      <c r="AM210" s="90"/>
      <c r="AN210" s="90"/>
      <c r="AO210" s="90"/>
      <c r="AP210" s="90"/>
      <c r="AQ210" s="90"/>
      <c r="AR210" s="90"/>
      <c r="AS210" s="90"/>
      <c r="AT210" s="90"/>
      <c r="AU210" s="90"/>
      <c r="AV210" s="90"/>
      <c r="AW210" s="90"/>
      <c r="AX210" s="90"/>
      <c r="AY210" s="119"/>
      <c r="AZ210" s="119"/>
      <c r="BA210" s="119"/>
      <c r="BB210" s="119"/>
      <c r="BC210" s="119"/>
      <c r="BD210" s="119"/>
      <c r="BE210" s="119"/>
      <c r="BF210" s="119"/>
      <c r="BG210" s="119"/>
      <c r="BH210" s="119"/>
      <c r="BI210" s="119"/>
      <c r="BJ210" s="119"/>
      <c r="BK210" s="119"/>
      <c r="BL210" s="119"/>
      <c r="BM210" s="119"/>
      <c r="BN210" s="119"/>
      <c r="BO210" s="119"/>
      <c r="BP210" s="119"/>
      <c r="BQ210" s="119"/>
      <c r="BR210" s="119"/>
      <c r="BS210" s="119"/>
      <c r="BT210" s="119"/>
      <c r="BU210" s="119"/>
      <c r="BV210" s="119"/>
      <c r="BW210" s="119"/>
      <c r="BX210" s="119"/>
      <c r="BY210" s="119"/>
      <c r="BZ210" s="119"/>
      <c r="CA210" s="119"/>
      <c r="CB210" s="119"/>
      <c r="CC210" s="119"/>
      <c r="CD210" s="119"/>
      <c r="CE210" s="119"/>
      <c r="CF210" s="119"/>
      <c r="CG210" s="119"/>
      <c r="CH210" s="119"/>
      <c r="CI210" s="119"/>
      <c r="CJ210" s="119"/>
      <c r="CK210" s="119"/>
      <c r="CL210" s="119"/>
      <c r="CM210" s="119"/>
      <c r="CN210" s="119"/>
      <c r="CO210" s="119"/>
      <c r="CP210" s="119"/>
      <c r="CQ210" s="119"/>
      <c r="CR210" s="119"/>
      <c r="CS210" s="119"/>
      <c r="CT210" s="119"/>
      <c r="CU210" s="119"/>
      <c r="CV210" s="119"/>
      <c r="CW210" s="119"/>
      <c r="CX210" s="119"/>
      <c r="CY210" s="119"/>
      <c r="CZ210" s="119"/>
      <c r="DA210" s="119"/>
      <c r="DB210" s="119"/>
      <c r="DC210" s="119"/>
      <c r="DD210" s="119"/>
      <c r="DE210" s="119"/>
      <c r="DF210" s="119"/>
      <c r="DG210" s="119"/>
      <c r="DH210" s="119"/>
      <c r="DI210" s="119"/>
      <c r="DJ210" s="119"/>
      <c r="DK210" s="119"/>
      <c r="DL210" s="119"/>
      <c r="DM210" s="119"/>
      <c r="DN210" s="119"/>
      <c r="DO210" s="119"/>
      <c r="DP210" s="119"/>
      <c r="DQ210" s="119"/>
      <c r="DR210" s="119"/>
      <c r="DS210" s="119"/>
      <c r="DT210" s="119"/>
      <c r="DU210" s="119"/>
      <c r="DV210" s="119"/>
      <c r="DW210" s="119"/>
      <c r="DX210" s="119"/>
      <c r="DY210" s="119"/>
      <c r="DZ210" s="119"/>
      <c r="EA210" s="119"/>
      <c r="EB210" s="119"/>
      <c r="EC210" s="119"/>
      <c r="ED210" s="119"/>
      <c r="EE210" s="119"/>
      <c r="EF210" s="119"/>
      <c r="EG210" s="119"/>
      <c r="EH210" s="119"/>
      <c r="EI210" s="119"/>
      <c r="EJ210" s="119"/>
      <c r="EK210" s="119"/>
      <c r="EL210" s="119"/>
      <c r="EM210" s="119"/>
      <c r="EN210" s="119"/>
      <c r="EO210" s="119"/>
      <c r="EP210" s="119"/>
      <c r="EQ210" s="119"/>
      <c r="ER210" s="119"/>
      <c r="ES210" s="119"/>
      <c r="ET210" s="119"/>
      <c r="EU210" s="119"/>
      <c r="EV210" s="119"/>
      <c r="EW210" s="119"/>
      <c r="EX210" s="119"/>
      <c r="EY210" s="119"/>
      <c r="EZ210" s="119"/>
      <c r="FA210" s="119"/>
      <c r="FB210" s="119"/>
      <c r="FC210" s="119"/>
      <c r="FD210" s="119"/>
      <c r="FE210" s="119"/>
      <c r="FF210" s="119"/>
      <c r="FG210" s="119"/>
      <c r="FH210" s="119"/>
      <c r="FI210" s="119"/>
      <c r="FJ210" s="119"/>
      <c r="FK210" s="119"/>
      <c r="FL210" s="119"/>
      <c r="FM210" s="119"/>
      <c r="FN210" s="119"/>
      <c r="FO210" s="119"/>
      <c r="FP210" s="119"/>
      <c r="FQ210" s="119"/>
      <c r="FR210" s="119"/>
      <c r="FS210" s="119"/>
      <c r="FT210" s="119"/>
      <c r="FU210" s="119"/>
      <c r="FV210" s="119"/>
      <c r="FW210" s="119"/>
      <c r="FX210" s="119"/>
      <c r="FY210" s="119"/>
      <c r="FZ210" s="119"/>
      <c r="GA210" s="119"/>
      <c r="GB210" s="119"/>
      <c r="GC210" s="119"/>
      <c r="GD210" s="119"/>
      <c r="GE210" s="119"/>
      <c r="GF210" s="119"/>
      <c r="GG210" s="119"/>
      <c r="GH210" s="119"/>
      <c r="GI210" s="119"/>
      <c r="GJ210" s="119"/>
    </row>
    <row r="211" spans="1:192" ht="56.25" x14ac:dyDescent="0.25">
      <c r="A211" s="186" t="s">
        <v>4</v>
      </c>
      <c r="B211" s="158" t="s">
        <v>874</v>
      </c>
      <c r="C211" s="158" t="s">
        <v>240</v>
      </c>
      <c r="D211" s="163" t="s">
        <v>24</v>
      </c>
      <c r="E211" s="177" t="s">
        <v>875</v>
      </c>
      <c r="F211" s="63"/>
      <c r="G211" s="90" t="str">
        <f>Page1!$H204</f>
        <v>NA</v>
      </c>
      <c r="H211" s="90" t="str">
        <f>Page2!$H204</f>
        <v>NA</v>
      </c>
      <c r="I211" s="90" t="str">
        <f>Page3!$H204</f>
        <v>NA</v>
      </c>
      <c r="J211" s="90" t="str">
        <f>Page4!$H204</f>
        <v>NA</v>
      </c>
      <c r="K211" s="90" t="str">
        <f>Page5!$H204</f>
        <v>NA</v>
      </c>
      <c r="L211" s="90" t="str">
        <f>Page6!$H204</f>
        <v>NA</v>
      </c>
      <c r="M211" s="90" t="str">
        <f>Page7!$H204</f>
        <v>NA</v>
      </c>
      <c r="N211" s="90" t="str">
        <f>Page8!$H204</f>
        <v>NA</v>
      </c>
      <c r="O211" s="90" t="str">
        <f>Page9!$H204</f>
        <v>NA</v>
      </c>
      <c r="P211" s="90" t="str">
        <f>Page10!$H204</f>
        <v>NA</v>
      </c>
      <c r="Q211" s="90" t="str">
        <f>Page11!$H204</f>
        <v>NA</v>
      </c>
      <c r="R211" s="90" t="str">
        <f>Page12!$H204</f>
        <v>NA</v>
      </c>
      <c r="S211" s="90" t="str">
        <f>Page13!$H204</f>
        <v>NA</v>
      </c>
      <c r="T211" s="90"/>
      <c r="U211" s="90"/>
      <c r="V211" s="90"/>
      <c r="W211" s="90"/>
      <c r="X211" s="90"/>
      <c r="Y211" s="90"/>
      <c r="Z211" s="90"/>
      <c r="AA211" s="90"/>
      <c r="AB211" s="90"/>
      <c r="AC211" s="90"/>
      <c r="AD211" s="90"/>
      <c r="AE211" s="90"/>
      <c r="AF211" s="90"/>
      <c r="AG211" s="90"/>
      <c r="AH211" s="90"/>
      <c r="AI211" s="90"/>
      <c r="AJ211" s="90"/>
      <c r="AK211" s="90"/>
      <c r="AL211" s="90"/>
      <c r="AM211" s="90"/>
      <c r="AN211" s="90"/>
      <c r="AO211" s="90"/>
      <c r="AP211" s="90"/>
      <c r="AQ211" s="90"/>
      <c r="AR211" s="90"/>
      <c r="AS211" s="90"/>
      <c r="AT211" s="90"/>
      <c r="AU211" s="90"/>
      <c r="AV211" s="90"/>
      <c r="AW211" s="90"/>
      <c r="AX211" s="90"/>
      <c r="AY211" s="119"/>
      <c r="AZ211" s="119"/>
      <c r="BA211" s="119"/>
      <c r="BB211" s="119"/>
      <c r="BC211" s="119"/>
      <c r="BD211" s="119"/>
      <c r="BE211" s="119"/>
      <c r="BF211" s="119"/>
      <c r="BG211" s="119"/>
      <c r="BH211" s="119"/>
      <c r="BI211" s="119"/>
      <c r="BJ211" s="119"/>
      <c r="BK211" s="119"/>
      <c r="BL211" s="119"/>
      <c r="BM211" s="119"/>
      <c r="BN211" s="119"/>
      <c r="BO211" s="119"/>
      <c r="BP211" s="119"/>
      <c r="BQ211" s="119"/>
      <c r="BR211" s="119"/>
      <c r="BS211" s="119"/>
      <c r="BT211" s="119"/>
      <c r="BU211" s="119"/>
      <c r="BV211" s="119"/>
      <c r="BW211" s="119"/>
      <c r="BX211" s="119"/>
      <c r="BY211" s="119"/>
      <c r="BZ211" s="119"/>
      <c r="CA211" s="119"/>
      <c r="CB211" s="119"/>
      <c r="CC211" s="119"/>
      <c r="CD211" s="119"/>
      <c r="CE211" s="119"/>
      <c r="CF211" s="119"/>
      <c r="CG211" s="119"/>
      <c r="CH211" s="119"/>
      <c r="CI211" s="119"/>
      <c r="CJ211" s="119"/>
      <c r="CK211" s="119"/>
      <c r="CL211" s="119"/>
      <c r="CM211" s="119"/>
      <c r="CN211" s="119"/>
      <c r="CO211" s="119"/>
      <c r="CP211" s="119"/>
      <c r="CQ211" s="119"/>
      <c r="CR211" s="119"/>
      <c r="CS211" s="119"/>
      <c r="CT211" s="119"/>
      <c r="CU211" s="119"/>
      <c r="CV211" s="119"/>
      <c r="CW211" s="119"/>
      <c r="CX211" s="119"/>
      <c r="CY211" s="119"/>
      <c r="CZ211" s="119"/>
      <c r="DA211" s="119"/>
      <c r="DB211" s="119"/>
      <c r="DC211" s="119"/>
      <c r="DD211" s="119"/>
      <c r="DE211" s="119"/>
      <c r="DF211" s="119"/>
      <c r="DG211" s="119"/>
      <c r="DH211" s="119"/>
      <c r="DI211" s="119"/>
      <c r="DJ211" s="119"/>
      <c r="DK211" s="119"/>
      <c r="DL211" s="119"/>
      <c r="DM211" s="119"/>
      <c r="DN211" s="119"/>
      <c r="DO211" s="119"/>
      <c r="DP211" s="119"/>
      <c r="DQ211" s="119"/>
      <c r="DR211" s="119"/>
      <c r="DS211" s="119"/>
      <c r="DT211" s="119"/>
      <c r="DU211" s="119"/>
      <c r="DV211" s="119"/>
      <c r="DW211" s="119"/>
      <c r="DX211" s="119"/>
      <c r="DY211" s="119"/>
      <c r="DZ211" s="119"/>
      <c r="EA211" s="119"/>
      <c r="EB211" s="119"/>
      <c r="EC211" s="119"/>
      <c r="ED211" s="119"/>
      <c r="EE211" s="119"/>
      <c r="EF211" s="119"/>
      <c r="EG211" s="119"/>
      <c r="EH211" s="119"/>
      <c r="EI211" s="119"/>
      <c r="EJ211" s="119"/>
      <c r="EK211" s="119"/>
      <c r="EL211" s="119"/>
      <c r="EM211" s="119"/>
      <c r="EN211" s="119"/>
      <c r="EO211" s="119"/>
      <c r="EP211" s="119"/>
      <c r="EQ211" s="119"/>
      <c r="ER211" s="119"/>
      <c r="ES211" s="119"/>
      <c r="ET211" s="119"/>
      <c r="EU211" s="119"/>
      <c r="EV211" s="119"/>
      <c r="EW211" s="119"/>
      <c r="EX211" s="119"/>
      <c r="EY211" s="119"/>
      <c r="EZ211" s="119"/>
      <c r="FA211" s="119"/>
      <c r="FB211" s="119"/>
      <c r="FC211" s="119"/>
      <c r="FD211" s="119"/>
      <c r="FE211" s="119"/>
      <c r="FF211" s="119"/>
      <c r="FG211" s="119"/>
      <c r="FH211" s="119"/>
      <c r="FI211" s="119"/>
      <c r="FJ211" s="119"/>
      <c r="FK211" s="119"/>
      <c r="FL211" s="119"/>
      <c r="FM211" s="119"/>
      <c r="FN211" s="119"/>
      <c r="FO211" s="119"/>
      <c r="FP211" s="119"/>
      <c r="FQ211" s="119"/>
      <c r="FR211" s="119"/>
      <c r="FS211" s="119"/>
      <c r="FT211" s="119"/>
      <c r="FU211" s="119"/>
      <c r="FV211" s="119"/>
      <c r="FW211" s="119"/>
      <c r="FX211" s="119"/>
      <c r="FY211" s="119"/>
      <c r="FZ211" s="119"/>
      <c r="GA211" s="119"/>
      <c r="GB211" s="119"/>
      <c r="GC211" s="119"/>
      <c r="GD211" s="119"/>
      <c r="GE211" s="119"/>
      <c r="GF211" s="119"/>
      <c r="GG211" s="119"/>
      <c r="GH211" s="119"/>
      <c r="GI211" s="119"/>
      <c r="GJ211" s="119"/>
    </row>
    <row r="212" spans="1:192" ht="33.75" x14ac:dyDescent="0.25">
      <c r="A212" s="186" t="s">
        <v>4</v>
      </c>
      <c r="B212" s="158"/>
      <c r="C212" s="158" t="s">
        <v>241</v>
      </c>
      <c r="D212" s="163" t="s">
        <v>24</v>
      </c>
      <c r="E212" s="177" t="s">
        <v>529</v>
      </c>
      <c r="F212" s="63"/>
      <c r="G212" s="90" t="str">
        <f>Page1!$H205</f>
        <v>NA</v>
      </c>
      <c r="H212" s="90" t="str">
        <f>Page2!$H205</f>
        <v>NA</v>
      </c>
      <c r="I212" s="90" t="str">
        <f>Page3!$H205</f>
        <v>NA</v>
      </c>
      <c r="J212" s="90" t="str">
        <f>Page4!$H205</f>
        <v>NA</v>
      </c>
      <c r="K212" s="90" t="str">
        <f>Page5!$H205</f>
        <v>NA</v>
      </c>
      <c r="L212" s="90" t="str">
        <f>Page6!$H205</f>
        <v>NA</v>
      </c>
      <c r="M212" s="90" t="str">
        <f>Page7!$H205</f>
        <v>NA</v>
      </c>
      <c r="N212" s="90" t="str">
        <f>Page8!$H205</f>
        <v>NA</v>
      </c>
      <c r="O212" s="90" t="str">
        <f>Page9!$H205</f>
        <v>NA</v>
      </c>
      <c r="P212" s="90" t="str">
        <f>Page10!$H205</f>
        <v>NA</v>
      </c>
      <c r="Q212" s="90" t="str">
        <f>Page11!$H205</f>
        <v>NA</v>
      </c>
      <c r="R212" s="90" t="str">
        <f>Page12!$H205</f>
        <v>NA</v>
      </c>
      <c r="S212" s="90" t="str">
        <f>Page13!$H205</f>
        <v>NA</v>
      </c>
      <c r="T212" s="90"/>
      <c r="U212" s="90"/>
      <c r="V212" s="90"/>
      <c r="W212" s="90"/>
      <c r="X212" s="90"/>
      <c r="Y212" s="90"/>
      <c r="Z212" s="90"/>
      <c r="AA212" s="90"/>
      <c r="AB212" s="90"/>
      <c r="AC212" s="90"/>
      <c r="AD212" s="90"/>
      <c r="AE212" s="90"/>
      <c r="AF212" s="90"/>
      <c r="AG212" s="90"/>
      <c r="AH212" s="90"/>
      <c r="AI212" s="90"/>
      <c r="AJ212" s="90"/>
      <c r="AK212" s="90"/>
      <c r="AL212" s="90"/>
      <c r="AM212" s="90"/>
      <c r="AN212" s="90"/>
      <c r="AO212" s="90"/>
      <c r="AP212" s="90"/>
      <c r="AQ212" s="90"/>
      <c r="AR212" s="90"/>
      <c r="AS212" s="90"/>
      <c r="AT212" s="90"/>
      <c r="AU212" s="90"/>
      <c r="AV212" s="90"/>
      <c r="AW212" s="90"/>
      <c r="AX212" s="90"/>
      <c r="AY212" s="119"/>
      <c r="AZ212" s="119"/>
      <c r="BA212" s="119"/>
      <c r="BB212" s="119"/>
      <c r="BC212" s="119"/>
      <c r="BD212" s="119"/>
      <c r="BE212" s="119"/>
      <c r="BF212" s="119"/>
      <c r="BG212" s="119"/>
      <c r="BH212" s="119"/>
      <c r="BI212" s="119"/>
      <c r="BJ212" s="119"/>
      <c r="BK212" s="119"/>
      <c r="BL212" s="119"/>
      <c r="BM212" s="119"/>
      <c r="BN212" s="119"/>
      <c r="BO212" s="119"/>
      <c r="BP212" s="119"/>
      <c r="BQ212" s="119"/>
      <c r="BR212" s="119"/>
      <c r="BS212" s="119"/>
      <c r="BT212" s="119"/>
      <c r="BU212" s="119"/>
      <c r="BV212" s="119"/>
      <c r="BW212" s="119"/>
      <c r="BX212" s="119"/>
      <c r="BY212" s="119"/>
      <c r="BZ212" s="119"/>
      <c r="CA212" s="119"/>
      <c r="CB212" s="119"/>
      <c r="CC212" s="119"/>
      <c r="CD212" s="119"/>
      <c r="CE212" s="119"/>
      <c r="CF212" s="119"/>
      <c r="CG212" s="119"/>
      <c r="CH212" s="119"/>
      <c r="CI212" s="119"/>
      <c r="CJ212" s="119"/>
      <c r="CK212" s="119"/>
      <c r="CL212" s="119"/>
      <c r="CM212" s="119"/>
      <c r="CN212" s="119"/>
      <c r="CO212" s="119"/>
      <c r="CP212" s="119"/>
      <c r="CQ212" s="119"/>
      <c r="CR212" s="119"/>
      <c r="CS212" s="119"/>
      <c r="CT212" s="119"/>
      <c r="CU212" s="119"/>
      <c r="CV212" s="119"/>
      <c r="CW212" s="119"/>
      <c r="CX212" s="119"/>
      <c r="CY212" s="119"/>
      <c r="CZ212" s="119"/>
      <c r="DA212" s="119"/>
      <c r="DB212" s="119"/>
      <c r="DC212" s="119"/>
      <c r="DD212" s="119"/>
      <c r="DE212" s="119"/>
      <c r="DF212" s="119"/>
      <c r="DG212" s="119"/>
      <c r="DH212" s="119"/>
      <c r="DI212" s="119"/>
      <c r="DJ212" s="119"/>
      <c r="DK212" s="119"/>
      <c r="DL212" s="119"/>
      <c r="DM212" s="119"/>
      <c r="DN212" s="119"/>
      <c r="DO212" s="119"/>
      <c r="DP212" s="119"/>
      <c r="DQ212" s="119"/>
      <c r="DR212" s="119"/>
      <c r="DS212" s="119"/>
      <c r="DT212" s="119"/>
      <c r="DU212" s="119"/>
      <c r="DV212" s="119"/>
      <c r="DW212" s="119"/>
      <c r="DX212" s="119"/>
      <c r="DY212" s="119"/>
      <c r="DZ212" s="119"/>
      <c r="EA212" s="119"/>
      <c r="EB212" s="119"/>
      <c r="EC212" s="119"/>
      <c r="ED212" s="119"/>
      <c r="EE212" s="119"/>
      <c r="EF212" s="119"/>
      <c r="EG212" s="119"/>
      <c r="EH212" s="119"/>
      <c r="EI212" s="119"/>
      <c r="EJ212" s="119"/>
      <c r="EK212" s="119"/>
      <c r="EL212" s="119"/>
      <c r="EM212" s="119"/>
      <c r="EN212" s="119"/>
      <c r="EO212" s="119"/>
      <c r="EP212" s="119"/>
      <c r="EQ212" s="119"/>
      <c r="ER212" s="119"/>
      <c r="ES212" s="119"/>
      <c r="ET212" s="119"/>
      <c r="EU212" s="119"/>
      <c r="EV212" s="119"/>
      <c r="EW212" s="119"/>
      <c r="EX212" s="119"/>
      <c r="EY212" s="119"/>
      <c r="EZ212" s="119"/>
      <c r="FA212" s="119"/>
      <c r="FB212" s="119"/>
      <c r="FC212" s="119"/>
      <c r="FD212" s="119"/>
      <c r="FE212" s="119"/>
      <c r="FF212" s="119"/>
      <c r="FG212" s="119"/>
      <c r="FH212" s="119"/>
      <c r="FI212" s="119"/>
      <c r="FJ212" s="119"/>
      <c r="FK212" s="119"/>
      <c r="FL212" s="119"/>
      <c r="FM212" s="119"/>
      <c r="FN212" s="119"/>
      <c r="FO212" s="119"/>
      <c r="FP212" s="119"/>
      <c r="FQ212" s="119"/>
      <c r="FR212" s="119"/>
      <c r="FS212" s="119"/>
      <c r="FT212" s="119"/>
      <c r="FU212" s="119"/>
      <c r="FV212" s="119"/>
      <c r="FW212" s="119"/>
      <c r="FX212" s="119"/>
      <c r="FY212" s="119"/>
      <c r="FZ212" s="119"/>
      <c r="GA212" s="119"/>
      <c r="GB212" s="119"/>
      <c r="GC212" s="119"/>
      <c r="GD212" s="119"/>
      <c r="GE212" s="119"/>
      <c r="GF212" s="119"/>
      <c r="GG212" s="119"/>
      <c r="GH212" s="119"/>
      <c r="GI212" s="119"/>
      <c r="GJ212" s="119"/>
    </row>
    <row r="213" spans="1:192" ht="33.75" x14ac:dyDescent="0.25">
      <c r="A213" s="186" t="s">
        <v>4</v>
      </c>
      <c r="B213" s="158"/>
      <c r="C213" s="158" t="s">
        <v>242</v>
      </c>
      <c r="D213" s="163" t="s">
        <v>24</v>
      </c>
      <c r="E213" s="177" t="s">
        <v>876</v>
      </c>
      <c r="F213" s="63"/>
      <c r="G213" s="90" t="str">
        <f>Page1!$H206</f>
        <v>NA</v>
      </c>
      <c r="H213" s="90" t="str">
        <f>Page2!$H206</f>
        <v>NA</v>
      </c>
      <c r="I213" s="90" t="str">
        <f>Page3!$H206</f>
        <v>NA</v>
      </c>
      <c r="J213" s="90" t="str">
        <f>Page4!$H206</f>
        <v>NA</v>
      </c>
      <c r="K213" s="90" t="str">
        <f>Page5!$H206</f>
        <v>NA</v>
      </c>
      <c r="L213" s="90" t="str">
        <f>Page6!$H206</f>
        <v>NA</v>
      </c>
      <c r="M213" s="90" t="str">
        <f>Page7!$H206</f>
        <v>NA</v>
      </c>
      <c r="N213" s="90" t="str">
        <f>Page8!$H206</f>
        <v>NA</v>
      </c>
      <c r="O213" s="90" t="str">
        <f>Page9!$H206</f>
        <v>NA</v>
      </c>
      <c r="P213" s="90" t="str">
        <f>Page10!$H206</f>
        <v>NA</v>
      </c>
      <c r="Q213" s="90" t="str">
        <f>Page11!$H206</f>
        <v>NA</v>
      </c>
      <c r="R213" s="90" t="str">
        <f>Page12!$H206</f>
        <v>NA</v>
      </c>
      <c r="S213" s="90" t="str">
        <f>Page13!$H206</f>
        <v>NA</v>
      </c>
      <c r="T213" s="90"/>
      <c r="U213" s="90"/>
      <c r="V213" s="90"/>
      <c r="W213" s="90"/>
      <c r="X213" s="90"/>
      <c r="Y213" s="90"/>
      <c r="Z213" s="90"/>
      <c r="AA213" s="90"/>
      <c r="AB213" s="90"/>
      <c r="AC213" s="90"/>
      <c r="AD213" s="90"/>
      <c r="AE213" s="90"/>
      <c r="AF213" s="90"/>
      <c r="AG213" s="90"/>
      <c r="AH213" s="90"/>
      <c r="AI213" s="90"/>
      <c r="AJ213" s="90"/>
      <c r="AK213" s="90"/>
      <c r="AL213" s="90"/>
      <c r="AM213" s="90"/>
      <c r="AN213" s="90"/>
      <c r="AO213" s="90"/>
      <c r="AP213" s="90"/>
      <c r="AQ213" s="90"/>
      <c r="AR213" s="90"/>
      <c r="AS213" s="90"/>
      <c r="AT213" s="90"/>
      <c r="AU213" s="90"/>
      <c r="AV213" s="90"/>
      <c r="AW213" s="90"/>
      <c r="AX213" s="90"/>
      <c r="AY213" s="119"/>
      <c r="AZ213" s="119"/>
      <c r="BA213" s="119"/>
      <c r="BB213" s="119"/>
      <c r="BC213" s="119"/>
      <c r="BD213" s="119"/>
      <c r="BE213" s="119"/>
      <c r="BF213" s="119"/>
      <c r="BG213" s="119"/>
      <c r="BH213" s="119"/>
      <c r="BI213" s="119"/>
      <c r="BJ213" s="119"/>
      <c r="BK213" s="119"/>
      <c r="BL213" s="119"/>
      <c r="BM213" s="119"/>
      <c r="BN213" s="119"/>
      <c r="BO213" s="119"/>
      <c r="BP213" s="119"/>
      <c r="BQ213" s="119"/>
      <c r="BR213" s="119"/>
      <c r="BS213" s="119"/>
      <c r="BT213" s="119"/>
      <c r="BU213" s="119"/>
      <c r="BV213" s="119"/>
      <c r="BW213" s="119"/>
      <c r="BX213" s="119"/>
      <c r="BY213" s="119"/>
      <c r="BZ213" s="119"/>
      <c r="CA213" s="119"/>
      <c r="CB213" s="119"/>
      <c r="CC213" s="119"/>
      <c r="CD213" s="119"/>
      <c r="CE213" s="119"/>
      <c r="CF213" s="119"/>
      <c r="CG213" s="119"/>
      <c r="CH213" s="119"/>
      <c r="CI213" s="119"/>
      <c r="CJ213" s="119"/>
      <c r="CK213" s="119"/>
      <c r="CL213" s="119"/>
      <c r="CM213" s="119"/>
      <c r="CN213" s="119"/>
      <c r="CO213" s="119"/>
      <c r="CP213" s="119"/>
      <c r="CQ213" s="119"/>
      <c r="CR213" s="119"/>
      <c r="CS213" s="119"/>
      <c r="CT213" s="119"/>
      <c r="CU213" s="119"/>
      <c r="CV213" s="119"/>
      <c r="CW213" s="119"/>
      <c r="CX213" s="119"/>
      <c r="CY213" s="119"/>
      <c r="CZ213" s="119"/>
      <c r="DA213" s="119"/>
      <c r="DB213" s="119"/>
      <c r="DC213" s="119"/>
      <c r="DD213" s="119"/>
      <c r="DE213" s="119"/>
      <c r="DF213" s="119"/>
      <c r="DG213" s="119"/>
      <c r="DH213" s="119"/>
      <c r="DI213" s="119"/>
      <c r="DJ213" s="119"/>
      <c r="DK213" s="119"/>
      <c r="DL213" s="119"/>
      <c r="DM213" s="119"/>
      <c r="DN213" s="119"/>
      <c r="DO213" s="119"/>
      <c r="DP213" s="119"/>
      <c r="DQ213" s="119"/>
      <c r="DR213" s="119"/>
      <c r="DS213" s="119"/>
      <c r="DT213" s="119"/>
      <c r="DU213" s="119"/>
      <c r="DV213" s="119"/>
      <c r="DW213" s="119"/>
      <c r="DX213" s="119"/>
      <c r="DY213" s="119"/>
      <c r="DZ213" s="119"/>
      <c r="EA213" s="119"/>
      <c r="EB213" s="119"/>
      <c r="EC213" s="119"/>
      <c r="ED213" s="119"/>
      <c r="EE213" s="119"/>
      <c r="EF213" s="119"/>
      <c r="EG213" s="119"/>
      <c r="EH213" s="119"/>
      <c r="EI213" s="119"/>
      <c r="EJ213" s="119"/>
      <c r="EK213" s="119"/>
      <c r="EL213" s="119"/>
      <c r="EM213" s="119"/>
      <c r="EN213" s="119"/>
      <c r="EO213" s="119"/>
      <c r="EP213" s="119"/>
      <c r="EQ213" s="119"/>
      <c r="ER213" s="119"/>
      <c r="ES213" s="119"/>
      <c r="ET213" s="119"/>
      <c r="EU213" s="119"/>
      <c r="EV213" s="119"/>
      <c r="EW213" s="119"/>
      <c r="EX213" s="119"/>
      <c r="EY213" s="119"/>
      <c r="EZ213" s="119"/>
      <c r="FA213" s="119"/>
      <c r="FB213" s="119"/>
      <c r="FC213" s="119"/>
      <c r="FD213" s="119"/>
      <c r="FE213" s="119"/>
      <c r="FF213" s="119"/>
      <c r="FG213" s="119"/>
      <c r="FH213" s="119"/>
      <c r="FI213" s="119"/>
      <c r="FJ213" s="119"/>
      <c r="FK213" s="119"/>
      <c r="FL213" s="119"/>
      <c r="FM213" s="119"/>
      <c r="FN213" s="119"/>
      <c r="FO213" s="119"/>
      <c r="FP213" s="119"/>
      <c r="FQ213" s="119"/>
      <c r="FR213" s="119"/>
      <c r="FS213" s="119"/>
      <c r="FT213" s="119"/>
      <c r="FU213" s="119"/>
      <c r="FV213" s="119"/>
      <c r="FW213" s="119"/>
      <c r="FX213" s="119"/>
      <c r="FY213" s="119"/>
      <c r="FZ213" s="119"/>
      <c r="GA213" s="119"/>
      <c r="GB213" s="119"/>
      <c r="GC213" s="119"/>
      <c r="GD213" s="119"/>
      <c r="GE213" s="119"/>
      <c r="GF213" s="119"/>
      <c r="GG213" s="119"/>
      <c r="GH213" s="119"/>
      <c r="GI213" s="119"/>
      <c r="GJ213" s="119"/>
    </row>
    <row r="214" spans="1:192" ht="191.25" x14ac:dyDescent="0.25">
      <c r="A214" s="186" t="s">
        <v>4</v>
      </c>
      <c r="B214" s="165" t="s">
        <v>877</v>
      </c>
      <c r="C214" s="165" t="s">
        <v>243</v>
      </c>
      <c r="D214" s="164" t="s">
        <v>24</v>
      </c>
      <c r="E214" s="165" t="s">
        <v>878</v>
      </c>
      <c r="F214" s="62"/>
      <c r="G214" s="90" t="str">
        <f>Page1!$H207</f>
        <v>Invalidé</v>
      </c>
      <c r="H214" s="90" t="str">
        <f>Page2!$H207</f>
        <v>Validé</v>
      </c>
      <c r="I214" s="90" t="str">
        <f>Page3!$H207</f>
        <v>Validé</v>
      </c>
      <c r="J214" s="90" t="str">
        <f>Page4!$H207</f>
        <v>NA</v>
      </c>
      <c r="K214" s="90" t="str">
        <f>Page5!$H207</f>
        <v>Validé</v>
      </c>
      <c r="L214" s="90" t="str">
        <f>Page6!$H207</f>
        <v>Validé</v>
      </c>
      <c r="M214" s="90" t="str">
        <f>Page7!$H207</f>
        <v>Validé</v>
      </c>
      <c r="N214" s="90" t="str">
        <f>Page8!$H207</f>
        <v>Validé</v>
      </c>
      <c r="O214" s="90" t="str">
        <f>Page9!$H207</f>
        <v>Validé</v>
      </c>
      <c r="P214" s="90" t="str">
        <f>Page10!$H207</f>
        <v>Validé</v>
      </c>
      <c r="Q214" s="90" t="str">
        <f>Page11!$H207</f>
        <v>Validé</v>
      </c>
      <c r="R214" s="90" t="str">
        <f>Page12!$H207</f>
        <v>Validé</v>
      </c>
      <c r="S214" s="90" t="str">
        <f>Page13!$H207</f>
        <v>Validé</v>
      </c>
      <c r="T214" s="90"/>
      <c r="U214" s="90"/>
      <c r="V214" s="90"/>
      <c r="W214" s="90"/>
      <c r="X214" s="90"/>
      <c r="Y214" s="90"/>
      <c r="Z214" s="90"/>
      <c r="AA214" s="90"/>
      <c r="AB214" s="90"/>
      <c r="AC214" s="90"/>
      <c r="AD214" s="90"/>
      <c r="AE214" s="90"/>
      <c r="AF214" s="90"/>
      <c r="AG214" s="90"/>
      <c r="AH214" s="90"/>
      <c r="AI214" s="90"/>
      <c r="AJ214" s="90"/>
      <c r="AK214" s="90"/>
      <c r="AL214" s="90"/>
      <c r="AM214" s="90"/>
      <c r="AN214" s="90"/>
      <c r="AO214" s="90"/>
      <c r="AP214" s="90"/>
      <c r="AQ214" s="90"/>
      <c r="AR214" s="90"/>
      <c r="AS214" s="90"/>
      <c r="AT214" s="90"/>
      <c r="AU214" s="90"/>
      <c r="AV214" s="90"/>
      <c r="AW214" s="90"/>
      <c r="AX214" s="90"/>
      <c r="AY214" s="119"/>
      <c r="AZ214" s="119"/>
      <c r="BA214" s="119"/>
      <c r="BB214" s="119"/>
      <c r="BC214" s="119"/>
      <c r="BD214" s="119"/>
      <c r="BE214" s="119"/>
      <c r="BF214" s="119"/>
      <c r="BG214" s="119"/>
      <c r="BH214" s="119"/>
      <c r="BI214" s="119"/>
      <c r="BJ214" s="119"/>
      <c r="BK214" s="119"/>
      <c r="BL214" s="119"/>
      <c r="BM214" s="119"/>
      <c r="BN214" s="119"/>
      <c r="BO214" s="119"/>
      <c r="BP214" s="119"/>
      <c r="BQ214" s="119"/>
      <c r="BR214" s="119"/>
      <c r="BS214" s="119"/>
      <c r="BT214" s="119"/>
      <c r="BU214" s="119"/>
      <c r="BV214" s="119"/>
      <c r="BW214" s="119"/>
      <c r="BX214" s="119"/>
      <c r="BY214" s="119"/>
      <c r="BZ214" s="119"/>
      <c r="CA214" s="119"/>
      <c r="CB214" s="119"/>
      <c r="CC214" s="119"/>
      <c r="CD214" s="119"/>
      <c r="CE214" s="119"/>
      <c r="CF214" s="119"/>
      <c r="CG214" s="119"/>
      <c r="CH214" s="119"/>
      <c r="CI214" s="119"/>
      <c r="CJ214" s="119"/>
      <c r="CK214" s="119"/>
      <c r="CL214" s="119"/>
      <c r="CM214" s="119"/>
      <c r="CN214" s="119"/>
      <c r="CO214" s="119"/>
      <c r="CP214" s="119"/>
      <c r="CQ214" s="119"/>
      <c r="CR214" s="119"/>
      <c r="CS214" s="119"/>
      <c r="CT214" s="119"/>
      <c r="CU214" s="119"/>
      <c r="CV214" s="119"/>
      <c r="CW214" s="119"/>
      <c r="CX214" s="119"/>
      <c r="CY214" s="119"/>
      <c r="CZ214" s="119"/>
      <c r="DA214" s="119"/>
      <c r="DB214" s="119"/>
      <c r="DC214" s="119"/>
      <c r="DD214" s="119"/>
      <c r="DE214" s="119"/>
      <c r="DF214" s="119"/>
      <c r="DG214" s="119"/>
      <c r="DH214" s="119"/>
      <c r="DI214" s="119"/>
      <c r="DJ214" s="119"/>
      <c r="DK214" s="119"/>
      <c r="DL214" s="119"/>
      <c r="DM214" s="119"/>
      <c r="DN214" s="119"/>
      <c r="DO214" s="119"/>
      <c r="DP214" s="119"/>
      <c r="DQ214" s="119"/>
      <c r="DR214" s="119"/>
      <c r="DS214" s="119"/>
      <c r="DT214" s="119"/>
      <c r="DU214" s="119"/>
      <c r="DV214" s="119"/>
      <c r="DW214" s="119"/>
      <c r="DX214" s="119"/>
      <c r="DY214" s="119"/>
      <c r="DZ214" s="119"/>
      <c r="EA214" s="119"/>
      <c r="EB214" s="119"/>
      <c r="EC214" s="119"/>
      <c r="ED214" s="119"/>
      <c r="EE214" s="119"/>
      <c r="EF214" s="119"/>
      <c r="EG214" s="119"/>
      <c r="EH214" s="119"/>
      <c r="EI214" s="119"/>
      <c r="EJ214" s="119"/>
      <c r="EK214" s="119"/>
      <c r="EL214" s="119"/>
      <c r="EM214" s="119"/>
      <c r="EN214" s="119"/>
      <c r="EO214" s="119"/>
      <c r="EP214" s="119"/>
      <c r="EQ214" s="119"/>
      <c r="ER214" s="119"/>
      <c r="ES214" s="119"/>
      <c r="ET214" s="119"/>
      <c r="EU214" s="119"/>
      <c r="EV214" s="119"/>
      <c r="EW214" s="119"/>
      <c r="EX214" s="119"/>
      <c r="EY214" s="119"/>
      <c r="EZ214" s="119"/>
      <c r="FA214" s="119"/>
      <c r="FB214" s="119"/>
      <c r="FC214" s="119"/>
      <c r="FD214" s="119"/>
      <c r="FE214" s="119"/>
      <c r="FF214" s="119"/>
      <c r="FG214" s="119"/>
      <c r="FH214" s="119"/>
      <c r="FI214" s="119"/>
      <c r="FJ214" s="119"/>
      <c r="FK214" s="119"/>
      <c r="FL214" s="119"/>
      <c r="FM214" s="119"/>
      <c r="FN214" s="119"/>
      <c r="FO214" s="119"/>
      <c r="FP214" s="119"/>
      <c r="FQ214" s="119"/>
      <c r="FR214" s="119"/>
      <c r="FS214" s="119"/>
      <c r="FT214" s="119"/>
      <c r="FU214" s="119"/>
      <c r="FV214" s="119"/>
      <c r="FW214" s="119"/>
      <c r="FX214" s="119"/>
      <c r="FY214" s="119"/>
      <c r="FZ214" s="119"/>
      <c r="GA214" s="119"/>
      <c r="GB214" s="119"/>
      <c r="GC214" s="119"/>
      <c r="GD214" s="119"/>
      <c r="GE214" s="119"/>
      <c r="GF214" s="119"/>
      <c r="GG214" s="119"/>
      <c r="GH214" s="119"/>
      <c r="GI214" s="119"/>
      <c r="GJ214" s="119"/>
    </row>
    <row r="215" spans="1:192" ht="236.25" x14ac:dyDescent="0.25">
      <c r="A215" s="186" t="s">
        <v>4</v>
      </c>
      <c r="B215" s="165"/>
      <c r="C215" s="165" t="s">
        <v>244</v>
      </c>
      <c r="D215" s="164" t="s">
        <v>24</v>
      </c>
      <c r="E215" s="165" t="s">
        <v>879</v>
      </c>
      <c r="F215" s="62"/>
      <c r="G215" s="90" t="str">
        <f>Page1!$H208</f>
        <v>Validé</v>
      </c>
      <c r="H215" s="90" t="str">
        <f>Page2!$H208</f>
        <v>NA</v>
      </c>
      <c r="I215" s="90" t="str">
        <f>Page3!$H208</f>
        <v>Validé</v>
      </c>
      <c r="J215" s="90" t="str">
        <f>Page4!$H208</f>
        <v>Validé</v>
      </c>
      <c r="K215" s="90" t="str">
        <f>Page5!$H208</f>
        <v>NA</v>
      </c>
      <c r="L215" s="90" t="str">
        <f>Page6!$H208</f>
        <v>NA</v>
      </c>
      <c r="M215" s="90" t="str">
        <f>Page7!$H208</f>
        <v>NA</v>
      </c>
      <c r="N215" s="90" t="str">
        <f>Page8!$H208</f>
        <v>NA</v>
      </c>
      <c r="O215" s="90" t="str">
        <f>Page9!$H208</f>
        <v>NA</v>
      </c>
      <c r="P215" s="90" t="str">
        <f>Page10!$H208</f>
        <v>NA</v>
      </c>
      <c r="Q215" s="90" t="str">
        <f>Page11!$H208</f>
        <v>NA</v>
      </c>
      <c r="R215" s="90" t="str">
        <f>Page12!$H208</f>
        <v>NA</v>
      </c>
      <c r="S215" s="90" t="str">
        <f>Page13!$H208</f>
        <v>NA</v>
      </c>
      <c r="T215" s="90"/>
      <c r="U215" s="90"/>
      <c r="V215" s="90"/>
      <c r="W215" s="90"/>
      <c r="X215" s="90"/>
      <c r="Y215" s="90"/>
      <c r="Z215" s="90"/>
      <c r="AA215" s="90"/>
      <c r="AB215" s="90"/>
      <c r="AC215" s="90"/>
      <c r="AD215" s="90"/>
      <c r="AE215" s="90"/>
      <c r="AF215" s="90"/>
      <c r="AG215" s="90"/>
      <c r="AH215" s="90"/>
      <c r="AI215" s="90"/>
      <c r="AJ215" s="90"/>
      <c r="AK215" s="90"/>
      <c r="AL215" s="90"/>
      <c r="AM215" s="90"/>
      <c r="AN215" s="90"/>
      <c r="AO215" s="90"/>
      <c r="AP215" s="90"/>
      <c r="AQ215" s="90"/>
      <c r="AR215" s="90"/>
      <c r="AS215" s="90"/>
      <c r="AT215" s="90"/>
      <c r="AU215" s="90"/>
      <c r="AV215" s="90"/>
      <c r="AW215" s="90"/>
      <c r="AX215" s="90"/>
      <c r="AY215" s="119"/>
      <c r="AZ215" s="119"/>
      <c r="BA215" s="119"/>
      <c r="BB215" s="119"/>
      <c r="BC215" s="119"/>
      <c r="BD215" s="119"/>
      <c r="BE215" s="119"/>
      <c r="BF215" s="119"/>
      <c r="BG215" s="119"/>
      <c r="BH215" s="119"/>
      <c r="BI215" s="119"/>
      <c r="BJ215" s="119"/>
      <c r="BK215" s="119"/>
      <c r="BL215" s="119"/>
      <c r="BM215" s="119"/>
      <c r="BN215" s="119"/>
      <c r="BO215" s="119"/>
      <c r="BP215" s="119"/>
      <c r="BQ215" s="119"/>
      <c r="BR215" s="119"/>
      <c r="BS215" s="119"/>
      <c r="BT215" s="119"/>
      <c r="BU215" s="119"/>
      <c r="BV215" s="119"/>
      <c r="BW215" s="119"/>
      <c r="BX215" s="119"/>
      <c r="BY215" s="119"/>
      <c r="BZ215" s="119"/>
      <c r="CA215" s="119"/>
      <c r="CB215" s="119"/>
      <c r="CC215" s="119"/>
      <c r="CD215" s="119"/>
      <c r="CE215" s="119"/>
      <c r="CF215" s="119"/>
      <c r="CG215" s="119"/>
      <c r="CH215" s="119"/>
      <c r="CI215" s="119"/>
      <c r="CJ215" s="119"/>
      <c r="CK215" s="119"/>
      <c r="CL215" s="119"/>
      <c r="CM215" s="119"/>
      <c r="CN215" s="119"/>
      <c r="CO215" s="119"/>
      <c r="CP215" s="119"/>
      <c r="CQ215" s="119"/>
      <c r="CR215" s="119"/>
      <c r="CS215" s="119"/>
      <c r="CT215" s="119"/>
      <c r="CU215" s="119"/>
      <c r="CV215" s="119"/>
      <c r="CW215" s="119"/>
      <c r="CX215" s="119"/>
      <c r="CY215" s="119"/>
      <c r="CZ215" s="119"/>
      <c r="DA215" s="119"/>
      <c r="DB215" s="119"/>
      <c r="DC215" s="119"/>
      <c r="DD215" s="119"/>
      <c r="DE215" s="119"/>
      <c r="DF215" s="119"/>
      <c r="DG215" s="119"/>
      <c r="DH215" s="119"/>
      <c r="DI215" s="119"/>
      <c r="DJ215" s="119"/>
      <c r="DK215" s="119"/>
      <c r="DL215" s="119"/>
      <c r="DM215" s="119"/>
      <c r="DN215" s="119"/>
      <c r="DO215" s="119"/>
      <c r="DP215" s="119"/>
      <c r="DQ215" s="119"/>
      <c r="DR215" s="119"/>
      <c r="DS215" s="119"/>
      <c r="DT215" s="119"/>
      <c r="DU215" s="119"/>
      <c r="DV215" s="119"/>
      <c r="DW215" s="119"/>
      <c r="DX215" s="119"/>
      <c r="DY215" s="119"/>
      <c r="DZ215" s="119"/>
      <c r="EA215" s="119"/>
      <c r="EB215" s="119"/>
      <c r="EC215" s="119"/>
      <c r="ED215" s="119"/>
      <c r="EE215" s="119"/>
      <c r="EF215" s="119"/>
      <c r="EG215" s="119"/>
      <c r="EH215" s="119"/>
      <c r="EI215" s="119"/>
      <c r="EJ215" s="119"/>
      <c r="EK215" s="119"/>
      <c r="EL215" s="119"/>
      <c r="EM215" s="119"/>
      <c r="EN215" s="119"/>
      <c r="EO215" s="119"/>
      <c r="EP215" s="119"/>
      <c r="EQ215" s="119"/>
      <c r="ER215" s="119"/>
      <c r="ES215" s="119"/>
      <c r="ET215" s="119"/>
      <c r="EU215" s="119"/>
      <c r="EV215" s="119"/>
      <c r="EW215" s="119"/>
      <c r="EX215" s="119"/>
      <c r="EY215" s="119"/>
      <c r="EZ215" s="119"/>
      <c r="FA215" s="119"/>
      <c r="FB215" s="119"/>
      <c r="FC215" s="119"/>
      <c r="FD215" s="119"/>
      <c r="FE215" s="119"/>
      <c r="FF215" s="119"/>
      <c r="FG215" s="119"/>
      <c r="FH215" s="119"/>
      <c r="FI215" s="119"/>
      <c r="FJ215" s="119"/>
      <c r="FK215" s="119"/>
      <c r="FL215" s="119"/>
      <c r="FM215" s="119"/>
      <c r="FN215" s="119"/>
      <c r="FO215" s="119"/>
      <c r="FP215" s="119"/>
      <c r="FQ215" s="119"/>
      <c r="FR215" s="119"/>
      <c r="FS215" s="119"/>
      <c r="FT215" s="119"/>
      <c r="FU215" s="119"/>
      <c r="FV215" s="119"/>
      <c r="FW215" s="119"/>
      <c r="FX215" s="119"/>
      <c r="FY215" s="119"/>
      <c r="FZ215" s="119"/>
      <c r="GA215" s="119"/>
      <c r="GB215" s="119"/>
      <c r="GC215" s="119"/>
      <c r="GD215" s="119"/>
      <c r="GE215" s="119"/>
      <c r="GF215" s="119"/>
      <c r="GG215" s="119"/>
      <c r="GH215" s="119"/>
      <c r="GI215" s="119"/>
      <c r="GJ215" s="119"/>
    </row>
    <row r="216" spans="1:192" ht="123.75" x14ac:dyDescent="0.25">
      <c r="A216" s="186" t="s">
        <v>4</v>
      </c>
      <c r="B216" s="158" t="s">
        <v>880</v>
      </c>
      <c r="C216" s="158" t="s">
        <v>245</v>
      </c>
      <c r="D216" s="163" t="s">
        <v>24</v>
      </c>
      <c r="E216" s="158" t="s">
        <v>881</v>
      </c>
      <c r="F216" s="63"/>
      <c r="G216" s="90" t="str">
        <f>Page1!$H209</f>
        <v>Invalidé</v>
      </c>
      <c r="H216" s="90" t="str">
        <f>Page2!$H209</f>
        <v>NA</v>
      </c>
      <c r="I216" s="90" t="str">
        <f>Page3!$H209</f>
        <v>Invalidé</v>
      </c>
      <c r="J216" s="90" t="str">
        <f>Page4!$H209</f>
        <v>Invalidé</v>
      </c>
      <c r="K216" s="90" t="str">
        <f>Page5!$H209</f>
        <v>NA</v>
      </c>
      <c r="L216" s="90" t="str">
        <f>Page6!$H209</f>
        <v>NA</v>
      </c>
      <c r="M216" s="90" t="str">
        <f>Page7!$H209</f>
        <v>NA</v>
      </c>
      <c r="N216" s="90" t="str">
        <f>Page8!$H209</f>
        <v>NA</v>
      </c>
      <c r="O216" s="90" t="str">
        <f>Page9!$H209</f>
        <v>NA</v>
      </c>
      <c r="P216" s="90" t="str">
        <f>Page10!$H209</f>
        <v>NA</v>
      </c>
      <c r="Q216" s="90" t="str">
        <f>Page11!$H209</f>
        <v>NA</v>
      </c>
      <c r="R216" s="90" t="str">
        <f>Page12!$H209</f>
        <v>NA</v>
      </c>
      <c r="S216" s="90" t="str">
        <f>Page13!$H209</f>
        <v>Validé</v>
      </c>
      <c r="T216" s="90"/>
      <c r="U216" s="90"/>
      <c r="V216" s="90"/>
      <c r="W216" s="90"/>
      <c r="X216" s="90"/>
      <c r="Y216" s="90"/>
      <c r="Z216" s="90"/>
      <c r="AA216" s="90"/>
      <c r="AB216" s="90"/>
      <c r="AC216" s="90"/>
      <c r="AD216" s="90"/>
      <c r="AE216" s="90"/>
      <c r="AF216" s="90"/>
      <c r="AG216" s="90"/>
      <c r="AH216" s="90"/>
      <c r="AI216" s="90"/>
      <c r="AJ216" s="90"/>
      <c r="AK216" s="90"/>
      <c r="AL216" s="90"/>
      <c r="AM216" s="90"/>
      <c r="AN216" s="90"/>
      <c r="AO216" s="90"/>
      <c r="AP216" s="90"/>
      <c r="AQ216" s="90"/>
      <c r="AR216" s="90"/>
      <c r="AS216" s="90"/>
      <c r="AT216" s="90"/>
      <c r="AU216" s="90"/>
      <c r="AV216" s="90"/>
      <c r="AW216" s="90"/>
      <c r="AX216" s="90"/>
      <c r="AY216" s="119"/>
      <c r="AZ216" s="119"/>
      <c r="BA216" s="119"/>
      <c r="BB216" s="119"/>
      <c r="BC216" s="119"/>
      <c r="BD216" s="119"/>
      <c r="BE216" s="119"/>
      <c r="BF216" s="119"/>
      <c r="BG216" s="119"/>
      <c r="BH216" s="119"/>
      <c r="BI216" s="119"/>
      <c r="BJ216" s="119"/>
      <c r="BK216" s="119"/>
      <c r="BL216" s="119"/>
      <c r="BM216" s="119"/>
      <c r="BN216" s="119"/>
      <c r="BO216" s="119"/>
      <c r="BP216" s="119"/>
      <c r="BQ216" s="119"/>
      <c r="BR216" s="119"/>
      <c r="BS216" s="119"/>
      <c r="BT216" s="119"/>
      <c r="BU216" s="119"/>
      <c r="BV216" s="119"/>
      <c r="BW216" s="119"/>
      <c r="BX216" s="119"/>
      <c r="BY216" s="119"/>
      <c r="BZ216" s="119"/>
      <c r="CA216" s="119"/>
      <c r="CB216" s="119"/>
      <c r="CC216" s="119"/>
      <c r="CD216" s="119"/>
      <c r="CE216" s="119"/>
      <c r="CF216" s="119"/>
      <c r="CG216" s="119"/>
      <c r="CH216" s="119"/>
      <c r="CI216" s="119"/>
      <c r="CJ216" s="119"/>
      <c r="CK216" s="119"/>
      <c r="CL216" s="119"/>
      <c r="CM216" s="119"/>
      <c r="CN216" s="119"/>
      <c r="CO216" s="119"/>
      <c r="CP216" s="119"/>
      <c r="CQ216" s="119"/>
      <c r="CR216" s="119"/>
      <c r="CS216" s="119"/>
      <c r="CT216" s="119"/>
      <c r="CU216" s="119"/>
      <c r="CV216" s="119"/>
      <c r="CW216" s="119"/>
      <c r="CX216" s="119"/>
      <c r="CY216" s="119"/>
      <c r="CZ216" s="119"/>
      <c r="DA216" s="119"/>
      <c r="DB216" s="119"/>
      <c r="DC216" s="119"/>
      <c r="DD216" s="119"/>
      <c r="DE216" s="119"/>
      <c r="DF216" s="119"/>
      <c r="DG216" s="119"/>
      <c r="DH216" s="119"/>
      <c r="DI216" s="119"/>
      <c r="DJ216" s="119"/>
      <c r="DK216" s="119"/>
      <c r="DL216" s="119"/>
      <c r="DM216" s="119"/>
      <c r="DN216" s="119"/>
      <c r="DO216" s="119"/>
      <c r="DP216" s="119"/>
      <c r="DQ216" s="119"/>
      <c r="DR216" s="119"/>
      <c r="DS216" s="119"/>
      <c r="DT216" s="119"/>
      <c r="DU216" s="119"/>
      <c r="DV216" s="119"/>
      <c r="DW216" s="119"/>
      <c r="DX216" s="119"/>
      <c r="DY216" s="119"/>
      <c r="DZ216" s="119"/>
      <c r="EA216" s="119"/>
      <c r="EB216" s="119"/>
      <c r="EC216" s="119"/>
      <c r="ED216" s="119"/>
      <c r="EE216" s="119"/>
      <c r="EF216" s="119"/>
      <c r="EG216" s="119"/>
      <c r="EH216" s="119"/>
      <c r="EI216" s="119"/>
      <c r="EJ216" s="119"/>
      <c r="EK216" s="119"/>
      <c r="EL216" s="119"/>
      <c r="EM216" s="119"/>
      <c r="EN216" s="119"/>
      <c r="EO216" s="119"/>
      <c r="EP216" s="119"/>
      <c r="EQ216" s="119"/>
      <c r="ER216" s="119"/>
      <c r="ES216" s="119"/>
      <c r="ET216" s="119"/>
      <c r="EU216" s="119"/>
      <c r="EV216" s="119"/>
      <c r="EW216" s="119"/>
      <c r="EX216" s="119"/>
      <c r="EY216" s="119"/>
      <c r="EZ216" s="119"/>
      <c r="FA216" s="119"/>
      <c r="FB216" s="119"/>
      <c r="FC216" s="119"/>
      <c r="FD216" s="119"/>
      <c r="FE216" s="119"/>
      <c r="FF216" s="119"/>
      <c r="FG216" s="119"/>
      <c r="FH216" s="119"/>
      <c r="FI216" s="119"/>
      <c r="FJ216" s="119"/>
      <c r="FK216" s="119"/>
      <c r="FL216" s="119"/>
      <c r="FM216" s="119"/>
      <c r="FN216" s="119"/>
      <c r="FO216" s="119"/>
      <c r="FP216" s="119"/>
      <c r="FQ216" s="119"/>
      <c r="FR216" s="119"/>
      <c r="FS216" s="119"/>
      <c r="FT216" s="119"/>
      <c r="FU216" s="119"/>
      <c r="FV216" s="119"/>
      <c r="FW216" s="119"/>
      <c r="FX216" s="119"/>
      <c r="FY216" s="119"/>
      <c r="FZ216" s="119"/>
      <c r="GA216" s="119"/>
      <c r="GB216" s="119"/>
      <c r="GC216" s="119"/>
      <c r="GD216" s="119"/>
      <c r="GE216" s="119"/>
      <c r="GF216" s="119"/>
      <c r="GG216" s="119"/>
      <c r="GH216" s="119"/>
      <c r="GI216" s="119"/>
      <c r="GJ216" s="119"/>
    </row>
    <row r="217" spans="1:192" ht="135" x14ac:dyDescent="0.25">
      <c r="A217" s="186" t="s">
        <v>4</v>
      </c>
      <c r="B217" s="158"/>
      <c r="C217" s="158" t="s">
        <v>246</v>
      </c>
      <c r="D217" s="163" t="s">
        <v>24</v>
      </c>
      <c r="E217" s="170" t="s">
        <v>882</v>
      </c>
      <c r="F217" s="63"/>
      <c r="G217" s="90" t="str">
        <f>Page1!$H210</f>
        <v>Invalidé</v>
      </c>
      <c r="H217" s="90" t="str">
        <f>Page2!$H210</f>
        <v>NA</v>
      </c>
      <c r="I217" s="90" t="str">
        <f>Page3!$H210</f>
        <v>NA</v>
      </c>
      <c r="J217" s="90" t="str">
        <f>Page4!$H210</f>
        <v>NA</v>
      </c>
      <c r="K217" s="90" t="str">
        <f>Page5!$H210</f>
        <v>NA</v>
      </c>
      <c r="L217" s="90" t="str">
        <f>Page6!$H210</f>
        <v>NA</v>
      </c>
      <c r="M217" s="90" t="str">
        <f>Page7!$H210</f>
        <v>NA</v>
      </c>
      <c r="N217" s="90" t="str">
        <f>Page8!$H210</f>
        <v>NA</v>
      </c>
      <c r="O217" s="90" t="str">
        <f>Page9!$H210</f>
        <v>NA</v>
      </c>
      <c r="P217" s="90" t="str">
        <f>Page10!$H210</f>
        <v>NA</v>
      </c>
      <c r="Q217" s="90" t="str">
        <f>Page11!$H210</f>
        <v>NA</v>
      </c>
      <c r="R217" s="90" t="str">
        <f>Page12!$H210</f>
        <v>NA</v>
      </c>
      <c r="S217" s="90" t="str">
        <f>Page13!$H210</f>
        <v>Validé</v>
      </c>
      <c r="T217" s="90"/>
      <c r="U217" s="90"/>
      <c r="V217" s="90"/>
      <c r="W217" s="90"/>
      <c r="X217" s="90"/>
      <c r="Y217" s="90"/>
      <c r="Z217" s="90"/>
      <c r="AA217" s="90"/>
      <c r="AB217" s="90"/>
      <c r="AC217" s="90"/>
      <c r="AD217" s="90"/>
      <c r="AE217" s="90"/>
      <c r="AF217" s="90"/>
      <c r="AG217" s="90"/>
      <c r="AH217" s="90"/>
      <c r="AI217" s="90"/>
      <c r="AJ217" s="90"/>
      <c r="AK217" s="90"/>
      <c r="AL217" s="90"/>
      <c r="AM217" s="90"/>
      <c r="AN217" s="90"/>
      <c r="AO217" s="90"/>
      <c r="AP217" s="90"/>
      <c r="AQ217" s="90"/>
      <c r="AR217" s="90"/>
      <c r="AS217" s="90"/>
      <c r="AT217" s="90"/>
      <c r="AU217" s="90"/>
      <c r="AV217" s="90"/>
      <c r="AW217" s="90"/>
      <c r="AX217" s="90"/>
      <c r="AY217" s="119"/>
      <c r="AZ217" s="119"/>
      <c r="BA217" s="119"/>
      <c r="BB217" s="119"/>
      <c r="BC217" s="119"/>
      <c r="BD217" s="119"/>
      <c r="BE217" s="119"/>
      <c r="BF217" s="119"/>
      <c r="BG217" s="119"/>
      <c r="BH217" s="119"/>
      <c r="BI217" s="119"/>
      <c r="BJ217" s="119"/>
      <c r="BK217" s="119"/>
      <c r="BL217" s="119"/>
      <c r="BM217" s="119"/>
      <c r="BN217" s="119"/>
      <c r="BO217" s="119"/>
      <c r="BP217" s="119"/>
      <c r="BQ217" s="119"/>
      <c r="BR217" s="119"/>
      <c r="BS217" s="119"/>
      <c r="BT217" s="119"/>
      <c r="BU217" s="119"/>
      <c r="BV217" s="119"/>
      <c r="BW217" s="119"/>
      <c r="BX217" s="119"/>
      <c r="BY217" s="119"/>
      <c r="BZ217" s="119"/>
      <c r="CA217" s="119"/>
      <c r="CB217" s="119"/>
      <c r="CC217" s="119"/>
      <c r="CD217" s="119"/>
      <c r="CE217" s="119"/>
      <c r="CF217" s="119"/>
      <c r="CG217" s="119"/>
      <c r="CH217" s="119"/>
      <c r="CI217" s="119"/>
      <c r="CJ217" s="119"/>
      <c r="CK217" s="119"/>
      <c r="CL217" s="119"/>
      <c r="CM217" s="119"/>
      <c r="CN217" s="119"/>
      <c r="CO217" s="119"/>
      <c r="CP217" s="119"/>
      <c r="CQ217" s="119"/>
      <c r="CR217" s="119"/>
      <c r="CS217" s="119"/>
      <c r="CT217" s="119"/>
      <c r="CU217" s="119"/>
      <c r="CV217" s="119"/>
      <c r="CW217" s="119"/>
      <c r="CX217" s="119"/>
      <c r="CY217" s="119"/>
      <c r="CZ217" s="119"/>
      <c r="DA217" s="119"/>
      <c r="DB217" s="119"/>
      <c r="DC217" s="119"/>
      <c r="DD217" s="119"/>
      <c r="DE217" s="119"/>
      <c r="DF217" s="119"/>
      <c r="DG217" s="119"/>
      <c r="DH217" s="119"/>
      <c r="DI217" s="119"/>
      <c r="DJ217" s="119"/>
      <c r="DK217" s="119"/>
      <c r="DL217" s="119"/>
      <c r="DM217" s="119"/>
      <c r="DN217" s="119"/>
      <c r="DO217" s="119"/>
      <c r="DP217" s="119"/>
      <c r="DQ217" s="119"/>
      <c r="DR217" s="119"/>
      <c r="DS217" s="119"/>
      <c r="DT217" s="119"/>
      <c r="DU217" s="119"/>
      <c r="DV217" s="119"/>
      <c r="DW217" s="119"/>
      <c r="DX217" s="119"/>
      <c r="DY217" s="119"/>
      <c r="DZ217" s="119"/>
      <c r="EA217" s="119"/>
      <c r="EB217" s="119"/>
      <c r="EC217" s="119"/>
      <c r="ED217" s="119"/>
      <c r="EE217" s="119"/>
      <c r="EF217" s="119"/>
      <c r="EG217" s="119"/>
      <c r="EH217" s="119"/>
      <c r="EI217" s="119"/>
      <c r="EJ217" s="119"/>
      <c r="EK217" s="119"/>
      <c r="EL217" s="119"/>
      <c r="EM217" s="119"/>
      <c r="EN217" s="119"/>
      <c r="EO217" s="119"/>
      <c r="EP217" s="119"/>
      <c r="EQ217" s="119"/>
      <c r="ER217" s="119"/>
      <c r="ES217" s="119"/>
      <c r="ET217" s="119"/>
      <c r="EU217" s="119"/>
      <c r="EV217" s="119"/>
      <c r="EW217" s="119"/>
      <c r="EX217" s="119"/>
      <c r="EY217" s="119"/>
      <c r="EZ217" s="119"/>
      <c r="FA217" s="119"/>
      <c r="FB217" s="119"/>
      <c r="FC217" s="119"/>
      <c r="FD217" s="119"/>
      <c r="FE217" s="119"/>
      <c r="FF217" s="119"/>
      <c r="FG217" s="119"/>
      <c r="FH217" s="119"/>
      <c r="FI217" s="119"/>
      <c r="FJ217" s="119"/>
      <c r="FK217" s="119"/>
      <c r="FL217" s="119"/>
      <c r="FM217" s="119"/>
      <c r="FN217" s="119"/>
      <c r="FO217" s="119"/>
      <c r="FP217" s="119"/>
      <c r="FQ217" s="119"/>
      <c r="FR217" s="119"/>
      <c r="FS217" s="119"/>
      <c r="FT217" s="119"/>
      <c r="FU217" s="119"/>
      <c r="FV217" s="119"/>
      <c r="FW217" s="119"/>
      <c r="FX217" s="119"/>
      <c r="FY217" s="119"/>
      <c r="FZ217" s="119"/>
      <c r="GA217" s="119"/>
      <c r="GB217" s="119"/>
      <c r="GC217" s="119"/>
      <c r="GD217" s="119"/>
      <c r="GE217" s="119"/>
      <c r="GF217" s="119"/>
      <c r="GG217" s="119"/>
      <c r="GH217" s="119"/>
      <c r="GI217" s="119"/>
      <c r="GJ217" s="119"/>
    </row>
    <row r="218" spans="1:192" ht="112.5" x14ac:dyDescent="0.25">
      <c r="A218" s="186" t="s">
        <v>4</v>
      </c>
      <c r="B218" s="158"/>
      <c r="C218" s="158" t="s">
        <v>247</v>
      </c>
      <c r="D218" s="163" t="s">
        <v>24</v>
      </c>
      <c r="E218" s="158" t="s">
        <v>883</v>
      </c>
      <c r="F218" s="63"/>
      <c r="G218" s="90" t="str">
        <f>Page1!$H211</f>
        <v>Invalidé</v>
      </c>
      <c r="H218" s="90" t="str">
        <f>Page2!$H211</f>
        <v>NA</v>
      </c>
      <c r="I218" s="90" t="str">
        <f>Page3!$H211</f>
        <v>Invalidé</v>
      </c>
      <c r="J218" s="90" t="str">
        <f>Page4!$H211</f>
        <v>Invalidé</v>
      </c>
      <c r="K218" s="90" t="str">
        <f>Page5!$H211</f>
        <v>NA</v>
      </c>
      <c r="L218" s="90" t="str">
        <f>Page6!$H211</f>
        <v>NA</v>
      </c>
      <c r="M218" s="90" t="str">
        <f>Page7!$H211</f>
        <v>NA</v>
      </c>
      <c r="N218" s="90" t="str">
        <f>Page8!$H211</f>
        <v>NA</v>
      </c>
      <c r="O218" s="90" t="str">
        <f>Page9!$H211</f>
        <v>NA</v>
      </c>
      <c r="P218" s="90" t="str">
        <f>Page10!$H211</f>
        <v>NA</v>
      </c>
      <c r="Q218" s="90" t="str">
        <f>Page11!$H211</f>
        <v>NA</v>
      </c>
      <c r="R218" s="90" t="str">
        <f>Page12!$H211</f>
        <v>NA</v>
      </c>
      <c r="S218" s="90" t="str">
        <f>Page13!$H211</f>
        <v>Validé</v>
      </c>
      <c r="T218" s="90"/>
      <c r="U218" s="90"/>
      <c r="V218" s="90"/>
      <c r="W218" s="90"/>
      <c r="X218" s="90"/>
      <c r="Y218" s="90"/>
      <c r="Z218" s="90"/>
      <c r="AA218" s="90"/>
      <c r="AB218" s="90"/>
      <c r="AC218" s="90"/>
      <c r="AD218" s="90"/>
      <c r="AE218" s="90"/>
      <c r="AF218" s="90"/>
      <c r="AG218" s="90"/>
      <c r="AH218" s="90"/>
      <c r="AI218" s="90"/>
      <c r="AJ218" s="90"/>
      <c r="AK218" s="90"/>
      <c r="AL218" s="90"/>
      <c r="AM218" s="90"/>
      <c r="AN218" s="90"/>
      <c r="AO218" s="90"/>
      <c r="AP218" s="90"/>
      <c r="AQ218" s="90"/>
      <c r="AR218" s="90"/>
      <c r="AS218" s="90"/>
      <c r="AT218" s="90"/>
      <c r="AU218" s="90"/>
      <c r="AV218" s="90"/>
      <c r="AW218" s="90"/>
      <c r="AX218" s="90"/>
      <c r="AY218" s="119"/>
      <c r="AZ218" s="119"/>
      <c r="BA218" s="119"/>
      <c r="BB218" s="119"/>
      <c r="BC218" s="119"/>
      <c r="BD218" s="119"/>
      <c r="BE218" s="119"/>
      <c r="BF218" s="119"/>
      <c r="BG218" s="119"/>
      <c r="BH218" s="119"/>
      <c r="BI218" s="119"/>
      <c r="BJ218" s="119"/>
      <c r="BK218" s="119"/>
      <c r="BL218" s="119"/>
      <c r="BM218" s="119"/>
      <c r="BN218" s="119"/>
      <c r="BO218" s="119"/>
      <c r="BP218" s="119"/>
      <c r="BQ218" s="119"/>
      <c r="BR218" s="119"/>
      <c r="BS218" s="119"/>
      <c r="BT218" s="119"/>
      <c r="BU218" s="119"/>
      <c r="BV218" s="119"/>
      <c r="BW218" s="119"/>
      <c r="BX218" s="119"/>
      <c r="BY218" s="119"/>
      <c r="BZ218" s="119"/>
      <c r="CA218" s="119"/>
      <c r="CB218" s="119"/>
      <c r="CC218" s="119"/>
      <c r="CD218" s="119"/>
      <c r="CE218" s="119"/>
      <c r="CF218" s="119"/>
      <c r="CG218" s="119"/>
      <c r="CH218" s="119"/>
      <c r="CI218" s="119"/>
      <c r="CJ218" s="119"/>
      <c r="CK218" s="119"/>
      <c r="CL218" s="119"/>
      <c r="CM218" s="119"/>
      <c r="CN218" s="119"/>
      <c r="CO218" s="119"/>
      <c r="CP218" s="119"/>
      <c r="CQ218" s="119"/>
      <c r="CR218" s="119"/>
      <c r="CS218" s="119"/>
      <c r="CT218" s="119"/>
      <c r="CU218" s="119"/>
      <c r="CV218" s="119"/>
      <c r="CW218" s="119"/>
      <c r="CX218" s="119"/>
      <c r="CY218" s="119"/>
      <c r="CZ218" s="119"/>
      <c r="DA218" s="119"/>
      <c r="DB218" s="119"/>
      <c r="DC218" s="119"/>
      <c r="DD218" s="119"/>
      <c r="DE218" s="119"/>
      <c r="DF218" s="119"/>
      <c r="DG218" s="119"/>
      <c r="DH218" s="119"/>
      <c r="DI218" s="119"/>
      <c r="DJ218" s="119"/>
      <c r="DK218" s="119"/>
      <c r="DL218" s="119"/>
      <c r="DM218" s="119"/>
      <c r="DN218" s="119"/>
      <c r="DO218" s="119"/>
      <c r="DP218" s="119"/>
      <c r="DQ218" s="119"/>
      <c r="DR218" s="119"/>
      <c r="DS218" s="119"/>
      <c r="DT218" s="119"/>
      <c r="DU218" s="119"/>
      <c r="DV218" s="119"/>
      <c r="DW218" s="119"/>
      <c r="DX218" s="119"/>
      <c r="DY218" s="119"/>
      <c r="DZ218" s="119"/>
      <c r="EA218" s="119"/>
      <c r="EB218" s="119"/>
      <c r="EC218" s="119"/>
      <c r="ED218" s="119"/>
      <c r="EE218" s="119"/>
      <c r="EF218" s="119"/>
      <c r="EG218" s="119"/>
      <c r="EH218" s="119"/>
      <c r="EI218" s="119"/>
      <c r="EJ218" s="119"/>
      <c r="EK218" s="119"/>
      <c r="EL218" s="119"/>
      <c r="EM218" s="119"/>
      <c r="EN218" s="119"/>
      <c r="EO218" s="119"/>
      <c r="EP218" s="119"/>
      <c r="EQ218" s="119"/>
      <c r="ER218" s="119"/>
      <c r="ES218" s="119"/>
      <c r="ET218" s="119"/>
      <c r="EU218" s="119"/>
      <c r="EV218" s="119"/>
      <c r="EW218" s="119"/>
      <c r="EX218" s="119"/>
      <c r="EY218" s="119"/>
      <c r="EZ218" s="119"/>
      <c r="FA218" s="119"/>
      <c r="FB218" s="119"/>
      <c r="FC218" s="119"/>
      <c r="FD218" s="119"/>
      <c r="FE218" s="119"/>
      <c r="FF218" s="119"/>
      <c r="FG218" s="119"/>
      <c r="FH218" s="119"/>
      <c r="FI218" s="119"/>
      <c r="FJ218" s="119"/>
      <c r="FK218" s="119"/>
      <c r="FL218" s="119"/>
      <c r="FM218" s="119"/>
      <c r="FN218" s="119"/>
      <c r="FO218" s="119"/>
      <c r="FP218" s="119"/>
      <c r="FQ218" s="119"/>
      <c r="FR218" s="119"/>
      <c r="FS218" s="119"/>
      <c r="FT218" s="119"/>
      <c r="FU218" s="119"/>
      <c r="FV218" s="119"/>
      <c r="FW218" s="119"/>
      <c r="FX218" s="119"/>
      <c r="FY218" s="119"/>
      <c r="FZ218" s="119"/>
      <c r="GA218" s="119"/>
      <c r="GB218" s="119"/>
      <c r="GC218" s="119"/>
      <c r="GD218" s="119"/>
      <c r="GE218" s="119"/>
      <c r="GF218" s="119"/>
      <c r="GG218" s="119"/>
      <c r="GH218" s="119"/>
      <c r="GI218" s="119"/>
      <c r="GJ218" s="119"/>
    </row>
    <row r="219" spans="1:192" ht="101.25" x14ac:dyDescent="0.25">
      <c r="A219" s="186" t="s">
        <v>4</v>
      </c>
      <c r="B219" s="158"/>
      <c r="C219" s="158" t="s">
        <v>248</v>
      </c>
      <c r="D219" s="163" t="s">
        <v>24</v>
      </c>
      <c r="E219" s="158" t="s">
        <v>884</v>
      </c>
      <c r="F219" s="63"/>
      <c r="G219" s="90" t="str">
        <f>Page1!$H212</f>
        <v>NA</v>
      </c>
      <c r="H219" s="90" t="str">
        <f>Page2!$H212</f>
        <v>NA</v>
      </c>
      <c r="I219" s="90" t="str">
        <f>Page3!$H212</f>
        <v>NA</v>
      </c>
      <c r="J219" s="90" t="str">
        <f>Page4!$H212</f>
        <v>NA</v>
      </c>
      <c r="K219" s="90" t="str">
        <f>Page5!$H212</f>
        <v>NA</v>
      </c>
      <c r="L219" s="90" t="str">
        <f>Page6!$H212</f>
        <v>NA</v>
      </c>
      <c r="M219" s="90" t="str">
        <f>Page7!$H212</f>
        <v>NA</v>
      </c>
      <c r="N219" s="90" t="str">
        <f>Page8!$H212</f>
        <v>NA</v>
      </c>
      <c r="O219" s="90" t="str">
        <f>Page9!$H212</f>
        <v>NA</v>
      </c>
      <c r="P219" s="90" t="str">
        <f>Page10!$H212</f>
        <v>NA</v>
      </c>
      <c r="Q219" s="90" t="str">
        <f>Page11!$H212</f>
        <v>NA</v>
      </c>
      <c r="R219" s="90" t="str">
        <f>Page12!$H212</f>
        <v>NA</v>
      </c>
      <c r="S219" s="90" t="str">
        <f>Page13!$H212</f>
        <v>Validé</v>
      </c>
      <c r="T219" s="90"/>
      <c r="U219" s="90"/>
      <c r="V219" s="90"/>
      <c r="W219" s="90"/>
      <c r="X219" s="90"/>
      <c r="Y219" s="90"/>
      <c r="Z219" s="90"/>
      <c r="AA219" s="90"/>
      <c r="AB219" s="90"/>
      <c r="AC219" s="90"/>
      <c r="AD219" s="90"/>
      <c r="AE219" s="90"/>
      <c r="AF219" s="90"/>
      <c r="AG219" s="90"/>
      <c r="AH219" s="90"/>
      <c r="AI219" s="90"/>
      <c r="AJ219" s="90"/>
      <c r="AK219" s="90"/>
      <c r="AL219" s="90"/>
      <c r="AM219" s="90"/>
      <c r="AN219" s="90"/>
      <c r="AO219" s="90"/>
      <c r="AP219" s="90"/>
      <c r="AQ219" s="90"/>
      <c r="AR219" s="90"/>
      <c r="AS219" s="90"/>
      <c r="AT219" s="90"/>
      <c r="AU219" s="90"/>
      <c r="AV219" s="90"/>
      <c r="AW219" s="90"/>
      <c r="AX219" s="90"/>
      <c r="AY219" s="119"/>
      <c r="AZ219" s="119"/>
      <c r="BA219" s="119"/>
      <c r="BB219" s="119"/>
      <c r="BC219" s="119"/>
      <c r="BD219" s="119"/>
      <c r="BE219" s="119"/>
      <c r="BF219" s="119"/>
      <c r="BG219" s="119"/>
      <c r="BH219" s="119"/>
      <c r="BI219" s="119"/>
      <c r="BJ219" s="119"/>
      <c r="BK219" s="119"/>
      <c r="BL219" s="119"/>
      <c r="BM219" s="119"/>
      <c r="BN219" s="119"/>
      <c r="BO219" s="119"/>
      <c r="BP219" s="119"/>
      <c r="BQ219" s="119"/>
      <c r="BR219" s="119"/>
      <c r="BS219" s="119"/>
      <c r="BT219" s="119"/>
      <c r="BU219" s="119"/>
      <c r="BV219" s="119"/>
      <c r="BW219" s="119"/>
      <c r="BX219" s="119"/>
      <c r="BY219" s="119"/>
      <c r="BZ219" s="119"/>
      <c r="CA219" s="119"/>
      <c r="CB219" s="119"/>
      <c r="CC219" s="119"/>
      <c r="CD219" s="119"/>
      <c r="CE219" s="119"/>
      <c r="CF219" s="119"/>
      <c r="CG219" s="119"/>
      <c r="CH219" s="119"/>
      <c r="CI219" s="119"/>
      <c r="CJ219" s="119"/>
      <c r="CK219" s="119"/>
      <c r="CL219" s="119"/>
      <c r="CM219" s="119"/>
      <c r="CN219" s="119"/>
      <c r="CO219" s="119"/>
      <c r="CP219" s="119"/>
      <c r="CQ219" s="119"/>
      <c r="CR219" s="119"/>
      <c r="CS219" s="119"/>
      <c r="CT219" s="119"/>
      <c r="CU219" s="119"/>
      <c r="CV219" s="119"/>
      <c r="CW219" s="119"/>
      <c r="CX219" s="119"/>
      <c r="CY219" s="119"/>
      <c r="CZ219" s="119"/>
      <c r="DA219" s="119"/>
      <c r="DB219" s="119"/>
      <c r="DC219" s="119"/>
      <c r="DD219" s="119"/>
      <c r="DE219" s="119"/>
      <c r="DF219" s="119"/>
      <c r="DG219" s="119"/>
      <c r="DH219" s="119"/>
      <c r="DI219" s="119"/>
      <c r="DJ219" s="119"/>
      <c r="DK219" s="119"/>
      <c r="DL219" s="119"/>
      <c r="DM219" s="119"/>
      <c r="DN219" s="119"/>
      <c r="DO219" s="119"/>
      <c r="DP219" s="119"/>
      <c r="DQ219" s="119"/>
      <c r="DR219" s="119"/>
      <c r="DS219" s="119"/>
      <c r="DT219" s="119"/>
      <c r="DU219" s="119"/>
      <c r="DV219" s="119"/>
      <c r="DW219" s="119"/>
      <c r="DX219" s="119"/>
      <c r="DY219" s="119"/>
      <c r="DZ219" s="119"/>
      <c r="EA219" s="119"/>
      <c r="EB219" s="119"/>
      <c r="EC219" s="119"/>
      <c r="ED219" s="119"/>
      <c r="EE219" s="119"/>
      <c r="EF219" s="119"/>
      <c r="EG219" s="119"/>
      <c r="EH219" s="119"/>
      <c r="EI219" s="119"/>
      <c r="EJ219" s="119"/>
      <c r="EK219" s="119"/>
      <c r="EL219" s="119"/>
      <c r="EM219" s="119"/>
      <c r="EN219" s="119"/>
      <c r="EO219" s="119"/>
      <c r="EP219" s="119"/>
      <c r="EQ219" s="119"/>
      <c r="ER219" s="119"/>
      <c r="ES219" s="119"/>
      <c r="ET219" s="119"/>
      <c r="EU219" s="119"/>
      <c r="EV219" s="119"/>
      <c r="EW219" s="119"/>
      <c r="EX219" s="119"/>
      <c r="EY219" s="119"/>
      <c r="EZ219" s="119"/>
      <c r="FA219" s="119"/>
      <c r="FB219" s="119"/>
      <c r="FC219" s="119"/>
      <c r="FD219" s="119"/>
      <c r="FE219" s="119"/>
      <c r="FF219" s="119"/>
      <c r="FG219" s="119"/>
      <c r="FH219" s="119"/>
      <c r="FI219" s="119"/>
      <c r="FJ219" s="119"/>
      <c r="FK219" s="119"/>
      <c r="FL219" s="119"/>
      <c r="FM219" s="119"/>
      <c r="FN219" s="119"/>
      <c r="FO219" s="119"/>
      <c r="FP219" s="119"/>
      <c r="FQ219" s="119"/>
      <c r="FR219" s="119"/>
      <c r="FS219" s="119"/>
      <c r="FT219" s="119"/>
      <c r="FU219" s="119"/>
      <c r="FV219" s="119"/>
      <c r="FW219" s="119"/>
      <c r="FX219" s="119"/>
      <c r="FY219" s="119"/>
      <c r="FZ219" s="119"/>
      <c r="GA219" s="119"/>
      <c r="GB219" s="119"/>
      <c r="GC219" s="119"/>
      <c r="GD219" s="119"/>
      <c r="GE219" s="119"/>
      <c r="GF219" s="119"/>
      <c r="GG219" s="119"/>
      <c r="GH219" s="119"/>
      <c r="GI219" s="119"/>
      <c r="GJ219" s="119"/>
    </row>
    <row r="220" spans="1:192" ht="157.5" x14ac:dyDescent="0.25">
      <c r="A220" s="186" t="s">
        <v>4</v>
      </c>
      <c r="B220" s="158"/>
      <c r="C220" s="158" t="s">
        <v>249</v>
      </c>
      <c r="D220" s="163" t="s">
        <v>24</v>
      </c>
      <c r="E220" s="170" t="s">
        <v>885</v>
      </c>
      <c r="F220" s="63"/>
      <c r="G220" s="90" t="str">
        <f>Page1!$H213</f>
        <v>Invalidé</v>
      </c>
      <c r="H220" s="90" t="str">
        <f>Page2!$H213</f>
        <v>NA</v>
      </c>
      <c r="I220" s="90" t="str">
        <f>Page3!$H213</f>
        <v>NA</v>
      </c>
      <c r="J220" s="90" t="str">
        <f>Page4!$H213</f>
        <v>Invalidé</v>
      </c>
      <c r="K220" s="90" t="str">
        <f>Page5!$H213</f>
        <v>NA</v>
      </c>
      <c r="L220" s="90" t="str">
        <f>Page6!$H213</f>
        <v>NA</v>
      </c>
      <c r="M220" s="90" t="str">
        <f>Page7!$H213</f>
        <v>NA</v>
      </c>
      <c r="N220" s="90" t="str">
        <f>Page8!$H213</f>
        <v>NA</v>
      </c>
      <c r="O220" s="90" t="str">
        <f>Page9!$H213</f>
        <v>NA</v>
      </c>
      <c r="P220" s="90" t="str">
        <f>Page10!$H213</f>
        <v>NA</v>
      </c>
      <c r="Q220" s="90" t="str">
        <f>Page11!$H213</f>
        <v>NA</v>
      </c>
      <c r="R220" s="90" t="str">
        <f>Page12!$H213</f>
        <v>NA</v>
      </c>
      <c r="S220" s="90" t="str">
        <f>Page13!$H213</f>
        <v>Validé</v>
      </c>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119"/>
      <c r="AZ220" s="119"/>
      <c r="BA220" s="119"/>
      <c r="BB220" s="119"/>
      <c r="BC220" s="119"/>
      <c r="BD220" s="119"/>
      <c r="BE220" s="119"/>
      <c r="BF220" s="119"/>
      <c r="BG220" s="119"/>
      <c r="BH220" s="119"/>
      <c r="BI220" s="119"/>
      <c r="BJ220" s="119"/>
      <c r="BK220" s="119"/>
      <c r="BL220" s="119"/>
      <c r="BM220" s="119"/>
      <c r="BN220" s="119"/>
      <c r="BO220" s="119"/>
      <c r="BP220" s="119"/>
      <c r="BQ220" s="119"/>
      <c r="BR220" s="119"/>
      <c r="BS220" s="119"/>
      <c r="BT220" s="119"/>
      <c r="BU220" s="119"/>
      <c r="BV220" s="119"/>
      <c r="BW220" s="119"/>
      <c r="BX220" s="119"/>
      <c r="BY220" s="119"/>
      <c r="BZ220" s="119"/>
      <c r="CA220" s="119"/>
      <c r="CB220" s="119"/>
      <c r="CC220" s="119"/>
      <c r="CD220" s="119"/>
      <c r="CE220" s="119"/>
      <c r="CF220" s="119"/>
      <c r="CG220" s="119"/>
      <c r="CH220" s="119"/>
      <c r="CI220" s="119"/>
      <c r="CJ220" s="119"/>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19"/>
      <c r="DG220" s="119"/>
      <c r="DH220" s="119"/>
      <c r="DI220" s="119"/>
      <c r="DJ220" s="119"/>
      <c r="DK220" s="119"/>
      <c r="DL220" s="119"/>
      <c r="DM220" s="119"/>
      <c r="DN220" s="119"/>
      <c r="DO220" s="119"/>
      <c r="DP220" s="119"/>
      <c r="DQ220" s="119"/>
      <c r="DR220" s="119"/>
      <c r="DS220" s="119"/>
      <c r="DT220" s="119"/>
      <c r="DU220" s="119"/>
      <c r="DV220" s="119"/>
      <c r="DW220" s="119"/>
      <c r="DX220" s="119"/>
      <c r="DY220" s="119"/>
      <c r="DZ220" s="119"/>
      <c r="EA220" s="119"/>
      <c r="EB220" s="119"/>
      <c r="EC220" s="119"/>
      <c r="ED220" s="119"/>
      <c r="EE220" s="119"/>
      <c r="EF220" s="119"/>
      <c r="EG220" s="119"/>
      <c r="EH220" s="119"/>
      <c r="EI220" s="119"/>
      <c r="EJ220" s="119"/>
      <c r="EK220" s="119"/>
      <c r="EL220" s="119"/>
      <c r="EM220" s="119"/>
      <c r="EN220" s="119"/>
      <c r="EO220" s="119"/>
      <c r="EP220" s="119"/>
      <c r="EQ220" s="119"/>
      <c r="ER220" s="119"/>
      <c r="ES220" s="119"/>
      <c r="ET220" s="119"/>
      <c r="EU220" s="119"/>
      <c r="EV220" s="119"/>
      <c r="EW220" s="119"/>
      <c r="EX220" s="119"/>
      <c r="EY220" s="119"/>
      <c r="EZ220" s="119"/>
      <c r="FA220" s="119"/>
      <c r="FB220" s="119"/>
      <c r="FC220" s="119"/>
      <c r="FD220" s="119"/>
      <c r="FE220" s="119"/>
      <c r="FF220" s="119"/>
      <c r="FG220" s="119"/>
      <c r="FH220" s="119"/>
      <c r="FI220" s="119"/>
      <c r="FJ220" s="119"/>
      <c r="FK220" s="119"/>
      <c r="FL220" s="119"/>
      <c r="FM220" s="119"/>
      <c r="FN220" s="119"/>
      <c r="FO220" s="119"/>
      <c r="FP220" s="119"/>
      <c r="FQ220" s="119"/>
      <c r="FR220" s="119"/>
      <c r="FS220" s="119"/>
      <c r="FT220" s="119"/>
      <c r="FU220" s="119"/>
      <c r="FV220" s="119"/>
      <c r="FW220" s="119"/>
      <c r="FX220" s="119"/>
      <c r="FY220" s="119"/>
      <c r="FZ220" s="119"/>
      <c r="GA220" s="119"/>
      <c r="GB220" s="119"/>
      <c r="GC220" s="119"/>
      <c r="GD220" s="119"/>
      <c r="GE220" s="119"/>
      <c r="GF220" s="119"/>
      <c r="GG220" s="119"/>
      <c r="GH220" s="119"/>
      <c r="GI220" s="119"/>
      <c r="GJ220" s="119"/>
    </row>
    <row r="221" spans="1:192" ht="123.75" x14ac:dyDescent="0.25">
      <c r="A221" s="186" t="s">
        <v>4</v>
      </c>
      <c r="B221" s="158"/>
      <c r="C221" s="158" t="s">
        <v>250</v>
      </c>
      <c r="D221" s="163" t="s">
        <v>24</v>
      </c>
      <c r="E221" s="158" t="s">
        <v>886</v>
      </c>
      <c r="F221" s="63"/>
      <c r="G221" s="90" t="str">
        <f>Page1!$H214</f>
        <v>NA</v>
      </c>
      <c r="H221" s="90" t="str">
        <f>Page2!$H214</f>
        <v>NA</v>
      </c>
      <c r="I221" s="90" t="str">
        <f>Page3!$H214</f>
        <v>Validé</v>
      </c>
      <c r="J221" s="90" t="str">
        <f>Page4!$H214</f>
        <v>Invalidé</v>
      </c>
      <c r="K221" s="90" t="str">
        <f>Page5!$H214</f>
        <v>NA</v>
      </c>
      <c r="L221" s="90" t="str">
        <f>Page6!$H214</f>
        <v>NA</v>
      </c>
      <c r="M221" s="90" t="str">
        <f>Page7!$H214</f>
        <v>NA</v>
      </c>
      <c r="N221" s="90" t="str">
        <f>Page8!$H214</f>
        <v>NA</v>
      </c>
      <c r="O221" s="90" t="str">
        <f>Page9!$H214</f>
        <v>NA</v>
      </c>
      <c r="P221" s="90" t="str">
        <f>Page10!$H214</f>
        <v>NA</v>
      </c>
      <c r="Q221" s="90" t="str">
        <f>Page11!$H214</f>
        <v>NA</v>
      </c>
      <c r="R221" s="90" t="str">
        <f>Page12!$H214</f>
        <v>NA</v>
      </c>
      <c r="S221" s="90" t="str">
        <f>Page13!$H214</f>
        <v>Validé</v>
      </c>
      <c r="T221" s="90"/>
      <c r="U221" s="90"/>
      <c r="V221" s="90"/>
      <c r="W221" s="90"/>
      <c r="X221" s="90"/>
      <c r="Y221" s="90"/>
      <c r="Z221" s="90"/>
      <c r="AA221" s="90"/>
      <c r="AB221" s="90"/>
      <c r="AC221" s="90"/>
      <c r="AD221" s="90"/>
      <c r="AE221" s="90"/>
      <c r="AF221" s="90"/>
      <c r="AG221" s="90"/>
      <c r="AH221" s="90"/>
      <c r="AI221" s="90"/>
      <c r="AJ221" s="90"/>
      <c r="AK221" s="90"/>
      <c r="AL221" s="90"/>
      <c r="AM221" s="90"/>
      <c r="AN221" s="90"/>
      <c r="AO221" s="90"/>
      <c r="AP221" s="90"/>
      <c r="AQ221" s="90"/>
      <c r="AR221" s="90"/>
      <c r="AS221" s="90"/>
      <c r="AT221" s="90"/>
      <c r="AU221" s="90"/>
      <c r="AV221" s="90"/>
      <c r="AW221" s="90"/>
      <c r="AX221" s="90"/>
      <c r="AY221" s="119"/>
      <c r="AZ221" s="119"/>
      <c r="BA221" s="119"/>
      <c r="BB221" s="119"/>
      <c r="BC221" s="119"/>
      <c r="BD221" s="119"/>
      <c r="BE221" s="119"/>
      <c r="BF221" s="119"/>
      <c r="BG221" s="119"/>
      <c r="BH221" s="119"/>
      <c r="BI221" s="119"/>
      <c r="BJ221" s="119"/>
      <c r="BK221" s="119"/>
      <c r="BL221" s="119"/>
      <c r="BM221" s="119"/>
      <c r="BN221" s="119"/>
      <c r="BO221" s="119"/>
      <c r="BP221" s="119"/>
      <c r="BQ221" s="119"/>
      <c r="BR221" s="119"/>
      <c r="BS221" s="119"/>
      <c r="BT221" s="119"/>
      <c r="BU221" s="119"/>
      <c r="BV221" s="119"/>
      <c r="BW221" s="119"/>
      <c r="BX221" s="119"/>
      <c r="BY221" s="119"/>
      <c r="BZ221" s="119"/>
      <c r="CA221" s="119"/>
      <c r="CB221" s="119"/>
      <c r="CC221" s="119"/>
      <c r="CD221" s="119"/>
      <c r="CE221" s="119"/>
      <c r="CF221" s="119"/>
      <c r="CG221" s="119"/>
      <c r="CH221" s="119"/>
      <c r="CI221" s="119"/>
      <c r="CJ221" s="119"/>
      <c r="CK221" s="119"/>
      <c r="CL221" s="119"/>
      <c r="CM221" s="119"/>
      <c r="CN221" s="119"/>
      <c r="CO221" s="119"/>
      <c r="CP221" s="119"/>
      <c r="CQ221" s="119"/>
      <c r="CR221" s="119"/>
      <c r="CS221" s="119"/>
      <c r="CT221" s="119"/>
      <c r="CU221" s="119"/>
      <c r="CV221" s="119"/>
      <c r="CW221" s="119"/>
      <c r="CX221" s="119"/>
      <c r="CY221" s="119"/>
      <c r="CZ221" s="119"/>
      <c r="DA221" s="119"/>
      <c r="DB221" s="119"/>
      <c r="DC221" s="119"/>
      <c r="DD221" s="119"/>
      <c r="DE221" s="119"/>
      <c r="DF221" s="119"/>
      <c r="DG221" s="119"/>
      <c r="DH221" s="119"/>
      <c r="DI221" s="119"/>
      <c r="DJ221" s="119"/>
      <c r="DK221" s="119"/>
      <c r="DL221" s="119"/>
      <c r="DM221" s="119"/>
      <c r="DN221" s="119"/>
      <c r="DO221" s="119"/>
      <c r="DP221" s="119"/>
      <c r="DQ221" s="119"/>
      <c r="DR221" s="119"/>
      <c r="DS221" s="119"/>
      <c r="DT221" s="119"/>
      <c r="DU221" s="119"/>
      <c r="DV221" s="119"/>
      <c r="DW221" s="119"/>
      <c r="DX221" s="119"/>
      <c r="DY221" s="119"/>
      <c r="DZ221" s="119"/>
      <c r="EA221" s="119"/>
      <c r="EB221" s="119"/>
      <c r="EC221" s="119"/>
      <c r="ED221" s="119"/>
      <c r="EE221" s="119"/>
      <c r="EF221" s="119"/>
      <c r="EG221" s="119"/>
      <c r="EH221" s="119"/>
      <c r="EI221" s="119"/>
      <c r="EJ221" s="119"/>
      <c r="EK221" s="119"/>
      <c r="EL221" s="119"/>
      <c r="EM221" s="119"/>
      <c r="EN221" s="119"/>
      <c r="EO221" s="119"/>
      <c r="EP221" s="119"/>
      <c r="EQ221" s="119"/>
      <c r="ER221" s="119"/>
      <c r="ES221" s="119"/>
      <c r="ET221" s="119"/>
      <c r="EU221" s="119"/>
      <c r="EV221" s="119"/>
      <c r="EW221" s="119"/>
      <c r="EX221" s="119"/>
      <c r="EY221" s="119"/>
      <c r="EZ221" s="119"/>
      <c r="FA221" s="119"/>
      <c r="FB221" s="119"/>
      <c r="FC221" s="119"/>
      <c r="FD221" s="119"/>
      <c r="FE221" s="119"/>
      <c r="FF221" s="119"/>
      <c r="FG221" s="119"/>
      <c r="FH221" s="119"/>
      <c r="FI221" s="119"/>
      <c r="FJ221" s="119"/>
      <c r="FK221" s="119"/>
      <c r="FL221" s="119"/>
      <c r="FM221" s="119"/>
      <c r="FN221" s="119"/>
      <c r="FO221" s="119"/>
      <c r="FP221" s="119"/>
      <c r="FQ221" s="119"/>
      <c r="FR221" s="119"/>
      <c r="FS221" s="119"/>
      <c r="FT221" s="119"/>
      <c r="FU221" s="119"/>
      <c r="FV221" s="119"/>
      <c r="FW221" s="119"/>
      <c r="FX221" s="119"/>
      <c r="FY221" s="119"/>
      <c r="FZ221" s="119"/>
      <c r="GA221" s="119"/>
      <c r="GB221" s="119"/>
      <c r="GC221" s="119"/>
      <c r="GD221" s="119"/>
      <c r="GE221" s="119"/>
      <c r="GF221" s="119"/>
      <c r="GG221" s="119"/>
      <c r="GH221" s="119"/>
      <c r="GI221" s="119"/>
      <c r="GJ221" s="119"/>
    </row>
    <row r="222" spans="1:192" ht="146.25" x14ac:dyDescent="0.25">
      <c r="A222" s="186" t="s">
        <v>4</v>
      </c>
      <c r="B222" s="158"/>
      <c r="C222" s="158" t="s">
        <v>251</v>
      </c>
      <c r="D222" s="163" t="s">
        <v>24</v>
      </c>
      <c r="E222" s="158" t="s">
        <v>887</v>
      </c>
      <c r="F222" s="63"/>
      <c r="G222" s="90" t="str">
        <f>Page1!$H215</f>
        <v>NA</v>
      </c>
      <c r="H222" s="90" t="str">
        <f>Page2!$H215</f>
        <v>NA</v>
      </c>
      <c r="I222" s="90" t="str">
        <f>Page3!$H215</f>
        <v>NA</v>
      </c>
      <c r="J222" s="90" t="str">
        <f>Page4!$H215</f>
        <v>NA</v>
      </c>
      <c r="K222" s="90" t="str">
        <f>Page5!$H215</f>
        <v>NA</v>
      </c>
      <c r="L222" s="90" t="str">
        <f>Page6!$H215</f>
        <v>NA</v>
      </c>
      <c r="M222" s="90" t="str">
        <f>Page7!$H215</f>
        <v>NA</v>
      </c>
      <c r="N222" s="90" t="str">
        <f>Page8!$H215</f>
        <v>NA</v>
      </c>
      <c r="O222" s="90" t="str">
        <f>Page9!$H215</f>
        <v>NA</v>
      </c>
      <c r="P222" s="90" t="str">
        <f>Page10!$H215</f>
        <v>NA</v>
      </c>
      <c r="Q222" s="90" t="str">
        <f>Page11!$H215</f>
        <v>NA</v>
      </c>
      <c r="R222" s="90" t="str">
        <f>Page12!$H215</f>
        <v>NA</v>
      </c>
      <c r="S222" s="90" t="str">
        <f>Page13!$H215</f>
        <v>Validé</v>
      </c>
      <c r="T222" s="90"/>
      <c r="U222" s="90"/>
      <c r="V222" s="90"/>
      <c r="W222" s="90"/>
      <c r="X222" s="90"/>
      <c r="Y222" s="90"/>
      <c r="Z222" s="90"/>
      <c r="AA222" s="90"/>
      <c r="AB222" s="90"/>
      <c r="AC222" s="90"/>
      <c r="AD222" s="90"/>
      <c r="AE222" s="90"/>
      <c r="AF222" s="90"/>
      <c r="AG222" s="90"/>
      <c r="AH222" s="90"/>
      <c r="AI222" s="90"/>
      <c r="AJ222" s="90"/>
      <c r="AK222" s="90"/>
      <c r="AL222" s="90"/>
      <c r="AM222" s="90"/>
      <c r="AN222" s="90"/>
      <c r="AO222" s="90"/>
      <c r="AP222" s="90"/>
      <c r="AQ222" s="90"/>
      <c r="AR222" s="90"/>
      <c r="AS222" s="90"/>
      <c r="AT222" s="90"/>
      <c r="AU222" s="90"/>
      <c r="AV222" s="90"/>
      <c r="AW222" s="90"/>
      <c r="AX222" s="90"/>
      <c r="AY222" s="119"/>
      <c r="AZ222" s="119"/>
      <c r="BA222" s="119"/>
      <c r="BB222" s="119"/>
      <c r="BC222" s="119"/>
      <c r="BD222" s="119"/>
      <c r="BE222" s="119"/>
      <c r="BF222" s="119"/>
      <c r="BG222" s="119"/>
      <c r="BH222" s="119"/>
      <c r="BI222" s="119"/>
      <c r="BJ222" s="119"/>
      <c r="BK222" s="119"/>
      <c r="BL222" s="119"/>
      <c r="BM222" s="119"/>
      <c r="BN222" s="119"/>
      <c r="BO222" s="119"/>
      <c r="BP222" s="119"/>
      <c r="BQ222" s="119"/>
      <c r="BR222" s="119"/>
      <c r="BS222" s="119"/>
      <c r="BT222" s="119"/>
      <c r="BU222" s="119"/>
      <c r="BV222" s="119"/>
      <c r="BW222" s="119"/>
      <c r="BX222" s="119"/>
      <c r="BY222" s="119"/>
      <c r="BZ222" s="119"/>
      <c r="CA222" s="119"/>
      <c r="CB222" s="119"/>
      <c r="CC222" s="119"/>
      <c r="CD222" s="119"/>
      <c r="CE222" s="119"/>
      <c r="CF222" s="119"/>
      <c r="CG222" s="119"/>
      <c r="CH222" s="119"/>
      <c r="CI222" s="119"/>
      <c r="CJ222" s="119"/>
      <c r="CK222" s="119"/>
      <c r="CL222" s="119"/>
      <c r="CM222" s="119"/>
      <c r="CN222" s="119"/>
      <c r="CO222" s="119"/>
      <c r="CP222" s="119"/>
      <c r="CQ222" s="119"/>
      <c r="CR222" s="119"/>
      <c r="CS222" s="119"/>
      <c r="CT222" s="119"/>
      <c r="CU222" s="119"/>
      <c r="CV222" s="119"/>
      <c r="CW222" s="119"/>
      <c r="CX222" s="119"/>
      <c r="CY222" s="119"/>
      <c r="CZ222" s="119"/>
      <c r="DA222" s="119"/>
      <c r="DB222" s="119"/>
      <c r="DC222" s="119"/>
      <c r="DD222" s="119"/>
      <c r="DE222" s="119"/>
      <c r="DF222" s="119"/>
      <c r="DG222" s="119"/>
      <c r="DH222" s="119"/>
      <c r="DI222" s="119"/>
      <c r="DJ222" s="119"/>
      <c r="DK222" s="119"/>
      <c r="DL222" s="119"/>
      <c r="DM222" s="119"/>
      <c r="DN222" s="119"/>
      <c r="DO222" s="119"/>
      <c r="DP222" s="119"/>
      <c r="DQ222" s="119"/>
      <c r="DR222" s="119"/>
      <c r="DS222" s="119"/>
      <c r="DT222" s="119"/>
      <c r="DU222" s="119"/>
      <c r="DV222" s="119"/>
      <c r="DW222" s="119"/>
      <c r="DX222" s="119"/>
      <c r="DY222" s="119"/>
      <c r="DZ222" s="119"/>
      <c r="EA222" s="119"/>
      <c r="EB222" s="119"/>
      <c r="EC222" s="119"/>
      <c r="ED222" s="119"/>
      <c r="EE222" s="119"/>
      <c r="EF222" s="119"/>
      <c r="EG222" s="119"/>
      <c r="EH222" s="119"/>
      <c r="EI222" s="119"/>
      <c r="EJ222" s="119"/>
      <c r="EK222" s="119"/>
      <c r="EL222" s="119"/>
      <c r="EM222" s="119"/>
      <c r="EN222" s="119"/>
      <c r="EO222" s="119"/>
      <c r="EP222" s="119"/>
      <c r="EQ222" s="119"/>
      <c r="ER222" s="119"/>
      <c r="ES222" s="119"/>
      <c r="ET222" s="119"/>
      <c r="EU222" s="119"/>
      <c r="EV222" s="119"/>
      <c r="EW222" s="119"/>
      <c r="EX222" s="119"/>
      <c r="EY222" s="119"/>
      <c r="EZ222" s="119"/>
      <c r="FA222" s="119"/>
      <c r="FB222" s="119"/>
      <c r="FC222" s="119"/>
      <c r="FD222" s="119"/>
      <c r="FE222" s="119"/>
      <c r="FF222" s="119"/>
      <c r="FG222" s="119"/>
      <c r="FH222" s="119"/>
      <c r="FI222" s="119"/>
      <c r="FJ222" s="119"/>
      <c r="FK222" s="119"/>
      <c r="FL222" s="119"/>
      <c r="FM222" s="119"/>
      <c r="FN222" s="119"/>
      <c r="FO222" s="119"/>
      <c r="FP222" s="119"/>
      <c r="FQ222" s="119"/>
      <c r="FR222" s="119"/>
      <c r="FS222" s="119"/>
      <c r="FT222" s="119"/>
      <c r="FU222" s="119"/>
      <c r="FV222" s="119"/>
      <c r="FW222" s="119"/>
      <c r="FX222" s="119"/>
      <c r="FY222" s="119"/>
      <c r="FZ222" s="119"/>
      <c r="GA222" s="119"/>
      <c r="GB222" s="119"/>
      <c r="GC222" s="119"/>
      <c r="GD222" s="119"/>
      <c r="GE222" s="119"/>
      <c r="GF222" s="119"/>
      <c r="GG222" s="119"/>
      <c r="GH222" s="119"/>
      <c r="GI222" s="119"/>
      <c r="GJ222" s="119"/>
    </row>
    <row r="223" spans="1:192" ht="67.5" x14ac:dyDescent="0.25">
      <c r="A223" s="186" t="s">
        <v>4</v>
      </c>
      <c r="B223" s="165" t="s">
        <v>888</v>
      </c>
      <c r="C223" s="165" t="s">
        <v>252</v>
      </c>
      <c r="D223" s="164" t="s">
        <v>25</v>
      </c>
      <c r="E223" s="169" t="s">
        <v>889</v>
      </c>
      <c r="F223" s="62"/>
      <c r="G223" s="90" t="str">
        <f>Page1!$H216</f>
        <v>Invalidé</v>
      </c>
      <c r="H223" s="90" t="str">
        <f>Page2!$H216</f>
        <v>NA</v>
      </c>
      <c r="I223" s="90" t="str">
        <f>Page3!$H216</f>
        <v>Invalidé</v>
      </c>
      <c r="J223" s="90" t="str">
        <f>Page4!$H216</f>
        <v>Invalidé</v>
      </c>
      <c r="K223" s="90" t="str">
        <f>Page5!$H216</f>
        <v>NA</v>
      </c>
      <c r="L223" s="90" t="str">
        <f>Page6!$H216</f>
        <v>Invalidé</v>
      </c>
      <c r="M223" s="90" t="str">
        <f>Page7!$H216</f>
        <v>NA</v>
      </c>
      <c r="N223" s="90" t="str">
        <f>Page8!$H216</f>
        <v>NA</v>
      </c>
      <c r="O223" s="90" t="str">
        <f>Page9!$H216</f>
        <v>NA</v>
      </c>
      <c r="P223" s="90" t="str">
        <f>Page10!$H216</f>
        <v>NA</v>
      </c>
      <c r="Q223" s="90" t="str">
        <f>Page11!$H216</f>
        <v>NA</v>
      </c>
      <c r="R223" s="90" t="str">
        <f>Page12!$H216</f>
        <v>NA</v>
      </c>
      <c r="S223" s="90" t="str">
        <f>Page13!$H216</f>
        <v>Invalidé</v>
      </c>
      <c r="T223" s="90"/>
      <c r="U223" s="90"/>
      <c r="V223" s="90"/>
      <c r="W223" s="90"/>
      <c r="X223" s="90"/>
      <c r="Y223" s="90"/>
      <c r="Z223" s="90"/>
      <c r="AA223" s="90"/>
      <c r="AB223" s="90"/>
      <c r="AC223" s="90"/>
      <c r="AD223" s="90"/>
      <c r="AE223" s="90"/>
      <c r="AF223" s="90"/>
      <c r="AG223" s="90"/>
      <c r="AH223" s="90"/>
      <c r="AI223" s="90"/>
      <c r="AJ223" s="90"/>
      <c r="AK223" s="90"/>
      <c r="AL223" s="90"/>
      <c r="AM223" s="90"/>
      <c r="AN223" s="90"/>
      <c r="AO223" s="90"/>
      <c r="AP223" s="90"/>
      <c r="AQ223" s="90"/>
      <c r="AR223" s="90"/>
      <c r="AS223" s="90"/>
      <c r="AT223" s="90"/>
      <c r="AU223" s="90"/>
      <c r="AV223" s="90"/>
      <c r="AW223" s="90"/>
      <c r="AX223" s="90"/>
      <c r="AY223" s="119"/>
      <c r="AZ223" s="119"/>
      <c r="BA223" s="119"/>
      <c r="BB223" s="119"/>
      <c r="BC223" s="119"/>
      <c r="BD223" s="119"/>
      <c r="BE223" s="119"/>
      <c r="BF223" s="119"/>
      <c r="BG223" s="119"/>
      <c r="BH223" s="119"/>
      <c r="BI223" s="119"/>
      <c r="BJ223" s="119"/>
      <c r="BK223" s="119"/>
      <c r="BL223" s="119"/>
      <c r="BM223" s="119"/>
      <c r="BN223" s="119"/>
      <c r="BO223" s="119"/>
      <c r="BP223" s="119"/>
      <c r="BQ223" s="119"/>
      <c r="BR223" s="119"/>
      <c r="BS223" s="119"/>
      <c r="BT223" s="119"/>
      <c r="BU223" s="119"/>
      <c r="BV223" s="119"/>
      <c r="BW223" s="119"/>
      <c r="BX223" s="119"/>
      <c r="BY223" s="119"/>
      <c r="BZ223" s="119"/>
      <c r="CA223" s="119"/>
      <c r="CB223" s="119"/>
      <c r="CC223" s="119"/>
      <c r="CD223" s="119"/>
      <c r="CE223" s="119"/>
      <c r="CF223" s="119"/>
      <c r="CG223" s="119"/>
      <c r="CH223" s="119"/>
      <c r="CI223" s="119"/>
      <c r="CJ223" s="119"/>
      <c r="CK223" s="119"/>
      <c r="CL223" s="119"/>
      <c r="CM223" s="119"/>
      <c r="CN223" s="119"/>
      <c r="CO223" s="119"/>
      <c r="CP223" s="119"/>
      <c r="CQ223" s="119"/>
      <c r="CR223" s="119"/>
      <c r="CS223" s="119"/>
      <c r="CT223" s="119"/>
      <c r="CU223" s="119"/>
      <c r="CV223" s="119"/>
      <c r="CW223" s="119"/>
      <c r="CX223" s="119"/>
      <c r="CY223" s="119"/>
      <c r="CZ223" s="119"/>
      <c r="DA223" s="119"/>
      <c r="DB223" s="119"/>
      <c r="DC223" s="119"/>
      <c r="DD223" s="119"/>
      <c r="DE223" s="119"/>
      <c r="DF223" s="119"/>
      <c r="DG223" s="119"/>
      <c r="DH223" s="119"/>
      <c r="DI223" s="119"/>
      <c r="DJ223" s="119"/>
      <c r="DK223" s="119"/>
      <c r="DL223" s="119"/>
      <c r="DM223" s="119"/>
      <c r="DN223" s="119"/>
      <c r="DO223" s="119"/>
      <c r="DP223" s="119"/>
      <c r="DQ223" s="119"/>
      <c r="DR223" s="119"/>
      <c r="DS223" s="119"/>
      <c r="DT223" s="119"/>
      <c r="DU223" s="119"/>
      <c r="DV223" s="119"/>
      <c r="DW223" s="119"/>
      <c r="DX223" s="119"/>
      <c r="DY223" s="119"/>
      <c r="DZ223" s="119"/>
      <c r="EA223" s="119"/>
      <c r="EB223" s="119"/>
      <c r="EC223" s="119"/>
      <c r="ED223" s="119"/>
      <c r="EE223" s="119"/>
      <c r="EF223" s="119"/>
      <c r="EG223" s="119"/>
      <c r="EH223" s="119"/>
      <c r="EI223" s="119"/>
      <c r="EJ223" s="119"/>
      <c r="EK223" s="119"/>
      <c r="EL223" s="119"/>
      <c r="EM223" s="119"/>
      <c r="EN223" s="119"/>
      <c r="EO223" s="119"/>
      <c r="EP223" s="119"/>
      <c r="EQ223" s="119"/>
      <c r="ER223" s="119"/>
      <c r="ES223" s="119"/>
      <c r="ET223" s="119"/>
      <c r="EU223" s="119"/>
      <c r="EV223" s="119"/>
      <c r="EW223" s="119"/>
      <c r="EX223" s="119"/>
      <c r="EY223" s="119"/>
      <c r="EZ223" s="119"/>
      <c r="FA223" s="119"/>
      <c r="FB223" s="119"/>
      <c r="FC223" s="119"/>
      <c r="FD223" s="119"/>
      <c r="FE223" s="119"/>
      <c r="FF223" s="119"/>
      <c r="FG223" s="119"/>
      <c r="FH223" s="119"/>
      <c r="FI223" s="119"/>
      <c r="FJ223" s="119"/>
      <c r="FK223" s="119"/>
      <c r="FL223" s="119"/>
      <c r="FM223" s="119"/>
      <c r="FN223" s="119"/>
      <c r="FO223" s="119"/>
      <c r="FP223" s="119"/>
      <c r="FQ223" s="119"/>
      <c r="FR223" s="119"/>
      <c r="FS223" s="119"/>
      <c r="FT223" s="119"/>
      <c r="FU223" s="119"/>
      <c r="FV223" s="119"/>
      <c r="FW223" s="119"/>
      <c r="FX223" s="119"/>
      <c r="FY223" s="119"/>
      <c r="FZ223" s="119"/>
      <c r="GA223" s="119"/>
      <c r="GB223" s="119"/>
      <c r="GC223" s="119"/>
      <c r="GD223" s="119"/>
      <c r="GE223" s="119"/>
      <c r="GF223" s="119"/>
      <c r="GG223" s="119"/>
      <c r="GH223" s="119"/>
      <c r="GI223" s="119"/>
      <c r="GJ223" s="119"/>
    </row>
    <row r="224" spans="1:192" ht="33.75" x14ac:dyDescent="0.25">
      <c r="A224" s="186" t="s">
        <v>4</v>
      </c>
      <c r="B224" s="165"/>
      <c r="C224" s="165" t="s">
        <v>254</v>
      </c>
      <c r="D224" s="164" t="s">
        <v>25</v>
      </c>
      <c r="E224" s="169" t="s">
        <v>890</v>
      </c>
      <c r="F224" s="62"/>
      <c r="G224" s="90" t="str">
        <f>Page1!$H217</f>
        <v>Invalidé</v>
      </c>
      <c r="H224" s="90" t="str">
        <f>Page2!$H217</f>
        <v>NA</v>
      </c>
      <c r="I224" s="90" t="str">
        <f>Page3!$H217</f>
        <v>Invalidé</v>
      </c>
      <c r="J224" s="90" t="str">
        <f>Page4!$H217</f>
        <v>Invalidé</v>
      </c>
      <c r="K224" s="90" t="str">
        <f>Page5!$H217</f>
        <v>NA</v>
      </c>
      <c r="L224" s="90" t="str">
        <f>Page6!$H217</f>
        <v>Invalidé</v>
      </c>
      <c r="M224" s="90" t="str">
        <f>Page7!$H217</f>
        <v>NA</v>
      </c>
      <c r="N224" s="90" t="str">
        <f>Page8!$H217</f>
        <v>NA</v>
      </c>
      <c r="O224" s="90" t="str">
        <f>Page9!$H217</f>
        <v>NA</v>
      </c>
      <c r="P224" s="90" t="str">
        <f>Page10!$H217</f>
        <v>NA</v>
      </c>
      <c r="Q224" s="90" t="str">
        <f>Page11!$H217</f>
        <v>NA</v>
      </c>
      <c r="R224" s="90" t="str">
        <f>Page12!$H217</f>
        <v>NA</v>
      </c>
      <c r="S224" s="90" t="str">
        <f>Page13!$H217</f>
        <v>Invalidé</v>
      </c>
      <c r="T224" s="90"/>
      <c r="U224" s="90"/>
      <c r="V224" s="90"/>
      <c r="W224" s="90"/>
      <c r="X224" s="90"/>
      <c r="Y224" s="90"/>
      <c r="Z224" s="90"/>
      <c r="AA224" s="90"/>
      <c r="AB224" s="90"/>
      <c r="AC224" s="90"/>
      <c r="AD224" s="90"/>
      <c r="AE224" s="90"/>
      <c r="AF224" s="90"/>
      <c r="AG224" s="90"/>
      <c r="AH224" s="90"/>
      <c r="AI224" s="90"/>
      <c r="AJ224" s="90"/>
      <c r="AK224" s="90"/>
      <c r="AL224" s="90"/>
      <c r="AM224" s="90"/>
      <c r="AN224" s="90"/>
      <c r="AO224" s="90"/>
      <c r="AP224" s="90"/>
      <c r="AQ224" s="90"/>
      <c r="AR224" s="90"/>
      <c r="AS224" s="90"/>
      <c r="AT224" s="90"/>
      <c r="AU224" s="90"/>
      <c r="AV224" s="90"/>
      <c r="AW224" s="90"/>
      <c r="AX224" s="90"/>
      <c r="AY224" s="119"/>
      <c r="AZ224" s="119"/>
      <c r="BA224" s="119"/>
      <c r="BB224" s="119"/>
      <c r="BC224" s="119"/>
      <c r="BD224" s="119"/>
      <c r="BE224" s="119"/>
      <c r="BF224" s="119"/>
      <c r="BG224" s="119"/>
      <c r="BH224" s="119"/>
      <c r="BI224" s="119"/>
      <c r="BJ224" s="119"/>
      <c r="BK224" s="119"/>
      <c r="BL224" s="119"/>
      <c r="BM224" s="119"/>
      <c r="BN224" s="119"/>
      <c r="BO224" s="119"/>
      <c r="BP224" s="119"/>
      <c r="BQ224" s="119"/>
      <c r="BR224" s="119"/>
      <c r="BS224" s="119"/>
      <c r="BT224" s="119"/>
      <c r="BU224" s="119"/>
      <c r="BV224" s="119"/>
      <c r="BW224" s="119"/>
      <c r="BX224" s="119"/>
      <c r="BY224" s="119"/>
      <c r="BZ224" s="119"/>
      <c r="CA224" s="119"/>
      <c r="CB224" s="119"/>
      <c r="CC224" s="119"/>
      <c r="CD224" s="119"/>
      <c r="CE224" s="119"/>
      <c r="CF224" s="119"/>
      <c r="CG224" s="119"/>
      <c r="CH224" s="119"/>
      <c r="CI224" s="119"/>
      <c r="CJ224" s="119"/>
      <c r="CK224" s="119"/>
      <c r="CL224" s="119"/>
      <c r="CM224" s="119"/>
      <c r="CN224" s="119"/>
      <c r="CO224" s="119"/>
      <c r="CP224" s="119"/>
      <c r="CQ224" s="119"/>
      <c r="CR224" s="119"/>
      <c r="CS224" s="119"/>
      <c r="CT224" s="119"/>
      <c r="CU224" s="119"/>
      <c r="CV224" s="119"/>
      <c r="CW224" s="119"/>
      <c r="CX224" s="119"/>
      <c r="CY224" s="119"/>
      <c r="CZ224" s="119"/>
      <c r="DA224" s="119"/>
      <c r="DB224" s="119"/>
      <c r="DC224" s="119"/>
      <c r="DD224" s="119"/>
      <c r="DE224" s="119"/>
      <c r="DF224" s="119"/>
      <c r="DG224" s="119"/>
      <c r="DH224" s="119"/>
      <c r="DI224" s="119"/>
      <c r="DJ224" s="119"/>
      <c r="DK224" s="119"/>
      <c r="DL224" s="119"/>
      <c r="DM224" s="119"/>
      <c r="DN224" s="119"/>
      <c r="DO224" s="119"/>
      <c r="DP224" s="119"/>
      <c r="DQ224" s="119"/>
      <c r="DR224" s="119"/>
      <c r="DS224" s="119"/>
      <c r="DT224" s="119"/>
      <c r="DU224" s="119"/>
      <c r="DV224" s="119"/>
      <c r="DW224" s="119"/>
      <c r="DX224" s="119"/>
      <c r="DY224" s="119"/>
      <c r="DZ224" s="119"/>
      <c r="EA224" s="119"/>
      <c r="EB224" s="119"/>
      <c r="EC224" s="119"/>
      <c r="ED224" s="119"/>
      <c r="EE224" s="119"/>
      <c r="EF224" s="119"/>
      <c r="EG224" s="119"/>
      <c r="EH224" s="119"/>
      <c r="EI224" s="119"/>
      <c r="EJ224" s="119"/>
      <c r="EK224" s="119"/>
      <c r="EL224" s="119"/>
      <c r="EM224" s="119"/>
      <c r="EN224" s="119"/>
      <c r="EO224" s="119"/>
      <c r="EP224" s="119"/>
      <c r="EQ224" s="119"/>
      <c r="ER224" s="119"/>
      <c r="ES224" s="119"/>
      <c r="ET224" s="119"/>
      <c r="EU224" s="119"/>
      <c r="EV224" s="119"/>
      <c r="EW224" s="119"/>
      <c r="EX224" s="119"/>
      <c r="EY224" s="119"/>
      <c r="EZ224" s="119"/>
      <c r="FA224" s="119"/>
      <c r="FB224" s="119"/>
      <c r="FC224" s="119"/>
      <c r="FD224" s="119"/>
      <c r="FE224" s="119"/>
      <c r="FF224" s="119"/>
      <c r="FG224" s="119"/>
      <c r="FH224" s="119"/>
      <c r="FI224" s="119"/>
      <c r="FJ224" s="119"/>
      <c r="FK224" s="119"/>
      <c r="FL224" s="119"/>
      <c r="FM224" s="119"/>
      <c r="FN224" s="119"/>
      <c r="FO224" s="119"/>
      <c r="FP224" s="119"/>
      <c r="FQ224" s="119"/>
      <c r="FR224" s="119"/>
      <c r="FS224" s="119"/>
      <c r="FT224" s="119"/>
      <c r="FU224" s="119"/>
      <c r="FV224" s="119"/>
      <c r="FW224" s="119"/>
      <c r="FX224" s="119"/>
      <c r="FY224" s="119"/>
      <c r="FZ224" s="119"/>
      <c r="GA224" s="119"/>
      <c r="GB224" s="119"/>
      <c r="GC224" s="119"/>
      <c r="GD224" s="119"/>
      <c r="GE224" s="119"/>
      <c r="GF224" s="119"/>
      <c r="GG224" s="119"/>
      <c r="GH224" s="119"/>
      <c r="GI224" s="119"/>
      <c r="GJ224" s="119"/>
    </row>
    <row r="225" spans="1:192" ht="202.5" x14ac:dyDescent="0.25">
      <c r="A225" s="186" t="s">
        <v>4</v>
      </c>
      <c r="B225" s="158" t="s">
        <v>891</v>
      </c>
      <c r="C225" s="158" t="s">
        <v>253</v>
      </c>
      <c r="D225" s="163" t="s">
        <v>25</v>
      </c>
      <c r="E225" s="184" t="s">
        <v>892</v>
      </c>
      <c r="F225" s="63"/>
      <c r="G225" s="90" t="str">
        <f>Page1!$H218</f>
        <v>NA</v>
      </c>
      <c r="H225" s="90" t="str">
        <f>Page2!$H218</f>
        <v>NA</v>
      </c>
      <c r="I225" s="90" t="str">
        <f>Page3!$H218</f>
        <v>NA</v>
      </c>
      <c r="J225" s="90" t="str">
        <f>Page4!$H218</f>
        <v>NA</v>
      </c>
      <c r="K225" s="90" t="str">
        <f>Page5!$H218</f>
        <v>NA</v>
      </c>
      <c r="L225" s="90" t="str">
        <f>Page6!$H218</f>
        <v>NA</v>
      </c>
      <c r="M225" s="90" t="str">
        <f>Page7!$H218</f>
        <v>NA</v>
      </c>
      <c r="N225" s="90" t="str">
        <f>Page8!$H218</f>
        <v>NA</v>
      </c>
      <c r="O225" s="90" t="str">
        <f>Page9!$H218</f>
        <v>NA</v>
      </c>
      <c r="P225" s="90" t="str">
        <f>Page10!$H218</f>
        <v>NA</v>
      </c>
      <c r="Q225" s="90" t="str">
        <f>Page11!$H218</f>
        <v>NA</v>
      </c>
      <c r="R225" s="90" t="str">
        <f>Page12!$H218</f>
        <v>NA</v>
      </c>
      <c r="S225" s="90" t="str">
        <f>Page13!$H218</f>
        <v>NA</v>
      </c>
      <c r="T225" s="90"/>
      <c r="U225" s="90"/>
      <c r="V225" s="90"/>
      <c r="W225" s="90"/>
      <c r="X225" s="90"/>
      <c r="Y225" s="90"/>
      <c r="Z225" s="90"/>
      <c r="AA225" s="90"/>
      <c r="AB225" s="90"/>
      <c r="AC225" s="90"/>
      <c r="AD225" s="90"/>
      <c r="AE225" s="90"/>
      <c r="AF225" s="90"/>
      <c r="AG225" s="90"/>
      <c r="AH225" s="90"/>
      <c r="AI225" s="90"/>
      <c r="AJ225" s="90"/>
      <c r="AK225" s="90"/>
      <c r="AL225" s="90"/>
      <c r="AM225" s="90"/>
      <c r="AN225" s="90"/>
      <c r="AO225" s="90"/>
      <c r="AP225" s="90"/>
      <c r="AQ225" s="90"/>
      <c r="AR225" s="90"/>
      <c r="AS225" s="90"/>
      <c r="AT225" s="90"/>
      <c r="AU225" s="90"/>
      <c r="AV225" s="90"/>
      <c r="AW225" s="90"/>
      <c r="AX225" s="90"/>
      <c r="AY225" s="119"/>
      <c r="AZ225" s="119"/>
      <c r="BA225" s="119"/>
      <c r="BB225" s="119"/>
      <c r="BC225" s="119"/>
      <c r="BD225" s="119"/>
      <c r="BE225" s="119"/>
      <c r="BF225" s="119"/>
      <c r="BG225" s="119"/>
      <c r="BH225" s="119"/>
      <c r="BI225" s="119"/>
      <c r="BJ225" s="119"/>
      <c r="BK225" s="119"/>
      <c r="BL225" s="119"/>
      <c r="BM225" s="119"/>
      <c r="BN225" s="119"/>
      <c r="BO225" s="119"/>
      <c r="BP225" s="119"/>
      <c r="BQ225" s="119"/>
      <c r="BR225" s="119"/>
      <c r="BS225" s="119"/>
      <c r="BT225" s="119"/>
      <c r="BU225" s="119"/>
      <c r="BV225" s="119"/>
      <c r="BW225" s="119"/>
      <c r="BX225" s="119"/>
      <c r="BY225" s="119"/>
      <c r="BZ225" s="119"/>
      <c r="CA225" s="119"/>
      <c r="CB225" s="119"/>
      <c r="CC225" s="119"/>
      <c r="CD225" s="119"/>
      <c r="CE225" s="119"/>
      <c r="CF225" s="119"/>
      <c r="CG225" s="119"/>
      <c r="CH225" s="119"/>
      <c r="CI225" s="119"/>
      <c r="CJ225" s="119"/>
      <c r="CK225" s="119"/>
      <c r="CL225" s="119"/>
      <c r="CM225" s="119"/>
      <c r="CN225" s="119"/>
      <c r="CO225" s="119"/>
      <c r="CP225" s="119"/>
      <c r="CQ225" s="119"/>
      <c r="CR225" s="119"/>
      <c r="CS225" s="119"/>
      <c r="CT225" s="119"/>
      <c r="CU225" s="119"/>
      <c r="CV225" s="119"/>
      <c r="CW225" s="119"/>
      <c r="CX225" s="119"/>
      <c r="CY225" s="119"/>
      <c r="CZ225" s="119"/>
      <c r="DA225" s="119"/>
      <c r="DB225" s="119"/>
      <c r="DC225" s="119"/>
      <c r="DD225" s="119"/>
      <c r="DE225" s="119"/>
      <c r="DF225" s="119"/>
      <c r="DG225" s="119"/>
      <c r="DH225" s="119"/>
      <c r="DI225" s="119"/>
      <c r="DJ225" s="119"/>
      <c r="DK225" s="119"/>
      <c r="DL225" s="119"/>
      <c r="DM225" s="119"/>
      <c r="DN225" s="119"/>
      <c r="DO225" s="119"/>
      <c r="DP225" s="119"/>
      <c r="DQ225" s="119"/>
      <c r="DR225" s="119"/>
      <c r="DS225" s="119"/>
      <c r="DT225" s="119"/>
      <c r="DU225" s="119"/>
      <c r="DV225" s="119"/>
      <c r="DW225" s="119"/>
      <c r="DX225" s="119"/>
      <c r="DY225" s="119"/>
      <c r="DZ225" s="119"/>
      <c r="EA225" s="119"/>
      <c r="EB225" s="119"/>
      <c r="EC225" s="119"/>
      <c r="ED225" s="119"/>
      <c r="EE225" s="119"/>
      <c r="EF225" s="119"/>
      <c r="EG225" s="119"/>
      <c r="EH225" s="119"/>
      <c r="EI225" s="119"/>
      <c r="EJ225" s="119"/>
      <c r="EK225" s="119"/>
      <c r="EL225" s="119"/>
      <c r="EM225" s="119"/>
      <c r="EN225" s="119"/>
      <c r="EO225" s="119"/>
      <c r="EP225" s="119"/>
      <c r="EQ225" s="119"/>
      <c r="ER225" s="119"/>
      <c r="ES225" s="119"/>
      <c r="ET225" s="119"/>
      <c r="EU225" s="119"/>
      <c r="EV225" s="119"/>
      <c r="EW225" s="119"/>
      <c r="EX225" s="119"/>
      <c r="EY225" s="119"/>
      <c r="EZ225" s="119"/>
      <c r="FA225" s="119"/>
      <c r="FB225" s="119"/>
      <c r="FC225" s="119"/>
      <c r="FD225" s="119"/>
      <c r="FE225" s="119"/>
      <c r="FF225" s="119"/>
      <c r="FG225" s="119"/>
      <c r="FH225" s="119"/>
      <c r="FI225" s="119"/>
      <c r="FJ225" s="119"/>
      <c r="FK225" s="119"/>
      <c r="FL225" s="119"/>
      <c r="FM225" s="119"/>
      <c r="FN225" s="119"/>
      <c r="FO225" s="119"/>
      <c r="FP225" s="119"/>
      <c r="FQ225" s="119"/>
      <c r="FR225" s="119"/>
      <c r="FS225" s="119"/>
      <c r="FT225" s="119"/>
      <c r="FU225" s="119"/>
      <c r="FV225" s="119"/>
      <c r="FW225" s="119"/>
      <c r="FX225" s="119"/>
      <c r="FY225" s="119"/>
      <c r="FZ225" s="119"/>
      <c r="GA225" s="119"/>
      <c r="GB225" s="119"/>
      <c r="GC225" s="119"/>
      <c r="GD225" s="119"/>
      <c r="GE225" s="119"/>
      <c r="GF225" s="119"/>
      <c r="GG225" s="119"/>
      <c r="GH225" s="119"/>
      <c r="GI225" s="119"/>
      <c r="GJ225" s="119"/>
    </row>
    <row r="226" spans="1:192" ht="146.25" x14ac:dyDescent="0.25">
      <c r="A226" s="186" t="s">
        <v>4</v>
      </c>
      <c r="B226" s="158"/>
      <c r="C226" s="158" t="s">
        <v>255</v>
      </c>
      <c r="D226" s="163" t="s">
        <v>25</v>
      </c>
      <c r="E226" s="184" t="s">
        <v>893</v>
      </c>
      <c r="F226" s="63"/>
      <c r="G226" s="90" t="str">
        <f>Page1!$H219</f>
        <v>NA</v>
      </c>
      <c r="H226" s="90" t="str">
        <f>Page2!$H219</f>
        <v>NA</v>
      </c>
      <c r="I226" s="90" t="str">
        <f>Page3!$H219</f>
        <v>NA</v>
      </c>
      <c r="J226" s="90" t="str">
        <f>Page4!$H219</f>
        <v>NA</v>
      </c>
      <c r="K226" s="90" t="str">
        <f>Page5!$H219</f>
        <v>NA</v>
      </c>
      <c r="L226" s="90" t="str">
        <f>Page6!$H219</f>
        <v>NA</v>
      </c>
      <c r="M226" s="90" t="str">
        <f>Page7!$H219</f>
        <v>NA</v>
      </c>
      <c r="N226" s="90" t="str">
        <f>Page8!$H219</f>
        <v>NA</v>
      </c>
      <c r="O226" s="90" t="str">
        <f>Page9!$H219</f>
        <v>NA</v>
      </c>
      <c r="P226" s="90" t="str">
        <f>Page10!$H219</f>
        <v>NA</v>
      </c>
      <c r="Q226" s="90" t="str">
        <f>Page11!$H219</f>
        <v>NA</v>
      </c>
      <c r="R226" s="90" t="str">
        <f>Page12!$H219</f>
        <v>NA</v>
      </c>
      <c r="S226" s="90" t="str">
        <f>Page13!$H219</f>
        <v>NA</v>
      </c>
      <c r="T226" s="90"/>
      <c r="U226" s="90"/>
      <c r="V226" s="90"/>
      <c r="W226" s="90"/>
      <c r="X226" s="90"/>
      <c r="Y226" s="90"/>
      <c r="Z226" s="90"/>
      <c r="AA226" s="90"/>
      <c r="AB226" s="90"/>
      <c r="AC226" s="90"/>
      <c r="AD226" s="90"/>
      <c r="AE226" s="90"/>
      <c r="AF226" s="90"/>
      <c r="AG226" s="90"/>
      <c r="AH226" s="90"/>
      <c r="AI226" s="90"/>
      <c r="AJ226" s="90"/>
      <c r="AK226" s="90"/>
      <c r="AL226" s="90"/>
      <c r="AM226" s="90"/>
      <c r="AN226" s="90"/>
      <c r="AO226" s="90"/>
      <c r="AP226" s="90"/>
      <c r="AQ226" s="90"/>
      <c r="AR226" s="90"/>
      <c r="AS226" s="90"/>
      <c r="AT226" s="90"/>
      <c r="AU226" s="90"/>
      <c r="AV226" s="90"/>
      <c r="AW226" s="90"/>
      <c r="AX226" s="90"/>
      <c r="AY226" s="119"/>
      <c r="AZ226" s="119"/>
      <c r="BA226" s="119"/>
      <c r="BB226" s="119"/>
      <c r="BC226" s="119"/>
      <c r="BD226" s="119"/>
      <c r="BE226" s="119"/>
      <c r="BF226" s="119"/>
      <c r="BG226" s="119"/>
      <c r="BH226" s="119"/>
      <c r="BI226" s="119"/>
      <c r="BJ226" s="119"/>
      <c r="BK226" s="119"/>
      <c r="BL226" s="119"/>
      <c r="BM226" s="119"/>
      <c r="BN226" s="119"/>
      <c r="BO226" s="119"/>
      <c r="BP226" s="119"/>
      <c r="BQ226" s="119"/>
      <c r="BR226" s="119"/>
      <c r="BS226" s="119"/>
      <c r="BT226" s="119"/>
      <c r="BU226" s="119"/>
      <c r="BV226" s="119"/>
      <c r="BW226" s="119"/>
      <c r="BX226" s="119"/>
      <c r="BY226" s="119"/>
      <c r="BZ226" s="119"/>
      <c r="CA226" s="119"/>
      <c r="CB226" s="119"/>
      <c r="CC226" s="119"/>
      <c r="CD226" s="119"/>
      <c r="CE226" s="119"/>
      <c r="CF226" s="119"/>
      <c r="CG226" s="119"/>
      <c r="CH226" s="119"/>
      <c r="CI226" s="119"/>
      <c r="CJ226" s="119"/>
      <c r="CK226" s="119"/>
      <c r="CL226" s="119"/>
      <c r="CM226" s="119"/>
      <c r="CN226" s="119"/>
      <c r="CO226" s="119"/>
      <c r="CP226" s="119"/>
      <c r="CQ226" s="119"/>
      <c r="CR226" s="119"/>
      <c r="CS226" s="119"/>
      <c r="CT226" s="119"/>
      <c r="CU226" s="119"/>
      <c r="CV226" s="119"/>
      <c r="CW226" s="119"/>
      <c r="CX226" s="119"/>
      <c r="CY226" s="119"/>
      <c r="CZ226" s="119"/>
      <c r="DA226" s="119"/>
      <c r="DB226" s="119"/>
      <c r="DC226" s="119"/>
      <c r="DD226" s="119"/>
      <c r="DE226" s="119"/>
      <c r="DF226" s="119"/>
      <c r="DG226" s="119"/>
      <c r="DH226" s="119"/>
      <c r="DI226" s="119"/>
      <c r="DJ226" s="119"/>
      <c r="DK226" s="119"/>
      <c r="DL226" s="119"/>
      <c r="DM226" s="119"/>
      <c r="DN226" s="119"/>
      <c r="DO226" s="119"/>
      <c r="DP226" s="119"/>
      <c r="DQ226" s="119"/>
      <c r="DR226" s="119"/>
      <c r="DS226" s="119"/>
      <c r="DT226" s="119"/>
      <c r="DU226" s="119"/>
      <c r="DV226" s="119"/>
      <c r="DW226" s="119"/>
      <c r="DX226" s="119"/>
      <c r="DY226" s="119"/>
      <c r="DZ226" s="119"/>
      <c r="EA226" s="119"/>
      <c r="EB226" s="119"/>
      <c r="EC226" s="119"/>
      <c r="ED226" s="119"/>
      <c r="EE226" s="119"/>
      <c r="EF226" s="119"/>
      <c r="EG226" s="119"/>
      <c r="EH226" s="119"/>
      <c r="EI226" s="119"/>
      <c r="EJ226" s="119"/>
      <c r="EK226" s="119"/>
      <c r="EL226" s="119"/>
      <c r="EM226" s="119"/>
      <c r="EN226" s="119"/>
      <c r="EO226" s="119"/>
      <c r="EP226" s="119"/>
      <c r="EQ226" s="119"/>
      <c r="ER226" s="119"/>
      <c r="ES226" s="119"/>
      <c r="ET226" s="119"/>
      <c r="EU226" s="119"/>
      <c r="EV226" s="119"/>
      <c r="EW226" s="119"/>
      <c r="EX226" s="119"/>
      <c r="EY226" s="119"/>
      <c r="EZ226" s="119"/>
      <c r="FA226" s="119"/>
      <c r="FB226" s="119"/>
      <c r="FC226" s="119"/>
      <c r="FD226" s="119"/>
      <c r="FE226" s="119"/>
      <c r="FF226" s="119"/>
      <c r="FG226" s="119"/>
      <c r="FH226" s="119"/>
      <c r="FI226" s="119"/>
      <c r="FJ226" s="119"/>
      <c r="FK226" s="119"/>
      <c r="FL226" s="119"/>
      <c r="FM226" s="119"/>
      <c r="FN226" s="119"/>
      <c r="FO226" s="119"/>
      <c r="FP226" s="119"/>
      <c r="FQ226" s="119"/>
      <c r="FR226" s="119"/>
      <c r="FS226" s="119"/>
      <c r="FT226" s="119"/>
      <c r="FU226" s="119"/>
      <c r="FV226" s="119"/>
      <c r="FW226" s="119"/>
      <c r="FX226" s="119"/>
      <c r="FY226" s="119"/>
      <c r="FZ226" s="119"/>
      <c r="GA226" s="119"/>
      <c r="GB226" s="119"/>
      <c r="GC226" s="119"/>
      <c r="GD226" s="119"/>
      <c r="GE226" s="119"/>
      <c r="GF226" s="119"/>
      <c r="GG226" s="119"/>
      <c r="GH226" s="119"/>
      <c r="GI226" s="119"/>
      <c r="GJ226" s="119"/>
    </row>
    <row r="227" spans="1:192" ht="146.25" x14ac:dyDescent="0.25">
      <c r="A227" s="186" t="s">
        <v>4</v>
      </c>
      <c r="B227" s="165" t="s">
        <v>894</v>
      </c>
      <c r="C227" s="165" t="s">
        <v>256</v>
      </c>
      <c r="D227" s="164" t="s">
        <v>25</v>
      </c>
      <c r="E227" s="171" t="s">
        <v>895</v>
      </c>
      <c r="F227" s="62"/>
      <c r="G227" s="90" t="str">
        <f>Page1!$H220</f>
        <v>NA</v>
      </c>
      <c r="H227" s="90" t="str">
        <f>Page2!$H220</f>
        <v>NA</v>
      </c>
      <c r="I227" s="90" t="str">
        <f>Page3!$H220</f>
        <v>NA</v>
      </c>
      <c r="J227" s="90" t="str">
        <f>Page4!$H220</f>
        <v>NA</v>
      </c>
      <c r="K227" s="90" t="str">
        <f>Page5!$H220</f>
        <v>NA</v>
      </c>
      <c r="L227" s="90" t="str">
        <f>Page6!$H220</f>
        <v>NA</v>
      </c>
      <c r="M227" s="90" t="str">
        <f>Page7!$H220</f>
        <v>NA</v>
      </c>
      <c r="N227" s="90" t="str">
        <f>Page8!$H220</f>
        <v>NA</v>
      </c>
      <c r="O227" s="90" t="str">
        <f>Page9!$H220</f>
        <v>NA</v>
      </c>
      <c r="P227" s="90" t="str">
        <f>Page10!$H220</f>
        <v>NA</v>
      </c>
      <c r="Q227" s="90" t="str">
        <f>Page11!$H220</f>
        <v>NA</v>
      </c>
      <c r="R227" s="90" t="str">
        <f>Page12!$H220</f>
        <v>NA</v>
      </c>
      <c r="S227" s="90" t="str">
        <f>Page13!$H220</f>
        <v>NA</v>
      </c>
      <c r="T227" s="90"/>
      <c r="U227" s="90"/>
      <c r="V227" s="90"/>
      <c r="W227" s="90"/>
      <c r="X227" s="90"/>
      <c r="Y227" s="90"/>
      <c r="Z227" s="90"/>
      <c r="AA227" s="90"/>
      <c r="AB227" s="90"/>
      <c r="AC227" s="90"/>
      <c r="AD227" s="90"/>
      <c r="AE227" s="90"/>
      <c r="AF227" s="90"/>
      <c r="AG227" s="90"/>
      <c r="AH227" s="90"/>
      <c r="AI227" s="90"/>
      <c r="AJ227" s="90"/>
      <c r="AK227" s="90"/>
      <c r="AL227" s="90"/>
      <c r="AM227" s="90"/>
      <c r="AN227" s="90"/>
      <c r="AO227" s="90"/>
      <c r="AP227" s="90"/>
      <c r="AQ227" s="90"/>
      <c r="AR227" s="90"/>
      <c r="AS227" s="90"/>
      <c r="AT227" s="90"/>
      <c r="AU227" s="90"/>
      <c r="AV227" s="90"/>
      <c r="AW227" s="90"/>
      <c r="AX227" s="90"/>
      <c r="AY227" s="119"/>
      <c r="AZ227" s="119"/>
      <c r="BA227" s="119"/>
      <c r="BB227" s="119"/>
      <c r="BC227" s="119"/>
      <c r="BD227" s="119"/>
      <c r="BE227" s="119"/>
      <c r="BF227" s="119"/>
      <c r="BG227" s="119"/>
      <c r="BH227" s="119"/>
      <c r="BI227" s="119"/>
      <c r="BJ227" s="119"/>
      <c r="BK227" s="119"/>
      <c r="BL227" s="119"/>
      <c r="BM227" s="119"/>
      <c r="BN227" s="119"/>
      <c r="BO227" s="119"/>
      <c r="BP227" s="119"/>
      <c r="BQ227" s="119"/>
      <c r="BR227" s="119"/>
      <c r="BS227" s="119"/>
      <c r="BT227" s="119"/>
      <c r="BU227" s="119"/>
      <c r="BV227" s="119"/>
      <c r="BW227" s="119"/>
      <c r="BX227" s="119"/>
      <c r="BY227" s="119"/>
      <c r="BZ227" s="119"/>
      <c r="CA227" s="119"/>
      <c r="CB227" s="119"/>
      <c r="CC227" s="119"/>
      <c r="CD227" s="119"/>
      <c r="CE227" s="119"/>
      <c r="CF227" s="119"/>
      <c r="CG227" s="119"/>
      <c r="CH227" s="119"/>
      <c r="CI227" s="119"/>
      <c r="CJ227" s="119"/>
      <c r="CK227" s="119"/>
      <c r="CL227" s="119"/>
      <c r="CM227" s="119"/>
      <c r="CN227" s="119"/>
      <c r="CO227" s="119"/>
      <c r="CP227" s="119"/>
      <c r="CQ227" s="119"/>
      <c r="CR227" s="119"/>
      <c r="CS227" s="119"/>
      <c r="CT227" s="119"/>
      <c r="CU227" s="119"/>
      <c r="CV227" s="119"/>
      <c r="CW227" s="119"/>
      <c r="CX227" s="119"/>
      <c r="CY227" s="119"/>
      <c r="CZ227" s="119"/>
      <c r="DA227" s="119"/>
      <c r="DB227" s="119"/>
      <c r="DC227" s="119"/>
      <c r="DD227" s="119"/>
      <c r="DE227" s="119"/>
      <c r="DF227" s="119"/>
      <c r="DG227" s="119"/>
      <c r="DH227" s="119"/>
      <c r="DI227" s="119"/>
      <c r="DJ227" s="119"/>
      <c r="DK227" s="119"/>
      <c r="DL227" s="119"/>
      <c r="DM227" s="119"/>
      <c r="DN227" s="119"/>
      <c r="DO227" s="119"/>
      <c r="DP227" s="119"/>
      <c r="DQ227" s="119"/>
      <c r="DR227" s="119"/>
      <c r="DS227" s="119"/>
      <c r="DT227" s="119"/>
      <c r="DU227" s="119"/>
      <c r="DV227" s="119"/>
      <c r="DW227" s="119"/>
      <c r="DX227" s="119"/>
      <c r="DY227" s="119"/>
      <c r="DZ227" s="119"/>
      <c r="EA227" s="119"/>
      <c r="EB227" s="119"/>
      <c r="EC227" s="119"/>
      <c r="ED227" s="119"/>
      <c r="EE227" s="119"/>
      <c r="EF227" s="119"/>
      <c r="EG227" s="119"/>
      <c r="EH227" s="119"/>
      <c r="EI227" s="119"/>
      <c r="EJ227" s="119"/>
      <c r="EK227" s="119"/>
      <c r="EL227" s="119"/>
      <c r="EM227" s="119"/>
      <c r="EN227" s="119"/>
      <c r="EO227" s="119"/>
      <c r="EP227" s="119"/>
      <c r="EQ227" s="119"/>
      <c r="ER227" s="119"/>
      <c r="ES227" s="119"/>
      <c r="ET227" s="119"/>
      <c r="EU227" s="119"/>
      <c r="EV227" s="119"/>
      <c r="EW227" s="119"/>
      <c r="EX227" s="119"/>
      <c r="EY227" s="119"/>
      <c r="EZ227" s="119"/>
      <c r="FA227" s="119"/>
      <c r="FB227" s="119"/>
      <c r="FC227" s="119"/>
      <c r="FD227" s="119"/>
      <c r="FE227" s="119"/>
      <c r="FF227" s="119"/>
      <c r="FG227" s="119"/>
      <c r="FH227" s="119"/>
      <c r="FI227" s="119"/>
      <c r="FJ227" s="119"/>
      <c r="FK227" s="119"/>
      <c r="FL227" s="119"/>
      <c r="FM227" s="119"/>
      <c r="FN227" s="119"/>
      <c r="FO227" s="119"/>
      <c r="FP227" s="119"/>
      <c r="FQ227" s="119"/>
      <c r="FR227" s="119"/>
      <c r="FS227" s="119"/>
      <c r="FT227" s="119"/>
      <c r="FU227" s="119"/>
      <c r="FV227" s="119"/>
      <c r="FW227" s="119"/>
      <c r="FX227" s="119"/>
      <c r="FY227" s="119"/>
      <c r="FZ227" s="119"/>
      <c r="GA227" s="119"/>
      <c r="GB227" s="119"/>
      <c r="GC227" s="119"/>
      <c r="GD227" s="119"/>
      <c r="GE227" s="119"/>
      <c r="GF227" s="119"/>
      <c r="GG227" s="119"/>
      <c r="GH227" s="119"/>
      <c r="GI227" s="119"/>
      <c r="GJ227" s="119"/>
    </row>
    <row r="228" spans="1:192" ht="101.25" x14ac:dyDescent="0.25">
      <c r="A228" s="187" t="s">
        <v>7</v>
      </c>
      <c r="B228" s="158" t="s">
        <v>257</v>
      </c>
      <c r="C228" s="158" t="s">
        <v>258</v>
      </c>
      <c r="D228" s="163" t="s">
        <v>25</v>
      </c>
      <c r="E228" s="185" t="s">
        <v>896</v>
      </c>
      <c r="F228" s="63"/>
      <c r="G228" s="90" t="str">
        <f>Page1!$H221</f>
        <v>Invalidé</v>
      </c>
      <c r="H228" s="90" t="str">
        <f>Page2!$H221</f>
        <v>Invalidé</v>
      </c>
      <c r="I228" s="90" t="str">
        <f>Page3!$H221</f>
        <v>Invalidé</v>
      </c>
      <c r="J228" s="90" t="str">
        <f>Page4!$H221</f>
        <v>Invalidé</v>
      </c>
      <c r="K228" s="90" t="str">
        <f>Page5!$H221</f>
        <v>Invalidé</v>
      </c>
      <c r="L228" s="90" t="str">
        <f>Page6!$H221</f>
        <v>Invalidé</v>
      </c>
      <c r="M228" s="90" t="str">
        <f>Page7!$H221</f>
        <v>Invalidé</v>
      </c>
      <c r="N228" s="90" t="str">
        <f>Page8!$H221</f>
        <v>Invalidé</v>
      </c>
      <c r="O228" s="90" t="str">
        <f>Page9!$H221</f>
        <v>Invalidé</v>
      </c>
      <c r="P228" s="90" t="str">
        <f>Page10!$H221</f>
        <v>Invalidé</v>
      </c>
      <c r="Q228" s="90" t="str">
        <f>Page11!$H221</f>
        <v>Invalidé</v>
      </c>
      <c r="R228" s="90" t="str">
        <f>Page12!$H221</f>
        <v>Invalidé</v>
      </c>
      <c r="S228" s="90" t="str">
        <f>Page13!$H221</f>
        <v>Invalidé</v>
      </c>
      <c r="T228" s="90"/>
      <c r="U228" s="90"/>
      <c r="V228" s="90"/>
      <c r="W228" s="90"/>
      <c r="X228" s="90"/>
      <c r="Y228" s="90"/>
      <c r="Z228" s="90"/>
      <c r="AA228" s="90"/>
      <c r="AB228" s="90"/>
      <c r="AC228" s="90"/>
      <c r="AD228" s="90"/>
      <c r="AE228" s="90"/>
      <c r="AF228" s="90"/>
      <c r="AG228" s="90"/>
      <c r="AH228" s="90"/>
      <c r="AI228" s="90"/>
      <c r="AJ228" s="90"/>
      <c r="AK228" s="90"/>
      <c r="AL228" s="90"/>
      <c r="AM228" s="90"/>
      <c r="AN228" s="90"/>
      <c r="AO228" s="90"/>
      <c r="AP228" s="90"/>
      <c r="AQ228" s="90"/>
      <c r="AR228" s="90"/>
      <c r="AS228" s="90"/>
      <c r="AT228" s="90"/>
      <c r="AU228" s="90"/>
      <c r="AV228" s="90"/>
      <c r="AW228" s="90"/>
      <c r="AX228" s="90"/>
      <c r="AY228" s="119"/>
      <c r="AZ228" s="119"/>
      <c r="BA228" s="119"/>
      <c r="BB228" s="119"/>
      <c r="BC228" s="119"/>
      <c r="BD228" s="119"/>
      <c r="BE228" s="119"/>
      <c r="BF228" s="119"/>
      <c r="BG228" s="119"/>
      <c r="BH228" s="119"/>
      <c r="BI228" s="119"/>
      <c r="BJ228" s="119"/>
      <c r="BK228" s="119"/>
      <c r="BL228" s="119"/>
      <c r="BM228" s="119"/>
      <c r="BN228" s="119"/>
      <c r="BO228" s="119"/>
      <c r="BP228" s="119"/>
      <c r="BQ228" s="119"/>
      <c r="BR228" s="119"/>
      <c r="BS228" s="119"/>
      <c r="BT228" s="119"/>
      <c r="BU228" s="119"/>
      <c r="BV228" s="119"/>
      <c r="BW228" s="119"/>
      <c r="BX228" s="119"/>
      <c r="BY228" s="119"/>
      <c r="BZ228" s="119"/>
      <c r="CA228" s="119"/>
      <c r="CB228" s="119"/>
      <c r="CC228" s="119"/>
      <c r="CD228" s="119"/>
      <c r="CE228" s="119"/>
      <c r="CF228" s="119"/>
      <c r="CG228" s="119"/>
      <c r="CH228" s="119"/>
      <c r="CI228" s="119"/>
      <c r="CJ228" s="119"/>
      <c r="CK228" s="119"/>
      <c r="CL228" s="119"/>
      <c r="CM228" s="119"/>
      <c r="CN228" s="119"/>
      <c r="CO228" s="119"/>
      <c r="CP228" s="119"/>
      <c r="CQ228" s="119"/>
      <c r="CR228" s="119"/>
      <c r="CS228" s="119"/>
      <c r="CT228" s="119"/>
      <c r="CU228" s="119"/>
      <c r="CV228" s="119"/>
      <c r="CW228" s="119"/>
      <c r="CX228" s="119"/>
      <c r="CY228" s="119"/>
      <c r="CZ228" s="119"/>
      <c r="DA228" s="119"/>
      <c r="DB228" s="119"/>
      <c r="DC228" s="119"/>
      <c r="DD228" s="119"/>
      <c r="DE228" s="119"/>
      <c r="DF228" s="119"/>
      <c r="DG228" s="119"/>
      <c r="DH228" s="119"/>
      <c r="DI228" s="119"/>
      <c r="DJ228" s="119"/>
      <c r="DK228" s="119"/>
      <c r="DL228" s="119"/>
      <c r="DM228" s="119"/>
      <c r="DN228" s="119"/>
      <c r="DO228" s="119"/>
      <c r="DP228" s="119"/>
      <c r="DQ228" s="119"/>
      <c r="DR228" s="119"/>
      <c r="DS228" s="119"/>
      <c r="DT228" s="119"/>
      <c r="DU228" s="119"/>
      <c r="DV228" s="119"/>
      <c r="DW228" s="119"/>
      <c r="DX228" s="119"/>
      <c r="DY228" s="119"/>
      <c r="DZ228" s="119"/>
      <c r="EA228" s="119"/>
      <c r="EB228" s="119"/>
      <c r="EC228" s="119"/>
      <c r="ED228" s="119"/>
      <c r="EE228" s="119"/>
      <c r="EF228" s="119"/>
      <c r="EG228" s="119"/>
      <c r="EH228" s="119"/>
      <c r="EI228" s="119"/>
      <c r="EJ228" s="119"/>
      <c r="EK228" s="119"/>
      <c r="EL228" s="119"/>
      <c r="EM228" s="119"/>
      <c r="EN228" s="119"/>
      <c r="EO228" s="119"/>
      <c r="EP228" s="119"/>
      <c r="EQ228" s="119"/>
      <c r="ER228" s="119"/>
      <c r="ES228" s="119"/>
      <c r="ET228" s="119"/>
      <c r="EU228" s="119"/>
      <c r="EV228" s="119"/>
      <c r="EW228" s="119"/>
      <c r="EX228" s="119"/>
      <c r="EY228" s="119"/>
      <c r="EZ228" s="119"/>
      <c r="FA228" s="119"/>
      <c r="FB228" s="119"/>
      <c r="FC228" s="119"/>
      <c r="FD228" s="119"/>
      <c r="FE228" s="119"/>
      <c r="FF228" s="119"/>
      <c r="FG228" s="119"/>
      <c r="FH228" s="119"/>
      <c r="FI228" s="119"/>
      <c r="FJ228" s="119"/>
      <c r="FK228" s="119"/>
      <c r="FL228" s="119"/>
      <c r="FM228" s="119"/>
      <c r="FN228" s="119"/>
      <c r="FO228" s="119"/>
      <c r="FP228" s="119"/>
      <c r="FQ228" s="119"/>
      <c r="FR228" s="119"/>
      <c r="FS228" s="119"/>
      <c r="FT228" s="119"/>
      <c r="FU228" s="119"/>
      <c r="FV228" s="119"/>
      <c r="FW228" s="119"/>
      <c r="FX228" s="119"/>
      <c r="FY228" s="119"/>
      <c r="FZ228" s="119"/>
      <c r="GA228" s="119"/>
      <c r="GB228" s="119"/>
      <c r="GC228" s="119"/>
      <c r="GD228" s="119"/>
      <c r="GE228" s="119"/>
      <c r="GF228" s="119"/>
      <c r="GG228" s="119"/>
      <c r="GH228" s="119"/>
      <c r="GI228" s="119"/>
      <c r="GJ228" s="119"/>
    </row>
    <row r="229" spans="1:192" ht="123.75" x14ac:dyDescent="0.25">
      <c r="A229" s="187" t="s">
        <v>7</v>
      </c>
      <c r="B229" s="165" t="s">
        <v>897</v>
      </c>
      <c r="C229" s="165" t="s">
        <v>259</v>
      </c>
      <c r="D229" s="164" t="s">
        <v>25</v>
      </c>
      <c r="E229" s="169" t="s">
        <v>898</v>
      </c>
      <c r="F229" s="62"/>
      <c r="G229" s="90" t="str">
        <f>Page1!$H222</f>
        <v>Invalidé</v>
      </c>
      <c r="H229" s="90" t="str">
        <f>Page2!$H222</f>
        <v>Invalidé</v>
      </c>
      <c r="I229" s="90" t="str">
        <f>Page3!$H222</f>
        <v>Invalidé</v>
      </c>
      <c r="J229" s="90" t="str">
        <f>Page4!$H222</f>
        <v>Invalidé</v>
      </c>
      <c r="K229" s="90" t="str">
        <f>Page5!$H222</f>
        <v>Invalidé</v>
      </c>
      <c r="L229" s="90" t="str">
        <f>Page6!$H222</f>
        <v>Invalidé</v>
      </c>
      <c r="M229" s="90" t="str">
        <f>Page7!$H222</f>
        <v>Invalidé</v>
      </c>
      <c r="N229" s="90" t="str">
        <f>Page8!$H222</f>
        <v>Invalidé</v>
      </c>
      <c r="O229" s="90" t="str">
        <f>Page9!$H222</f>
        <v>Invalidé</v>
      </c>
      <c r="P229" s="90" t="str">
        <f>Page10!$H222</f>
        <v>Invalidé</v>
      </c>
      <c r="Q229" s="90" t="str">
        <f>Page11!$H222</f>
        <v>Invalidé</v>
      </c>
      <c r="R229" s="90" t="str">
        <f>Page12!$H222</f>
        <v>Invalidé</v>
      </c>
      <c r="S229" s="90" t="str">
        <f>Page13!$H222</f>
        <v>Invalidé</v>
      </c>
      <c r="T229" s="90"/>
      <c r="U229" s="90"/>
      <c r="V229" s="90"/>
      <c r="W229" s="90"/>
      <c r="X229" s="90"/>
      <c r="Y229" s="90"/>
      <c r="Z229" s="90"/>
      <c r="AA229" s="90"/>
      <c r="AB229" s="90"/>
      <c r="AC229" s="90"/>
      <c r="AD229" s="90"/>
      <c r="AE229" s="90"/>
      <c r="AF229" s="90"/>
      <c r="AG229" s="90"/>
      <c r="AH229" s="90"/>
      <c r="AI229" s="90"/>
      <c r="AJ229" s="90"/>
      <c r="AK229" s="90"/>
      <c r="AL229" s="90"/>
      <c r="AM229" s="90"/>
      <c r="AN229" s="90"/>
      <c r="AO229" s="90"/>
      <c r="AP229" s="90"/>
      <c r="AQ229" s="90"/>
      <c r="AR229" s="90"/>
      <c r="AS229" s="90"/>
      <c r="AT229" s="90"/>
      <c r="AU229" s="90"/>
      <c r="AV229" s="90"/>
      <c r="AW229" s="90"/>
      <c r="AX229" s="90"/>
      <c r="AY229" s="119"/>
      <c r="AZ229" s="119"/>
      <c r="BA229" s="119"/>
      <c r="BB229" s="119"/>
      <c r="BC229" s="119"/>
      <c r="BD229" s="119"/>
      <c r="BE229" s="119"/>
      <c r="BF229" s="119"/>
      <c r="BG229" s="119"/>
      <c r="BH229" s="119"/>
      <c r="BI229" s="119"/>
      <c r="BJ229" s="119"/>
      <c r="BK229" s="119"/>
      <c r="BL229" s="119"/>
      <c r="BM229" s="119"/>
      <c r="BN229" s="119"/>
      <c r="BO229" s="119"/>
      <c r="BP229" s="119"/>
      <c r="BQ229" s="119"/>
      <c r="BR229" s="119"/>
      <c r="BS229" s="119"/>
      <c r="BT229" s="119"/>
      <c r="BU229" s="119"/>
      <c r="BV229" s="119"/>
      <c r="BW229" s="119"/>
      <c r="BX229" s="119"/>
      <c r="BY229" s="119"/>
      <c r="BZ229" s="119"/>
      <c r="CA229" s="119"/>
      <c r="CB229" s="119"/>
      <c r="CC229" s="119"/>
      <c r="CD229" s="119"/>
      <c r="CE229" s="119"/>
      <c r="CF229" s="119"/>
      <c r="CG229" s="119"/>
      <c r="CH229" s="119"/>
      <c r="CI229" s="119"/>
      <c r="CJ229" s="119"/>
      <c r="CK229" s="119"/>
      <c r="CL229" s="119"/>
      <c r="CM229" s="119"/>
      <c r="CN229" s="119"/>
      <c r="CO229" s="119"/>
      <c r="CP229" s="119"/>
      <c r="CQ229" s="119"/>
      <c r="CR229" s="119"/>
      <c r="CS229" s="119"/>
      <c r="CT229" s="119"/>
      <c r="CU229" s="119"/>
      <c r="CV229" s="119"/>
      <c r="CW229" s="119"/>
      <c r="CX229" s="119"/>
      <c r="CY229" s="119"/>
      <c r="CZ229" s="119"/>
      <c r="DA229" s="119"/>
      <c r="DB229" s="119"/>
      <c r="DC229" s="119"/>
      <c r="DD229" s="119"/>
      <c r="DE229" s="119"/>
      <c r="DF229" s="119"/>
      <c r="DG229" s="119"/>
      <c r="DH229" s="119"/>
      <c r="DI229" s="119"/>
      <c r="DJ229" s="119"/>
      <c r="DK229" s="119"/>
      <c r="DL229" s="119"/>
      <c r="DM229" s="119"/>
      <c r="DN229" s="119"/>
      <c r="DO229" s="119"/>
      <c r="DP229" s="119"/>
      <c r="DQ229" s="119"/>
      <c r="DR229" s="119"/>
      <c r="DS229" s="119"/>
      <c r="DT229" s="119"/>
      <c r="DU229" s="119"/>
      <c r="DV229" s="119"/>
      <c r="DW229" s="119"/>
      <c r="DX229" s="119"/>
      <c r="DY229" s="119"/>
      <c r="DZ229" s="119"/>
      <c r="EA229" s="119"/>
      <c r="EB229" s="119"/>
      <c r="EC229" s="119"/>
      <c r="ED229" s="119"/>
      <c r="EE229" s="119"/>
      <c r="EF229" s="119"/>
      <c r="EG229" s="119"/>
      <c r="EH229" s="119"/>
      <c r="EI229" s="119"/>
      <c r="EJ229" s="119"/>
      <c r="EK229" s="119"/>
      <c r="EL229" s="119"/>
      <c r="EM229" s="119"/>
      <c r="EN229" s="119"/>
      <c r="EO229" s="119"/>
      <c r="EP229" s="119"/>
      <c r="EQ229" s="119"/>
      <c r="ER229" s="119"/>
      <c r="ES229" s="119"/>
      <c r="ET229" s="119"/>
      <c r="EU229" s="119"/>
      <c r="EV229" s="119"/>
      <c r="EW229" s="119"/>
      <c r="EX229" s="119"/>
      <c r="EY229" s="119"/>
      <c r="EZ229" s="119"/>
      <c r="FA229" s="119"/>
      <c r="FB229" s="119"/>
      <c r="FC229" s="119"/>
      <c r="FD229" s="119"/>
      <c r="FE229" s="119"/>
      <c r="FF229" s="119"/>
      <c r="FG229" s="119"/>
      <c r="FH229" s="119"/>
      <c r="FI229" s="119"/>
      <c r="FJ229" s="119"/>
      <c r="FK229" s="119"/>
      <c r="FL229" s="119"/>
      <c r="FM229" s="119"/>
      <c r="FN229" s="119"/>
      <c r="FO229" s="119"/>
      <c r="FP229" s="119"/>
      <c r="FQ229" s="119"/>
      <c r="FR229" s="119"/>
      <c r="FS229" s="119"/>
      <c r="FT229" s="119"/>
      <c r="FU229" s="119"/>
      <c r="FV229" s="119"/>
      <c r="FW229" s="119"/>
      <c r="FX229" s="119"/>
      <c r="FY229" s="119"/>
      <c r="FZ229" s="119"/>
      <c r="GA229" s="119"/>
      <c r="GB229" s="119"/>
      <c r="GC229" s="119"/>
      <c r="GD229" s="119"/>
      <c r="GE229" s="119"/>
      <c r="GF229" s="119"/>
      <c r="GG229" s="119"/>
      <c r="GH229" s="119"/>
      <c r="GI229" s="119"/>
      <c r="GJ229" s="119"/>
    </row>
    <row r="230" spans="1:192" ht="33.75" x14ac:dyDescent="0.25">
      <c r="A230" s="187" t="s">
        <v>7</v>
      </c>
      <c r="B230" s="158" t="s">
        <v>899</v>
      </c>
      <c r="C230" s="158" t="s">
        <v>260</v>
      </c>
      <c r="D230" s="163" t="s">
        <v>25</v>
      </c>
      <c r="E230" s="177" t="s">
        <v>900</v>
      </c>
      <c r="F230" s="63"/>
      <c r="G230" s="90" t="str">
        <f>Page1!$H223</f>
        <v>NA</v>
      </c>
      <c r="H230" s="90" t="str">
        <f>Page2!$H223</f>
        <v>NA</v>
      </c>
      <c r="I230" s="90" t="str">
        <f>Page3!$H223</f>
        <v>NA</v>
      </c>
      <c r="J230" s="90" t="str">
        <f>Page4!$H223</f>
        <v>NA</v>
      </c>
      <c r="K230" s="90" t="str">
        <f>Page5!$H223</f>
        <v>NA</v>
      </c>
      <c r="L230" s="90" t="str">
        <f>Page6!$H223</f>
        <v>NA</v>
      </c>
      <c r="M230" s="90" t="str">
        <f>Page7!$H223</f>
        <v>NA</v>
      </c>
      <c r="N230" s="90" t="str">
        <f>Page8!$H223</f>
        <v>NA</v>
      </c>
      <c r="O230" s="90" t="str">
        <f>Page9!$H223</f>
        <v>NA</v>
      </c>
      <c r="P230" s="90" t="str">
        <f>Page10!$H223</f>
        <v>NA</v>
      </c>
      <c r="Q230" s="90" t="str">
        <f>Page11!$H223</f>
        <v>NA</v>
      </c>
      <c r="R230" s="90" t="str">
        <f>Page12!$H223</f>
        <v>NA</v>
      </c>
      <c r="S230" s="90" t="str">
        <f>Page13!$H223</f>
        <v>NA</v>
      </c>
      <c r="T230" s="90"/>
      <c r="U230" s="90"/>
      <c r="V230" s="90"/>
      <c r="W230" s="90"/>
      <c r="X230" s="90"/>
      <c r="Y230" s="90"/>
      <c r="Z230" s="90"/>
      <c r="AA230" s="90"/>
      <c r="AB230" s="90"/>
      <c r="AC230" s="90"/>
      <c r="AD230" s="90"/>
      <c r="AE230" s="90"/>
      <c r="AF230" s="90"/>
      <c r="AG230" s="90"/>
      <c r="AH230" s="90"/>
      <c r="AI230" s="90"/>
      <c r="AJ230" s="90"/>
      <c r="AK230" s="90"/>
      <c r="AL230" s="90"/>
      <c r="AM230" s="90"/>
      <c r="AN230" s="90"/>
      <c r="AO230" s="90"/>
      <c r="AP230" s="90"/>
      <c r="AQ230" s="90"/>
      <c r="AR230" s="90"/>
      <c r="AS230" s="90"/>
      <c r="AT230" s="90"/>
      <c r="AU230" s="90"/>
      <c r="AV230" s="90"/>
      <c r="AW230" s="90"/>
      <c r="AX230" s="90"/>
      <c r="AY230" s="119"/>
      <c r="AZ230" s="119"/>
      <c r="BA230" s="119"/>
      <c r="BB230" s="119"/>
      <c r="BC230" s="119"/>
      <c r="BD230" s="119"/>
      <c r="BE230" s="119"/>
      <c r="BF230" s="119"/>
      <c r="BG230" s="119"/>
      <c r="BH230" s="119"/>
      <c r="BI230" s="119"/>
      <c r="BJ230" s="119"/>
      <c r="BK230" s="119"/>
      <c r="BL230" s="119"/>
      <c r="BM230" s="119"/>
      <c r="BN230" s="119"/>
      <c r="BO230" s="119"/>
      <c r="BP230" s="119"/>
      <c r="BQ230" s="119"/>
      <c r="BR230" s="119"/>
      <c r="BS230" s="119"/>
      <c r="BT230" s="119"/>
      <c r="BU230" s="119"/>
      <c r="BV230" s="119"/>
      <c r="BW230" s="119"/>
      <c r="BX230" s="119"/>
      <c r="BY230" s="119"/>
      <c r="BZ230" s="119"/>
      <c r="CA230" s="119"/>
      <c r="CB230" s="119"/>
      <c r="CC230" s="119"/>
      <c r="CD230" s="119"/>
      <c r="CE230" s="119"/>
      <c r="CF230" s="119"/>
      <c r="CG230" s="119"/>
      <c r="CH230" s="119"/>
      <c r="CI230" s="119"/>
      <c r="CJ230" s="119"/>
      <c r="CK230" s="119"/>
      <c r="CL230" s="119"/>
      <c r="CM230" s="119"/>
      <c r="CN230" s="119"/>
      <c r="CO230" s="119"/>
      <c r="CP230" s="119"/>
      <c r="CQ230" s="119"/>
      <c r="CR230" s="119"/>
      <c r="CS230" s="119"/>
      <c r="CT230" s="119"/>
      <c r="CU230" s="119"/>
      <c r="CV230" s="119"/>
      <c r="CW230" s="119"/>
      <c r="CX230" s="119"/>
      <c r="CY230" s="119"/>
      <c r="CZ230" s="119"/>
      <c r="DA230" s="119"/>
      <c r="DB230" s="119"/>
      <c r="DC230" s="119"/>
      <c r="DD230" s="119"/>
      <c r="DE230" s="119"/>
      <c r="DF230" s="119"/>
      <c r="DG230" s="119"/>
      <c r="DH230" s="119"/>
      <c r="DI230" s="119"/>
      <c r="DJ230" s="119"/>
      <c r="DK230" s="119"/>
      <c r="DL230" s="119"/>
      <c r="DM230" s="119"/>
      <c r="DN230" s="119"/>
      <c r="DO230" s="119"/>
      <c r="DP230" s="119"/>
      <c r="DQ230" s="119"/>
      <c r="DR230" s="119"/>
      <c r="DS230" s="119"/>
      <c r="DT230" s="119"/>
      <c r="DU230" s="119"/>
      <c r="DV230" s="119"/>
      <c r="DW230" s="119"/>
      <c r="DX230" s="119"/>
      <c r="DY230" s="119"/>
      <c r="DZ230" s="119"/>
      <c r="EA230" s="119"/>
      <c r="EB230" s="119"/>
      <c r="EC230" s="119"/>
      <c r="ED230" s="119"/>
      <c r="EE230" s="119"/>
      <c r="EF230" s="119"/>
      <c r="EG230" s="119"/>
      <c r="EH230" s="119"/>
      <c r="EI230" s="119"/>
      <c r="EJ230" s="119"/>
      <c r="EK230" s="119"/>
      <c r="EL230" s="119"/>
      <c r="EM230" s="119"/>
      <c r="EN230" s="119"/>
      <c r="EO230" s="119"/>
      <c r="EP230" s="119"/>
      <c r="EQ230" s="119"/>
      <c r="ER230" s="119"/>
      <c r="ES230" s="119"/>
      <c r="ET230" s="119"/>
      <c r="EU230" s="119"/>
      <c r="EV230" s="119"/>
      <c r="EW230" s="119"/>
      <c r="EX230" s="119"/>
      <c r="EY230" s="119"/>
      <c r="EZ230" s="119"/>
      <c r="FA230" s="119"/>
      <c r="FB230" s="119"/>
      <c r="FC230" s="119"/>
      <c r="FD230" s="119"/>
      <c r="FE230" s="119"/>
      <c r="FF230" s="119"/>
      <c r="FG230" s="119"/>
      <c r="FH230" s="119"/>
      <c r="FI230" s="119"/>
      <c r="FJ230" s="119"/>
      <c r="FK230" s="119"/>
      <c r="FL230" s="119"/>
      <c r="FM230" s="119"/>
      <c r="FN230" s="119"/>
      <c r="FO230" s="119"/>
      <c r="FP230" s="119"/>
      <c r="FQ230" s="119"/>
      <c r="FR230" s="119"/>
      <c r="FS230" s="119"/>
      <c r="FT230" s="119"/>
      <c r="FU230" s="119"/>
      <c r="FV230" s="119"/>
      <c r="FW230" s="119"/>
      <c r="FX230" s="119"/>
      <c r="FY230" s="119"/>
      <c r="FZ230" s="119"/>
      <c r="GA230" s="119"/>
      <c r="GB230" s="119"/>
      <c r="GC230" s="119"/>
      <c r="GD230" s="119"/>
      <c r="GE230" s="119"/>
      <c r="GF230" s="119"/>
      <c r="GG230" s="119"/>
      <c r="GH230" s="119"/>
      <c r="GI230" s="119"/>
      <c r="GJ230" s="119"/>
    </row>
    <row r="231" spans="1:192" ht="22.5" x14ac:dyDescent="0.25">
      <c r="A231" s="187" t="s">
        <v>7</v>
      </c>
      <c r="B231" s="158"/>
      <c r="C231" s="158" t="s">
        <v>262</v>
      </c>
      <c r="D231" s="163" t="s">
        <v>25</v>
      </c>
      <c r="E231" s="177" t="s">
        <v>265</v>
      </c>
      <c r="F231" s="63"/>
      <c r="G231" s="90" t="str">
        <f>Page1!$H224</f>
        <v>NA</v>
      </c>
      <c r="H231" s="90" t="str">
        <f>Page2!$H224</f>
        <v>NA</v>
      </c>
      <c r="I231" s="90" t="str">
        <f>Page3!$H224</f>
        <v>NA</v>
      </c>
      <c r="J231" s="90" t="str">
        <f>Page4!$H224</f>
        <v>NA</v>
      </c>
      <c r="K231" s="90" t="str">
        <f>Page5!$H224</f>
        <v>NA</v>
      </c>
      <c r="L231" s="90" t="str">
        <f>Page6!$H224</f>
        <v>NA</v>
      </c>
      <c r="M231" s="90" t="str">
        <f>Page7!$H224</f>
        <v>NA</v>
      </c>
      <c r="N231" s="90" t="str">
        <f>Page8!$H224</f>
        <v>NA</v>
      </c>
      <c r="O231" s="90" t="str">
        <f>Page9!$H224</f>
        <v>NA</v>
      </c>
      <c r="P231" s="90" t="str">
        <f>Page10!$H224</f>
        <v>NA</v>
      </c>
      <c r="Q231" s="90" t="str">
        <f>Page11!$H224</f>
        <v>NA</v>
      </c>
      <c r="R231" s="90" t="str">
        <f>Page12!$H224</f>
        <v>NA</v>
      </c>
      <c r="S231" s="90" t="str">
        <f>Page13!$H224</f>
        <v>NA</v>
      </c>
      <c r="T231" s="90"/>
      <c r="U231" s="90"/>
      <c r="V231" s="90"/>
      <c r="W231" s="90"/>
      <c r="X231" s="90"/>
      <c r="Y231" s="90"/>
      <c r="Z231" s="90"/>
      <c r="AA231" s="90"/>
      <c r="AB231" s="90"/>
      <c r="AC231" s="90"/>
      <c r="AD231" s="90"/>
      <c r="AE231" s="90"/>
      <c r="AF231" s="90"/>
      <c r="AG231" s="90"/>
      <c r="AH231" s="90"/>
      <c r="AI231" s="90"/>
      <c r="AJ231" s="90"/>
      <c r="AK231" s="90"/>
      <c r="AL231" s="90"/>
      <c r="AM231" s="90"/>
      <c r="AN231" s="90"/>
      <c r="AO231" s="90"/>
      <c r="AP231" s="90"/>
      <c r="AQ231" s="90"/>
      <c r="AR231" s="90"/>
      <c r="AS231" s="90"/>
      <c r="AT231" s="90"/>
      <c r="AU231" s="90"/>
      <c r="AV231" s="90"/>
      <c r="AW231" s="90"/>
      <c r="AX231" s="90"/>
      <c r="AY231" s="119"/>
      <c r="AZ231" s="119"/>
      <c r="BA231" s="119"/>
      <c r="BB231" s="119"/>
      <c r="BC231" s="119"/>
      <c r="BD231" s="119"/>
      <c r="BE231" s="119"/>
      <c r="BF231" s="119"/>
      <c r="BG231" s="119"/>
      <c r="BH231" s="119"/>
      <c r="BI231" s="119"/>
      <c r="BJ231" s="119"/>
      <c r="BK231" s="119"/>
      <c r="BL231" s="119"/>
      <c r="BM231" s="119"/>
      <c r="BN231" s="119"/>
      <c r="BO231" s="119"/>
      <c r="BP231" s="119"/>
      <c r="BQ231" s="119"/>
      <c r="BR231" s="119"/>
      <c r="BS231" s="119"/>
      <c r="BT231" s="119"/>
      <c r="BU231" s="119"/>
      <c r="BV231" s="119"/>
      <c r="BW231" s="119"/>
      <c r="BX231" s="119"/>
      <c r="BY231" s="119"/>
      <c r="BZ231" s="119"/>
      <c r="CA231" s="119"/>
      <c r="CB231" s="119"/>
      <c r="CC231" s="119"/>
      <c r="CD231" s="119"/>
      <c r="CE231" s="119"/>
      <c r="CF231" s="119"/>
      <c r="CG231" s="119"/>
      <c r="CH231" s="119"/>
      <c r="CI231" s="119"/>
      <c r="CJ231" s="119"/>
      <c r="CK231" s="119"/>
      <c r="CL231" s="119"/>
      <c r="CM231" s="119"/>
      <c r="CN231" s="119"/>
      <c r="CO231" s="119"/>
      <c r="CP231" s="119"/>
      <c r="CQ231" s="119"/>
      <c r="CR231" s="119"/>
      <c r="CS231" s="119"/>
      <c r="CT231" s="119"/>
      <c r="CU231" s="119"/>
      <c r="CV231" s="119"/>
      <c r="CW231" s="119"/>
      <c r="CX231" s="119"/>
      <c r="CY231" s="119"/>
      <c r="CZ231" s="119"/>
      <c r="DA231" s="119"/>
      <c r="DB231" s="119"/>
      <c r="DC231" s="119"/>
      <c r="DD231" s="119"/>
      <c r="DE231" s="119"/>
      <c r="DF231" s="119"/>
      <c r="DG231" s="119"/>
      <c r="DH231" s="119"/>
      <c r="DI231" s="119"/>
      <c r="DJ231" s="119"/>
      <c r="DK231" s="119"/>
      <c r="DL231" s="119"/>
      <c r="DM231" s="119"/>
      <c r="DN231" s="119"/>
      <c r="DO231" s="119"/>
      <c r="DP231" s="119"/>
      <c r="DQ231" s="119"/>
      <c r="DR231" s="119"/>
      <c r="DS231" s="119"/>
      <c r="DT231" s="119"/>
      <c r="DU231" s="119"/>
      <c r="DV231" s="119"/>
      <c r="DW231" s="119"/>
      <c r="DX231" s="119"/>
      <c r="DY231" s="119"/>
      <c r="DZ231" s="119"/>
      <c r="EA231" s="119"/>
      <c r="EB231" s="119"/>
      <c r="EC231" s="119"/>
      <c r="ED231" s="119"/>
      <c r="EE231" s="119"/>
      <c r="EF231" s="119"/>
      <c r="EG231" s="119"/>
      <c r="EH231" s="119"/>
      <c r="EI231" s="119"/>
      <c r="EJ231" s="119"/>
      <c r="EK231" s="119"/>
      <c r="EL231" s="119"/>
      <c r="EM231" s="119"/>
      <c r="EN231" s="119"/>
      <c r="EO231" s="119"/>
      <c r="EP231" s="119"/>
      <c r="EQ231" s="119"/>
      <c r="ER231" s="119"/>
      <c r="ES231" s="119"/>
      <c r="ET231" s="119"/>
      <c r="EU231" s="119"/>
      <c r="EV231" s="119"/>
      <c r="EW231" s="119"/>
      <c r="EX231" s="119"/>
      <c r="EY231" s="119"/>
      <c r="EZ231" s="119"/>
      <c r="FA231" s="119"/>
      <c r="FB231" s="119"/>
      <c r="FC231" s="119"/>
      <c r="FD231" s="119"/>
      <c r="FE231" s="119"/>
      <c r="FF231" s="119"/>
      <c r="FG231" s="119"/>
      <c r="FH231" s="119"/>
      <c r="FI231" s="119"/>
      <c r="FJ231" s="119"/>
      <c r="FK231" s="119"/>
      <c r="FL231" s="119"/>
      <c r="FM231" s="119"/>
      <c r="FN231" s="119"/>
      <c r="FO231" s="119"/>
      <c r="FP231" s="119"/>
      <c r="FQ231" s="119"/>
      <c r="FR231" s="119"/>
      <c r="FS231" s="119"/>
      <c r="FT231" s="119"/>
      <c r="FU231" s="119"/>
      <c r="FV231" s="119"/>
      <c r="FW231" s="119"/>
      <c r="FX231" s="119"/>
      <c r="FY231" s="119"/>
      <c r="FZ231" s="119"/>
      <c r="GA231" s="119"/>
      <c r="GB231" s="119"/>
      <c r="GC231" s="119"/>
      <c r="GD231" s="119"/>
      <c r="GE231" s="119"/>
      <c r="GF231" s="119"/>
      <c r="GG231" s="119"/>
      <c r="GH231" s="119"/>
      <c r="GI231" s="119"/>
      <c r="GJ231" s="119"/>
    </row>
    <row r="232" spans="1:192" ht="33.75" x14ac:dyDescent="0.25">
      <c r="A232" s="187" t="s">
        <v>7</v>
      </c>
      <c r="B232" s="158"/>
      <c r="C232" s="158" t="s">
        <v>530</v>
      </c>
      <c r="D232" s="163" t="s">
        <v>25</v>
      </c>
      <c r="E232" s="177" t="s">
        <v>266</v>
      </c>
      <c r="F232" s="63"/>
      <c r="G232" s="90" t="str">
        <f>Page1!$H225</f>
        <v>NA</v>
      </c>
      <c r="H232" s="90" t="str">
        <f>Page2!$H225</f>
        <v>NA</v>
      </c>
      <c r="I232" s="90" t="str">
        <f>Page3!$H225</f>
        <v>NA</v>
      </c>
      <c r="J232" s="90" t="str">
        <f>Page4!$H225</f>
        <v>NA</v>
      </c>
      <c r="K232" s="90" t="str">
        <f>Page5!$H225</f>
        <v>NA</v>
      </c>
      <c r="L232" s="90" t="str">
        <f>Page6!$H225</f>
        <v>NA</v>
      </c>
      <c r="M232" s="90" t="str">
        <f>Page7!$H225</f>
        <v>NA</v>
      </c>
      <c r="N232" s="90" t="str">
        <f>Page8!$H225</f>
        <v>NA</v>
      </c>
      <c r="O232" s="90" t="str">
        <f>Page9!$H225</f>
        <v>NA</v>
      </c>
      <c r="P232" s="90" t="str">
        <f>Page10!$H225</f>
        <v>NA</v>
      </c>
      <c r="Q232" s="90" t="str">
        <f>Page11!$H225</f>
        <v>NA</v>
      </c>
      <c r="R232" s="90" t="str">
        <f>Page12!$H225</f>
        <v>NA</v>
      </c>
      <c r="S232" s="90" t="str">
        <f>Page13!$H225</f>
        <v>NA</v>
      </c>
      <c r="T232" s="90"/>
      <c r="U232" s="90"/>
      <c r="V232" s="90"/>
      <c r="W232" s="90"/>
      <c r="X232" s="90"/>
      <c r="Y232" s="90"/>
      <c r="Z232" s="90"/>
      <c r="AA232" s="90"/>
      <c r="AB232" s="90"/>
      <c r="AC232" s="90"/>
      <c r="AD232" s="90"/>
      <c r="AE232" s="90"/>
      <c r="AF232" s="90"/>
      <c r="AG232" s="90"/>
      <c r="AH232" s="90"/>
      <c r="AI232" s="90"/>
      <c r="AJ232" s="90"/>
      <c r="AK232" s="90"/>
      <c r="AL232" s="90"/>
      <c r="AM232" s="90"/>
      <c r="AN232" s="90"/>
      <c r="AO232" s="90"/>
      <c r="AP232" s="90"/>
      <c r="AQ232" s="90"/>
      <c r="AR232" s="90"/>
      <c r="AS232" s="90"/>
      <c r="AT232" s="90"/>
      <c r="AU232" s="90"/>
      <c r="AV232" s="90"/>
      <c r="AW232" s="90"/>
      <c r="AX232" s="90"/>
      <c r="AY232" s="119"/>
      <c r="AZ232" s="119"/>
      <c r="BA232" s="119"/>
      <c r="BB232" s="119"/>
      <c r="BC232" s="119"/>
      <c r="BD232" s="119"/>
      <c r="BE232" s="119"/>
      <c r="BF232" s="119"/>
      <c r="BG232" s="119"/>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19"/>
      <c r="DK232" s="119"/>
      <c r="DL232" s="119"/>
      <c r="DM232" s="119"/>
      <c r="DN232" s="119"/>
      <c r="DO232" s="119"/>
      <c r="DP232" s="119"/>
      <c r="DQ232" s="119"/>
      <c r="DR232" s="119"/>
      <c r="DS232" s="119"/>
      <c r="DT232" s="119"/>
      <c r="DU232" s="119"/>
      <c r="DV232" s="119"/>
      <c r="DW232" s="119"/>
      <c r="DX232" s="119"/>
      <c r="DY232" s="119"/>
      <c r="DZ232" s="119"/>
      <c r="EA232" s="119"/>
      <c r="EB232" s="119"/>
      <c r="EC232" s="119"/>
      <c r="ED232" s="119"/>
      <c r="EE232" s="119"/>
      <c r="EF232" s="119"/>
      <c r="EG232" s="119"/>
      <c r="EH232" s="119"/>
      <c r="EI232" s="119"/>
      <c r="EJ232" s="119"/>
      <c r="EK232" s="119"/>
      <c r="EL232" s="119"/>
      <c r="EM232" s="119"/>
      <c r="EN232" s="119"/>
      <c r="EO232" s="119"/>
      <c r="EP232" s="119"/>
      <c r="EQ232" s="119"/>
      <c r="ER232" s="119"/>
      <c r="ES232" s="119"/>
      <c r="ET232" s="119"/>
      <c r="EU232" s="119"/>
      <c r="EV232" s="119"/>
      <c r="EW232" s="119"/>
      <c r="EX232" s="119"/>
      <c r="EY232" s="119"/>
      <c r="EZ232" s="119"/>
      <c r="FA232" s="119"/>
      <c r="FB232" s="119"/>
      <c r="FC232" s="119"/>
      <c r="FD232" s="119"/>
      <c r="FE232" s="119"/>
      <c r="FF232" s="119"/>
      <c r="FG232" s="119"/>
      <c r="FH232" s="119"/>
      <c r="FI232" s="119"/>
      <c r="FJ232" s="119"/>
      <c r="FK232" s="119"/>
      <c r="FL232" s="119"/>
      <c r="FM232" s="119"/>
      <c r="FN232" s="119"/>
      <c r="FO232" s="119"/>
      <c r="FP232" s="119"/>
      <c r="FQ232" s="119"/>
      <c r="FR232" s="119"/>
      <c r="FS232" s="119"/>
      <c r="FT232" s="119"/>
      <c r="FU232" s="119"/>
      <c r="FV232" s="119"/>
      <c r="FW232" s="119"/>
      <c r="FX232" s="119"/>
      <c r="FY232" s="119"/>
      <c r="FZ232" s="119"/>
      <c r="GA232" s="119"/>
      <c r="GB232" s="119"/>
      <c r="GC232" s="119"/>
      <c r="GD232" s="119"/>
      <c r="GE232" s="119"/>
      <c r="GF232" s="119"/>
      <c r="GG232" s="119"/>
      <c r="GH232" s="119"/>
      <c r="GI232" s="119"/>
      <c r="GJ232" s="119"/>
    </row>
    <row r="233" spans="1:192" ht="45" x14ac:dyDescent="0.25">
      <c r="A233" s="187" t="s">
        <v>7</v>
      </c>
      <c r="B233" s="165" t="s">
        <v>901</v>
      </c>
      <c r="C233" s="165" t="s">
        <v>261</v>
      </c>
      <c r="D233" s="164" t="s">
        <v>25</v>
      </c>
      <c r="E233" s="169" t="s">
        <v>902</v>
      </c>
      <c r="F233" s="62"/>
      <c r="G233" s="90" t="str">
        <f>Page1!$H226</f>
        <v>NA</v>
      </c>
      <c r="H233" s="90" t="str">
        <f>Page2!$H226</f>
        <v>NA</v>
      </c>
      <c r="I233" s="90" t="str">
        <f>Page3!$H226</f>
        <v>NA</v>
      </c>
      <c r="J233" s="90" t="str">
        <f>Page4!$H226</f>
        <v>NA</v>
      </c>
      <c r="K233" s="90" t="str">
        <f>Page5!$H226</f>
        <v>NA</v>
      </c>
      <c r="L233" s="90" t="str">
        <f>Page6!$H226</f>
        <v>NA</v>
      </c>
      <c r="M233" s="90" t="str">
        <f>Page7!$H226</f>
        <v>NA</v>
      </c>
      <c r="N233" s="90" t="str">
        <f>Page8!$H226</f>
        <v>NA</v>
      </c>
      <c r="O233" s="90" t="str">
        <f>Page9!$H226</f>
        <v>NA</v>
      </c>
      <c r="P233" s="90" t="str">
        <f>Page10!$H226</f>
        <v>NA</v>
      </c>
      <c r="Q233" s="90" t="str">
        <f>Page11!$H226</f>
        <v>NA</v>
      </c>
      <c r="R233" s="90" t="str">
        <f>Page12!$H226</f>
        <v>NA</v>
      </c>
      <c r="S233" s="90" t="str">
        <f>Page13!$H226</f>
        <v>NA</v>
      </c>
      <c r="T233" s="90"/>
      <c r="U233" s="90"/>
      <c r="V233" s="90"/>
      <c r="W233" s="90"/>
      <c r="X233" s="90"/>
      <c r="Y233" s="90"/>
      <c r="Z233" s="90"/>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90"/>
      <c r="AW233" s="90"/>
      <c r="AX233" s="90"/>
      <c r="AY233" s="119"/>
      <c r="AZ233" s="119"/>
      <c r="BA233" s="119"/>
      <c r="BB233" s="119"/>
      <c r="BC233" s="119"/>
      <c r="BD233" s="119"/>
      <c r="BE233" s="119"/>
      <c r="BF233" s="119"/>
      <c r="BG233" s="119"/>
      <c r="BH233" s="119"/>
      <c r="BI233" s="119"/>
      <c r="BJ233" s="119"/>
      <c r="BK233" s="119"/>
      <c r="BL233" s="119"/>
      <c r="BM233" s="119"/>
      <c r="BN233" s="119"/>
      <c r="BO233" s="119"/>
      <c r="BP233" s="119"/>
      <c r="BQ233" s="119"/>
      <c r="BR233" s="119"/>
      <c r="BS233" s="119"/>
      <c r="BT233" s="119"/>
      <c r="BU233" s="119"/>
      <c r="BV233" s="119"/>
      <c r="BW233" s="119"/>
      <c r="BX233" s="119"/>
      <c r="BY233" s="119"/>
      <c r="BZ233" s="119"/>
      <c r="CA233" s="119"/>
      <c r="CB233" s="119"/>
      <c r="CC233" s="119"/>
      <c r="CD233" s="119"/>
      <c r="CE233" s="119"/>
      <c r="CF233" s="119"/>
      <c r="CG233" s="119"/>
      <c r="CH233" s="119"/>
      <c r="CI233" s="119"/>
      <c r="CJ233" s="119"/>
      <c r="CK233" s="119"/>
      <c r="CL233" s="119"/>
      <c r="CM233" s="119"/>
      <c r="CN233" s="119"/>
      <c r="CO233" s="119"/>
      <c r="CP233" s="119"/>
      <c r="CQ233" s="119"/>
      <c r="CR233" s="119"/>
      <c r="CS233" s="119"/>
      <c r="CT233" s="119"/>
      <c r="CU233" s="119"/>
      <c r="CV233" s="119"/>
      <c r="CW233" s="119"/>
      <c r="CX233" s="119"/>
      <c r="CY233" s="119"/>
      <c r="CZ233" s="119"/>
      <c r="DA233" s="119"/>
      <c r="DB233" s="119"/>
      <c r="DC233" s="119"/>
      <c r="DD233" s="119"/>
      <c r="DE233" s="119"/>
      <c r="DF233" s="119"/>
      <c r="DG233" s="119"/>
      <c r="DH233" s="119"/>
      <c r="DI233" s="119"/>
      <c r="DJ233" s="119"/>
      <c r="DK233" s="119"/>
      <c r="DL233" s="119"/>
      <c r="DM233" s="119"/>
      <c r="DN233" s="119"/>
      <c r="DO233" s="119"/>
      <c r="DP233" s="119"/>
      <c r="DQ233" s="119"/>
      <c r="DR233" s="119"/>
      <c r="DS233" s="119"/>
      <c r="DT233" s="119"/>
      <c r="DU233" s="119"/>
      <c r="DV233" s="119"/>
      <c r="DW233" s="119"/>
      <c r="DX233" s="119"/>
      <c r="DY233" s="119"/>
      <c r="DZ233" s="119"/>
      <c r="EA233" s="119"/>
      <c r="EB233" s="119"/>
      <c r="EC233" s="119"/>
      <c r="ED233" s="119"/>
      <c r="EE233" s="119"/>
      <c r="EF233" s="119"/>
      <c r="EG233" s="119"/>
      <c r="EH233" s="119"/>
      <c r="EI233" s="119"/>
      <c r="EJ233" s="119"/>
      <c r="EK233" s="119"/>
      <c r="EL233" s="119"/>
      <c r="EM233" s="119"/>
      <c r="EN233" s="119"/>
      <c r="EO233" s="119"/>
      <c r="EP233" s="119"/>
      <c r="EQ233" s="119"/>
      <c r="ER233" s="119"/>
      <c r="ES233" s="119"/>
      <c r="ET233" s="119"/>
      <c r="EU233" s="119"/>
      <c r="EV233" s="119"/>
      <c r="EW233" s="119"/>
      <c r="EX233" s="119"/>
      <c r="EY233" s="119"/>
      <c r="EZ233" s="119"/>
      <c r="FA233" s="119"/>
      <c r="FB233" s="119"/>
      <c r="FC233" s="119"/>
      <c r="FD233" s="119"/>
      <c r="FE233" s="119"/>
      <c r="FF233" s="119"/>
      <c r="FG233" s="119"/>
      <c r="FH233" s="119"/>
      <c r="FI233" s="119"/>
      <c r="FJ233" s="119"/>
      <c r="FK233" s="119"/>
      <c r="FL233" s="119"/>
      <c r="FM233" s="119"/>
      <c r="FN233" s="119"/>
      <c r="FO233" s="119"/>
      <c r="FP233" s="119"/>
      <c r="FQ233" s="119"/>
      <c r="FR233" s="119"/>
      <c r="FS233" s="119"/>
      <c r="FT233" s="119"/>
      <c r="FU233" s="119"/>
      <c r="FV233" s="119"/>
      <c r="FW233" s="119"/>
      <c r="FX233" s="119"/>
      <c r="FY233" s="119"/>
      <c r="FZ233" s="119"/>
      <c r="GA233" s="119"/>
      <c r="GB233" s="119"/>
      <c r="GC233" s="119"/>
      <c r="GD233" s="119"/>
      <c r="GE233" s="119"/>
      <c r="GF233" s="119"/>
      <c r="GG233" s="119"/>
      <c r="GH233" s="119"/>
      <c r="GI233" s="119"/>
      <c r="GJ233" s="119"/>
    </row>
    <row r="234" spans="1:192" ht="45" x14ac:dyDescent="0.25">
      <c r="A234" s="187" t="s">
        <v>7</v>
      </c>
      <c r="B234" s="165"/>
      <c r="C234" s="165" t="s">
        <v>263</v>
      </c>
      <c r="D234" s="164" t="s">
        <v>25</v>
      </c>
      <c r="E234" s="169" t="s">
        <v>904</v>
      </c>
      <c r="F234" s="62"/>
      <c r="G234" s="90" t="str">
        <f>Page1!$H227</f>
        <v>NA</v>
      </c>
      <c r="H234" s="90" t="str">
        <f>Page2!$H227</f>
        <v>NA</v>
      </c>
      <c r="I234" s="90" t="str">
        <f>Page3!$H227</f>
        <v>NA</v>
      </c>
      <c r="J234" s="90" t="str">
        <f>Page4!$H227</f>
        <v>NA</v>
      </c>
      <c r="K234" s="90" t="str">
        <f>Page5!$H227</f>
        <v>NA</v>
      </c>
      <c r="L234" s="90" t="str">
        <f>Page6!$H227</f>
        <v>NA</v>
      </c>
      <c r="M234" s="90" t="str">
        <f>Page7!$H227</f>
        <v>NA</v>
      </c>
      <c r="N234" s="90" t="str">
        <f>Page8!$H227</f>
        <v>NA</v>
      </c>
      <c r="O234" s="90" t="str">
        <f>Page9!$H227</f>
        <v>NA</v>
      </c>
      <c r="P234" s="90" t="str">
        <f>Page10!$H227</f>
        <v>NA</v>
      </c>
      <c r="Q234" s="90" t="str">
        <f>Page11!$H227</f>
        <v>NA</v>
      </c>
      <c r="R234" s="90" t="str">
        <f>Page12!$H227</f>
        <v>NA</v>
      </c>
      <c r="S234" s="90" t="str">
        <f>Page13!$H227</f>
        <v>NA</v>
      </c>
      <c r="T234" s="90"/>
      <c r="U234" s="90"/>
      <c r="V234" s="90"/>
      <c r="W234" s="90"/>
      <c r="X234" s="90"/>
      <c r="Y234" s="90"/>
      <c r="Z234" s="90"/>
      <c r="AA234" s="90"/>
      <c r="AB234" s="90"/>
      <c r="AC234" s="90"/>
      <c r="AD234" s="90"/>
      <c r="AE234" s="90"/>
      <c r="AF234" s="90"/>
      <c r="AG234" s="90"/>
      <c r="AH234" s="90"/>
      <c r="AI234" s="90"/>
      <c r="AJ234" s="90"/>
      <c r="AK234" s="90"/>
      <c r="AL234" s="90"/>
      <c r="AM234" s="90"/>
      <c r="AN234" s="90"/>
      <c r="AO234" s="90"/>
      <c r="AP234" s="90"/>
      <c r="AQ234" s="90"/>
      <c r="AR234" s="90"/>
      <c r="AS234" s="90"/>
      <c r="AT234" s="90"/>
      <c r="AU234" s="90"/>
      <c r="AV234" s="90"/>
      <c r="AW234" s="90"/>
      <c r="AX234" s="90"/>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19"/>
      <c r="BU234" s="119"/>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19"/>
      <c r="DJ234" s="119"/>
      <c r="DK234" s="119"/>
      <c r="DL234" s="119"/>
      <c r="DM234" s="119"/>
      <c r="DN234" s="119"/>
      <c r="DO234" s="119"/>
      <c r="DP234" s="119"/>
      <c r="DQ234" s="119"/>
      <c r="DR234" s="119"/>
      <c r="DS234" s="119"/>
      <c r="DT234" s="119"/>
      <c r="DU234" s="119"/>
      <c r="DV234" s="119"/>
      <c r="DW234" s="119"/>
      <c r="DX234" s="119"/>
      <c r="DY234" s="119"/>
      <c r="DZ234" s="119"/>
      <c r="EA234" s="119"/>
      <c r="EB234" s="119"/>
      <c r="EC234" s="119"/>
      <c r="ED234" s="119"/>
      <c r="EE234" s="119"/>
      <c r="EF234" s="119"/>
      <c r="EG234" s="119"/>
      <c r="EH234" s="119"/>
      <c r="EI234" s="119"/>
      <c r="EJ234" s="119"/>
      <c r="EK234" s="119"/>
      <c r="EL234" s="119"/>
      <c r="EM234" s="119"/>
      <c r="EN234" s="119"/>
      <c r="EO234" s="119"/>
      <c r="EP234" s="119"/>
      <c r="EQ234" s="119"/>
      <c r="ER234" s="119"/>
      <c r="ES234" s="119"/>
      <c r="ET234" s="119"/>
      <c r="EU234" s="119"/>
      <c r="EV234" s="119"/>
      <c r="EW234" s="119"/>
      <c r="EX234" s="119"/>
      <c r="EY234" s="119"/>
      <c r="EZ234" s="119"/>
      <c r="FA234" s="119"/>
      <c r="FB234" s="119"/>
      <c r="FC234" s="119"/>
      <c r="FD234" s="119"/>
      <c r="FE234" s="119"/>
      <c r="FF234" s="119"/>
      <c r="FG234" s="119"/>
      <c r="FH234" s="119"/>
      <c r="FI234" s="119"/>
      <c r="FJ234" s="119"/>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19"/>
      <c r="GJ234" s="119"/>
    </row>
    <row r="235" spans="1:192" ht="56.25" x14ac:dyDescent="0.25">
      <c r="A235" s="187" t="s">
        <v>7</v>
      </c>
      <c r="B235" s="165"/>
      <c r="C235" s="165" t="s">
        <v>264</v>
      </c>
      <c r="D235" s="164" t="s">
        <v>25</v>
      </c>
      <c r="E235" s="169" t="s">
        <v>903</v>
      </c>
      <c r="F235" s="62"/>
      <c r="G235" s="90" t="str">
        <f>Page1!$H228</f>
        <v>NA</v>
      </c>
      <c r="H235" s="90" t="str">
        <f>Page2!$H228</f>
        <v>NA</v>
      </c>
      <c r="I235" s="90" t="str">
        <f>Page3!$H228</f>
        <v>NA</v>
      </c>
      <c r="J235" s="90" t="str">
        <f>Page4!$H228</f>
        <v>NA</v>
      </c>
      <c r="K235" s="90" t="str">
        <f>Page5!$H228</f>
        <v>NA</v>
      </c>
      <c r="L235" s="90" t="str">
        <f>Page6!$H228</f>
        <v>NA</v>
      </c>
      <c r="M235" s="90" t="str">
        <f>Page7!$H228</f>
        <v>NA</v>
      </c>
      <c r="N235" s="90" t="str">
        <f>Page8!$H228</f>
        <v>NA</v>
      </c>
      <c r="O235" s="90" t="str">
        <f>Page9!$H228</f>
        <v>NA</v>
      </c>
      <c r="P235" s="90" t="str">
        <f>Page10!$H228</f>
        <v>NA</v>
      </c>
      <c r="Q235" s="90" t="str">
        <f>Page11!$H228</f>
        <v>NA</v>
      </c>
      <c r="R235" s="90" t="str">
        <f>Page12!$H228</f>
        <v>NA</v>
      </c>
      <c r="S235" s="90" t="str">
        <f>Page13!$H228</f>
        <v>NA</v>
      </c>
      <c r="T235" s="90"/>
      <c r="U235" s="90"/>
      <c r="V235" s="90"/>
      <c r="W235" s="90"/>
      <c r="X235" s="90"/>
      <c r="Y235" s="90"/>
      <c r="Z235" s="90"/>
      <c r="AA235" s="90"/>
      <c r="AB235" s="90"/>
      <c r="AC235" s="90"/>
      <c r="AD235" s="90"/>
      <c r="AE235" s="90"/>
      <c r="AF235" s="90"/>
      <c r="AG235" s="90"/>
      <c r="AH235" s="90"/>
      <c r="AI235" s="90"/>
      <c r="AJ235" s="90"/>
      <c r="AK235" s="90"/>
      <c r="AL235" s="90"/>
      <c r="AM235" s="90"/>
      <c r="AN235" s="90"/>
      <c r="AO235" s="90"/>
      <c r="AP235" s="90"/>
      <c r="AQ235" s="90"/>
      <c r="AR235" s="90"/>
      <c r="AS235" s="90"/>
      <c r="AT235" s="90"/>
      <c r="AU235" s="90"/>
      <c r="AV235" s="90"/>
      <c r="AW235" s="90"/>
      <c r="AX235" s="90"/>
      <c r="AY235" s="119"/>
      <c r="AZ235" s="119"/>
      <c r="BA235" s="119"/>
      <c r="BB235" s="119"/>
      <c r="BC235" s="119"/>
      <c r="BD235" s="119"/>
      <c r="BE235" s="119"/>
      <c r="BF235" s="119"/>
      <c r="BG235" s="119"/>
      <c r="BH235" s="119"/>
      <c r="BI235" s="119"/>
      <c r="BJ235" s="119"/>
      <c r="BK235" s="119"/>
      <c r="BL235" s="119"/>
      <c r="BM235" s="119"/>
      <c r="BN235" s="119"/>
      <c r="BO235" s="119"/>
      <c r="BP235" s="119"/>
      <c r="BQ235" s="119"/>
      <c r="BR235" s="119"/>
      <c r="BS235" s="119"/>
      <c r="BT235" s="119"/>
      <c r="BU235" s="119"/>
      <c r="BV235" s="119"/>
      <c r="BW235" s="119"/>
      <c r="BX235" s="119"/>
      <c r="BY235" s="119"/>
      <c r="BZ235" s="119"/>
      <c r="CA235" s="119"/>
      <c r="CB235" s="119"/>
      <c r="CC235" s="119"/>
      <c r="CD235" s="119"/>
      <c r="CE235" s="119"/>
      <c r="CF235" s="119"/>
      <c r="CG235" s="119"/>
      <c r="CH235" s="119"/>
      <c r="CI235" s="119"/>
      <c r="CJ235" s="119"/>
      <c r="CK235" s="119"/>
      <c r="CL235" s="119"/>
      <c r="CM235" s="119"/>
      <c r="CN235" s="119"/>
      <c r="CO235" s="119"/>
      <c r="CP235" s="119"/>
      <c r="CQ235" s="119"/>
      <c r="CR235" s="119"/>
      <c r="CS235" s="119"/>
      <c r="CT235" s="119"/>
      <c r="CU235" s="119"/>
      <c r="CV235" s="119"/>
      <c r="CW235" s="119"/>
      <c r="CX235" s="119"/>
      <c r="CY235" s="119"/>
      <c r="CZ235" s="119"/>
      <c r="DA235" s="119"/>
      <c r="DB235" s="119"/>
      <c r="DC235" s="119"/>
      <c r="DD235" s="119"/>
      <c r="DE235" s="119"/>
      <c r="DF235" s="119"/>
      <c r="DG235" s="119"/>
      <c r="DH235" s="119"/>
      <c r="DI235" s="119"/>
      <c r="DJ235" s="119"/>
      <c r="DK235" s="119"/>
      <c r="DL235" s="119"/>
      <c r="DM235" s="119"/>
      <c r="DN235" s="119"/>
      <c r="DO235" s="119"/>
      <c r="DP235" s="119"/>
      <c r="DQ235" s="119"/>
      <c r="DR235" s="119"/>
      <c r="DS235" s="119"/>
      <c r="DT235" s="119"/>
      <c r="DU235" s="119"/>
      <c r="DV235" s="119"/>
      <c r="DW235" s="119"/>
      <c r="DX235" s="119"/>
      <c r="DY235" s="119"/>
      <c r="DZ235" s="119"/>
      <c r="EA235" s="119"/>
      <c r="EB235" s="119"/>
      <c r="EC235" s="119"/>
      <c r="ED235" s="119"/>
      <c r="EE235" s="119"/>
      <c r="EF235" s="119"/>
      <c r="EG235" s="119"/>
      <c r="EH235" s="119"/>
      <c r="EI235" s="119"/>
      <c r="EJ235" s="119"/>
      <c r="EK235" s="119"/>
      <c r="EL235" s="119"/>
      <c r="EM235" s="119"/>
      <c r="EN235" s="119"/>
      <c r="EO235" s="119"/>
      <c r="EP235" s="119"/>
      <c r="EQ235" s="119"/>
      <c r="ER235" s="119"/>
      <c r="ES235" s="119"/>
      <c r="ET235" s="119"/>
      <c r="EU235" s="119"/>
      <c r="EV235" s="119"/>
      <c r="EW235" s="119"/>
      <c r="EX235" s="119"/>
      <c r="EY235" s="119"/>
      <c r="EZ235" s="119"/>
      <c r="FA235" s="119"/>
      <c r="FB235" s="119"/>
      <c r="FC235" s="119"/>
      <c r="FD235" s="119"/>
      <c r="FE235" s="119"/>
      <c r="FF235" s="119"/>
      <c r="FG235" s="119"/>
      <c r="FH235" s="119"/>
      <c r="FI235" s="119"/>
      <c r="FJ235" s="119"/>
      <c r="FK235" s="119"/>
      <c r="FL235" s="119"/>
      <c r="FM235" s="119"/>
      <c r="FN235" s="119"/>
      <c r="FO235" s="119"/>
      <c r="FP235" s="119"/>
      <c r="FQ235" s="119"/>
      <c r="FR235" s="119"/>
      <c r="FS235" s="119"/>
      <c r="FT235" s="119"/>
      <c r="FU235" s="119"/>
      <c r="FV235" s="119"/>
      <c r="FW235" s="119"/>
      <c r="FX235" s="119"/>
      <c r="FY235" s="119"/>
      <c r="FZ235" s="119"/>
      <c r="GA235" s="119"/>
      <c r="GB235" s="119"/>
      <c r="GC235" s="119"/>
      <c r="GD235" s="119"/>
      <c r="GE235" s="119"/>
      <c r="GF235" s="119"/>
      <c r="GG235" s="119"/>
      <c r="GH235" s="119"/>
      <c r="GI235" s="119"/>
      <c r="GJ235" s="119"/>
    </row>
    <row r="236" spans="1:192" ht="45" x14ac:dyDescent="0.25">
      <c r="A236" s="187" t="s">
        <v>7</v>
      </c>
      <c r="B236" s="158" t="s">
        <v>267</v>
      </c>
      <c r="C236" s="158" t="s">
        <v>268</v>
      </c>
      <c r="D236" s="163" t="s">
        <v>25</v>
      </c>
      <c r="E236" s="177" t="s">
        <v>272</v>
      </c>
      <c r="F236" s="63"/>
      <c r="G236" s="90" t="str">
        <f>Page1!$H229</f>
        <v>NA</v>
      </c>
      <c r="H236" s="90" t="str">
        <f>Page2!$H229</f>
        <v>NA</v>
      </c>
      <c r="I236" s="90" t="str">
        <f>Page3!$H229</f>
        <v>NA</v>
      </c>
      <c r="J236" s="90" t="str">
        <f>Page4!$H229</f>
        <v>NA</v>
      </c>
      <c r="K236" s="90" t="str">
        <f>Page5!$H229</f>
        <v>NA</v>
      </c>
      <c r="L236" s="90" t="str">
        <f>Page6!$H229</f>
        <v>NA</v>
      </c>
      <c r="M236" s="90" t="str">
        <f>Page7!$H229</f>
        <v>NA</v>
      </c>
      <c r="N236" s="90" t="str">
        <f>Page8!$H229</f>
        <v>NA</v>
      </c>
      <c r="O236" s="90" t="str">
        <f>Page9!$H229</f>
        <v>NA</v>
      </c>
      <c r="P236" s="90" t="str">
        <f>Page10!$H229</f>
        <v>NA</v>
      </c>
      <c r="Q236" s="90" t="str">
        <f>Page11!$H229</f>
        <v>NA</v>
      </c>
      <c r="R236" s="90" t="str">
        <f>Page12!$H229</f>
        <v>NA</v>
      </c>
      <c r="S236" s="90" t="str">
        <f>Page13!$H229</f>
        <v>NA</v>
      </c>
      <c r="T236" s="90"/>
      <c r="U236" s="90"/>
      <c r="V236" s="90"/>
      <c r="W236" s="90"/>
      <c r="X236" s="90"/>
      <c r="Y236" s="90"/>
      <c r="Z236" s="90"/>
      <c r="AA236" s="90"/>
      <c r="AB236" s="90"/>
      <c r="AC236" s="90"/>
      <c r="AD236" s="90"/>
      <c r="AE236" s="90"/>
      <c r="AF236" s="90"/>
      <c r="AG236" s="90"/>
      <c r="AH236" s="90"/>
      <c r="AI236" s="90"/>
      <c r="AJ236" s="90"/>
      <c r="AK236" s="90"/>
      <c r="AL236" s="90"/>
      <c r="AM236" s="90"/>
      <c r="AN236" s="90"/>
      <c r="AO236" s="90"/>
      <c r="AP236" s="90"/>
      <c r="AQ236" s="90"/>
      <c r="AR236" s="90"/>
      <c r="AS236" s="90"/>
      <c r="AT236" s="90"/>
      <c r="AU236" s="90"/>
      <c r="AV236" s="90"/>
      <c r="AW236" s="90"/>
      <c r="AX236" s="90"/>
      <c r="AY236" s="119"/>
      <c r="AZ236" s="119"/>
      <c r="BA236" s="119"/>
      <c r="BB236" s="119"/>
      <c r="BC236" s="119"/>
      <c r="BD236" s="119"/>
      <c r="BE236" s="119"/>
      <c r="BF236" s="119"/>
      <c r="BG236" s="119"/>
      <c r="BH236" s="119"/>
      <c r="BI236" s="119"/>
      <c r="BJ236" s="119"/>
      <c r="BK236" s="119"/>
      <c r="BL236" s="119"/>
      <c r="BM236" s="119"/>
      <c r="BN236" s="119"/>
      <c r="BO236" s="119"/>
      <c r="BP236" s="119"/>
      <c r="BQ236" s="119"/>
      <c r="BR236" s="119"/>
      <c r="BS236" s="119"/>
      <c r="BT236" s="119"/>
      <c r="BU236" s="119"/>
      <c r="BV236" s="119"/>
      <c r="BW236" s="119"/>
      <c r="BX236" s="119"/>
      <c r="BY236" s="119"/>
      <c r="BZ236" s="119"/>
      <c r="CA236" s="119"/>
      <c r="CB236" s="119"/>
      <c r="CC236" s="119"/>
      <c r="CD236" s="119"/>
      <c r="CE236" s="119"/>
      <c r="CF236" s="119"/>
      <c r="CG236" s="119"/>
      <c r="CH236" s="119"/>
      <c r="CI236" s="119"/>
      <c r="CJ236" s="119"/>
      <c r="CK236" s="119"/>
      <c r="CL236" s="119"/>
      <c r="CM236" s="119"/>
      <c r="CN236" s="119"/>
      <c r="CO236" s="119"/>
      <c r="CP236" s="119"/>
      <c r="CQ236" s="119"/>
      <c r="CR236" s="119"/>
      <c r="CS236" s="119"/>
      <c r="CT236" s="119"/>
      <c r="CU236" s="119"/>
      <c r="CV236" s="119"/>
      <c r="CW236" s="119"/>
      <c r="CX236" s="119"/>
      <c r="CY236" s="119"/>
      <c r="CZ236" s="119"/>
      <c r="DA236" s="119"/>
      <c r="DB236" s="119"/>
      <c r="DC236" s="119"/>
      <c r="DD236" s="119"/>
      <c r="DE236" s="119"/>
      <c r="DF236" s="119"/>
      <c r="DG236" s="119"/>
      <c r="DH236" s="119"/>
      <c r="DI236" s="119"/>
      <c r="DJ236" s="119"/>
      <c r="DK236" s="119"/>
      <c r="DL236" s="119"/>
      <c r="DM236" s="119"/>
      <c r="DN236" s="119"/>
      <c r="DO236" s="119"/>
      <c r="DP236" s="119"/>
      <c r="DQ236" s="119"/>
      <c r="DR236" s="119"/>
      <c r="DS236" s="119"/>
      <c r="DT236" s="119"/>
      <c r="DU236" s="119"/>
      <c r="DV236" s="119"/>
      <c r="DW236" s="119"/>
      <c r="DX236" s="119"/>
      <c r="DY236" s="119"/>
      <c r="DZ236" s="119"/>
      <c r="EA236" s="119"/>
      <c r="EB236" s="119"/>
      <c r="EC236" s="119"/>
      <c r="ED236" s="119"/>
      <c r="EE236" s="119"/>
      <c r="EF236" s="119"/>
      <c r="EG236" s="119"/>
      <c r="EH236" s="119"/>
      <c r="EI236" s="119"/>
      <c r="EJ236" s="119"/>
      <c r="EK236" s="119"/>
      <c r="EL236" s="119"/>
      <c r="EM236" s="119"/>
      <c r="EN236" s="119"/>
      <c r="EO236" s="119"/>
      <c r="EP236" s="119"/>
      <c r="EQ236" s="119"/>
      <c r="ER236" s="119"/>
      <c r="ES236" s="119"/>
      <c r="ET236" s="119"/>
      <c r="EU236" s="119"/>
      <c r="EV236" s="119"/>
      <c r="EW236" s="119"/>
      <c r="EX236" s="119"/>
      <c r="EY236" s="119"/>
      <c r="EZ236" s="119"/>
      <c r="FA236" s="119"/>
      <c r="FB236" s="119"/>
      <c r="FC236" s="119"/>
      <c r="FD236" s="119"/>
      <c r="FE236" s="119"/>
      <c r="FF236" s="119"/>
      <c r="FG236" s="119"/>
      <c r="FH236" s="119"/>
      <c r="FI236" s="119"/>
      <c r="FJ236" s="119"/>
      <c r="FK236" s="119"/>
      <c r="FL236" s="119"/>
      <c r="FM236" s="119"/>
      <c r="FN236" s="119"/>
      <c r="FO236" s="119"/>
      <c r="FP236" s="119"/>
      <c r="FQ236" s="119"/>
      <c r="FR236" s="119"/>
      <c r="FS236" s="119"/>
      <c r="FT236" s="119"/>
      <c r="FU236" s="119"/>
      <c r="FV236" s="119"/>
      <c r="FW236" s="119"/>
      <c r="FX236" s="119"/>
      <c r="FY236" s="119"/>
      <c r="FZ236" s="119"/>
      <c r="GA236" s="119"/>
      <c r="GB236" s="119"/>
      <c r="GC236" s="119"/>
      <c r="GD236" s="119"/>
      <c r="GE236" s="119"/>
      <c r="GF236" s="119"/>
      <c r="GG236" s="119"/>
      <c r="GH236" s="119"/>
      <c r="GI236" s="119"/>
      <c r="GJ236" s="119"/>
    </row>
    <row r="237" spans="1:192" ht="45" x14ac:dyDescent="0.25">
      <c r="A237" s="187" t="s">
        <v>7</v>
      </c>
      <c r="B237" s="158"/>
      <c r="C237" s="158" t="s">
        <v>270</v>
      </c>
      <c r="D237" s="163" t="s">
        <v>25</v>
      </c>
      <c r="E237" s="177" t="s">
        <v>905</v>
      </c>
      <c r="F237" s="63"/>
      <c r="G237" s="90" t="str">
        <f>Page1!$H230</f>
        <v>NA</v>
      </c>
      <c r="H237" s="90" t="str">
        <f>Page2!$H230</f>
        <v>NA</v>
      </c>
      <c r="I237" s="90" t="str">
        <f>Page3!$H230</f>
        <v>NA</v>
      </c>
      <c r="J237" s="90" t="str">
        <f>Page4!$H230</f>
        <v>NA</v>
      </c>
      <c r="K237" s="90" t="str">
        <f>Page5!$H230</f>
        <v>NA</v>
      </c>
      <c r="L237" s="90" t="str">
        <f>Page6!$H230</f>
        <v>NA</v>
      </c>
      <c r="M237" s="90" t="str">
        <f>Page7!$H230</f>
        <v>NA</v>
      </c>
      <c r="N237" s="90" t="str">
        <f>Page8!$H230</f>
        <v>NA</v>
      </c>
      <c r="O237" s="90" t="str">
        <f>Page9!$H230</f>
        <v>NA</v>
      </c>
      <c r="P237" s="90" t="str">
        <f>Page10!$H230</f>
        <v>NA</v>
      </c>
      <c r="Q237" s="90" t="str">
        <f>Page11!$H230</f>
        <v>NA</v>
      </c>
      <c r="R237" s="90" t="str">
        <f>Page12!$H230</f>
        <v>NA</v>
      </c>
      <c r="S237" s="90" t="str">
        <f>Page13!$H230</f>
        <v>NA</v>
      </c>
      <c r="T237" s="90"/>
      <c r="U237" s="90"/>
      <c r="V237" s="90"/>
      <c r="W237" s="90"/>
      <c r="X237" s="90"/>
      <c r="Y237" s="90"/>
      <c r="Z237" s="90"/>
      <c r="AA237" s="90"/>
      <c r="AB237" s="90"/>
      <c r="AC237" s="90"/>
      <c r="AD237" s="90"/>
      <c r="AE237" s="90"/>
      <c r="AF237" s="90"/>
      <c r="AG237" s="90"/>
      <c r="AH237" s="90"/>
      <c r="AI237" s="90"/>
      <c r="AJ237" s="90"/>
      <c r="AK237" s="90"/>
      <c r="AL237" s="90"/>
      <c r="AM237" s="90"/>
      <c r="AN237" s="90"/>
      <c r="AO237" s="90"/>
      <c r="AP237" s="90"/>
      <c r="AQ237" s="90"/>
      <c r="AR237" s="90"/>
      <c r="AS237" s="90"/>
      <c r="AT237" s="90"/>
      <c r="AU237" s="90"/>
      <c r="AV237" s="90"/>
      <c r="AW237" s="90"/>
      <c r="AX237" s="90"/>
      <c r="AY237" s="119"/>
      <c r="AZ237" s="119"/>
      <c r="BA237" s="119"/>
      <c r="BB237" s="119"/>
      <c r="BC237" s="119"/>
      <c r="BD237" s="119"/>
      <c r="BE237" s="119"/>
      <c r="BF237" s="119"/>
      <c r="BG237" s="119"/>
      <c r="BH237" s="119"/>
      <c r="BI237" s="119"/>
      <c r="BJ237" s="119"/>
      <c r="BK237" s="119"/>
      <c r="BL237" s="119"/>
      <c r="BM237" s="119"/>
      <c r="BN237" s="119"/>
      <c r="BO237" s="119"/>
      <c r="BP237" s="119"/>
      <c r="BQ237" s="119"/>
      <c r="BR237" s="119"/>
      <c r="BS237" s="119"/>
      <c r="BT237" s="119"/>
      <c r="BU237" s="119"/>
      <c r="BV237" s="119"/>
      <c r="BW237" s="119"/>
      <c r="BX237" s="119"/>
      <c r="BY237" s="119"/>
      <c r="BZ237" s="119"/>
      <c r="CA237" s="119"/>
      <c r="CB237" s="119"/>
      <c r="CC237" s="119"/>
      <c r="CD237" s="119"/>
      <c r="CE237" s="119"/>
      <c r="CF237" s="119"/>
      <c r="CG237" s="119"/>
      <c r="CH237" s="119"/>
      <c r="CI237" s="119"/>
      <c r="CJ237" s="119"/>
      <c r="CK237" s="119"/>
      <c r="CL237" s="119"/>
      <c r="CM237" s="119"/>
      <c r="CN237" s="119"/>
      <c r="CO237" s="119"/>
      <c r="CP237" s="119"/>
      <c r="CQ237" s="119"/>
      <c r="CR237" s="119"/>
      <c r="CS237" s="119"/>
      <c r="CT237" s="119"/>
      <c r="CU237" s="119"/>
      <c r="CV237" s="119"/>
      <c r="CW237" s="119"/>
      <c r="CX237" s="119"/>
      <c r="CY237" s="119"/>
      <c r="CZ237" s="119"/>
      <c r="DA237" s="119"/>
      <c r="DB237" s="119"/>
      <c r="DC237" s="119"/>
      <c r="DD237" s="119"/>
      <c r="DE237" s="119"/>
      <c r="DF237" s="119"/>
      <c r="DG237" s="119"/>
      <c r="DH237" s="119"/>
      <c r="DI237" s="119"/>
      <c r="DJ237" s="119"/>
      <c r="DK237" s="119"/>
      <c r="DL237" s="119"/>
      <c r="DM237" s="119"/>
      <c r="DN237" s="119"/>
      <c r="DO237" s="119"/>
      <c r="DP237" s="119"/>
      <c r="DQ237" s="119"/>
      <c r="DR237" s="119"/>
      <c r="DS237" s="119"/>
      <c r="DT237" s="119"/>
      <c r="DU237" s="119"/>
      <c r="DV237" s="119"/>
      <c r="DW237" s="119"/>
      <c r="DX237" s="119"/>
      <c r="DY237" s="119"/>
      <c r="DZ237" s="119"/>
      <c r="EA237" s="119"/>
      <c r="EB237" s="119"/>
      <c r="EC237" s="119"/>
      <c r="ED237" s="119"/>
      <c r="EE237" s="119"/>
      <c r="EF237" s="119"/>
      <c r="EG237" s="119"/>
      <c r="EH237" s="119"/>
      <c r="EI237" s="119"/>
      <c r="EJ237" s="119"/>
      <c r="EK237" s="119"/>
      <c r="EL237" s="119"/>
      <c r="EM237" s="119"/>
      <c r="EN237" s="119"/>
      <c r="EO237" s="119"/>
      <c r="EP237" s="119"/>
      <c r="EQ237" s="119"/>
      <c r="ER237" s="119"/>
      <c r="ES237" s="119"/>
      <c r="ET237" s="119"/>
      <c r="EU237" s="119"/>
      <c r="EV237" s="119"/>
      <c r="EW237" s="119"/>
      <c r="EX237" s="119"/>
      <c r="EY237" s="119"/>
      <c r="EZ237" s="119"/>
      <c r="FA237" s="119"/>
      <c r="FB237" s="119"/>
      <c r="FC237" s="119"/>
      <c r="FD237" s="119"/>
      <c r="FE237" s="119"/>
      <c r="FF237" s="119"/>
      <c r="FG237" s="119"/>
      <c r="FH237" s="119"/>
      <c r="FI237" s="119"/>
      <c r="FJ237" s="119"/>
      <c r="FK237" s="119"/>
      <c r="FL237" s="119"/>
      <c r="FM237" s="119"/>
      <c r="FN237" s="119"/>
      <c r="FO237" s="119"/>
      <c r="FP237" s="119"/>
      <c r="FQ237" s="119"/>
      <c r="FR237" s="119"/>
      <c r="FS237" s="119"/>
      <c r="FT237" s="119"/>
      <c r="FU237" s="119"/>
      <c r="FV237" s="119"/>
      <c r="FW237" s="119"/>
      <c r="FX237" s="119"/>
      <c r="FY237" s="119"/>
      <c r="FZ237" s="119"/>
      <c r="GA237" s="119"/>
      <c r="GB237" s="119"/>
      <c r="GC237" s="119"/>
      <c r="GD237" s="119"/>
      <c r="GE237" s="119"/>
      <c r="GF237" s="119"/>
      <c r="GG237" s="119"/>
      <c r="GH237" s="119"/>
      <c r="GI237" s="119"/>
      <c r="GJ237" s="119"/>
    </row>
    <row r="238" spans="1:192" ht="56.25" x14ac:dyDescent="0.25">
      <c r="A238" s="187" t="s">
        <v>7</v>
      </c>
      <c r="B238" s="158"/>
      <c r="C238" s="158" t="s">
        <v>271</v>
      </c>
      <c r="D238" s="163" t="s">
        <v>25</v>
      </c>
      <c r="E238" s="177" t="s">
        <v>273</v>
      </c>
      <c r="F238" s="63"/>
      <c r="G238" s="90" t="str">
        <f>Page1!$H231</f>
        <v>NA</v>
      </c>
      <c r="H238" s="90" t="str">
        <f>Page2!$H231</f>
        <v>NA</v>
      </c>
      <c r="I238" s="90" t="str">
        <f>Page3!$H231</f>
        <v>NA</v>
      </c>
      <c r="J238" s="90" t="str">
        <f>Page4!$H231</f>
        <v>NA</v>
      </c>
      <c r="K238" s="90" t="str">
        <f>Page5!$H231</f>
        <v>NA</v>
      </c>
      <c r="L238" s="90" t="str">
        <f>Page6!$H231</f>
        <v>NA</v>
      </c>
      <c r="M238" s="90" t="str">
        <f>Page7!$H231</f>
        <v>NA</v>
      </c>
      <c r="N238" s="90" t="str">
        <f>Page8!$H231</f>
        <v>NA</v>
      </c>
      <c r="O238" s="90" t="str">
        <f>Page9!$H231</f>
        <v>NA</v>
      </c>
      <c r="P238" s="90" t="str">
        <f>Page10!$H231</f>
        <v>NA</v>
      </c>
      <c r="Q238" s="90" t="str">
        <f>Page11!$H231</f>
        <v>NA</v>
      </c>
      <c r="R238" s="90" t="str">
        <f>Page12!$H231</f>
        <v>NA</v>
      </c>
      <c r="S238" s="90" t="str">
        <f>Page13!$H231</f>
        <v>NA</v>
      </c>
      <c r="T238" s="90"/>
      <c r="U238" s="90"/>
      <c r="V238" s="90"/>
      <c r="W238" s="90"/>
      <c r="X238" s="90"/>
      <c r="Y238" s="90"/>
      <c r="Z238" s="90"/>
      <c r="AA238" s="90"/>
      <c r="AB238" s="90"/>
      <c r="AC238" s="90"/>
      <c r="AD238" s="90"/>
      <c r="AE238" s="90"/>
      <c r="AF238" s="90"/>
      <c r="AG238" s="90"/>
      <c r="AH238" s="90"/>
      <c r="AI238" s="90"/>
      <c r="AJ238" s="90"/>
      <c r="AK238" s="90"/>
      <c r="AL238" s="90"/>
      <c r="AM238" s="90"/>
      <c r="AN238" s="90"/>
      <c r="AO238" s="90"/>
      <c r="AP238" s="90"/>
      <c r="AQ238" s="90"/>
      <c r="AR238" s="90"/>
      <c r="AS238" s="90"/>
      <c r="AT238" s="90"/>
      <c r="AU238" s="90"/>
      <c r="AV238" s="90"/>
      <c r="AW238" s="90"/>
      <c r="AX238" s="90"/>
      <c r="AY238" s="119"/>
      <c r="AZ238" s="119"/>
      <c r="BA238" s="119"/>
      <c r="BB238" s="119"/>
      <c r="BC238" s="119"/>
      <c r="BD238" s="119"/>
      <c r="BE238" s="119"/>
      <c r="BF238" s="119"/>
      <c r="BG238" s="119"/>
      <c r="BH238" s="119"/>
      <c r="BI238" s="119"/>
      <c r="BJ238" s="119"/>
      <c r="BK238" s="119"/>
      <c r="BL238" s="119"/>
      <c r="BM238" s="119"/>
      <c r="BN238" s="119"/>
      <c r="BO238" s="119"/>
      <c r="BP238" s="119"/>
      <c r="BQ238" s="119"/>
      <c r="BR238" s="119"/>
      <c r="BS238" s="119"/>
      <c r="BT238" s="119"/>
      <c r="BU238" s="119"/>
      <c r="BV238" s="119"/>
      <c r="BW238" s="119"/>
      <c r="BX238" s="119"/>
      <c r="BY238" s="119"/>
      <c r="BZ238" s="119"/>
      <c r="CA238" s="119"/>
      <c r="CB238" s="119"/>
      <c r="CC238" s="119"/>
      <c r="CD238" s="119"/>
      <c r="CE238" s="119"/>
      <c r="CF238" s="119"/>
      <c r="CG238" s="119"/>
      <c r="CH238" s="119"/>
      <c r="CI238" s="119"/>
      <c r="CJ238" s="119"/>
      <c r="CK238" s="119"/>
      <c r="CL238" s="119"/>
      <c r="CM238" s="119"/>
      <c r="CN238" s="119"/>
      <c r="CO238" s="119"/>
      <c r="CP238" s="119"/>
      <c r="CQ238" s="119"/>
      <c r="CR238" s="119"/>
      <c r="CS238" s="119"/>
      <c r="CT238" s="119"/>
      <c r="CU238" s="119"/>
      <c r="CV238" s="119"/>
      <c r="CW238" s="119"/>
      <c r="CX238" s="119"/>
      <c r="CY238" s="119"/>
      <c r="CZ238" s="119"/>
      <c r="DA238" s="119"/>
      <c r="DB238" s="119"/>
      <c r="DC238" s="119"/>
      <c r="DD238" s="119"/>
      <c r="DE238" s="119"/>
      <c r="DF238" s="119"/>
      <c r="DG238" s="119"/>
      <c r="DH238" s="119"/>
      <c r="DI238" s="119"/>
      <c r="DJ238" s="119"/>
      <c r="DK238" s="119"/>
      <c r="DL238" s="119"/>
      <c r="DM238" s="119"/>
      <c r="DN238" s="119"/>
      <c r="DO238" s="119"/>
      <c r="DP238" s="119"/>
      <c r="DQ238" s="119"/>
      <c r="DR238" s="119"/>
      <c r="DS238" s="119"/>
      <c r="DT238" s="119"/>
      <c r="DU238" s="119"/>
      <c r="DV238" s="119"/>
      <c r="DW238" s="119"/>
      <c r="DX238" s="119"/>
      <c r="DY238" s="119"/>
      <c r="DZ238" s="119"/>
      <c r="EA238" s="119"/>
      <c r="EB238" s="119"/>
      <c r="EC238" s="119"/>
      <c r="ED238" s="119"/>
      <c r="EE238" s="119"/>
      <c r="EF238" s="119"/>
      <c r="EG238" s="119"/>
      <c r="EH238" s="119"/>
      <c r="EI238" s="119"/>
      <c r="EJ238" s="119"/>
      <c r="EK238" s="119"/>
      <c r="EL238" s="119"/>
      <c r="EM238" s="119"/>
      <c r="EN238" s="119"/>
      <c r="EO238" s="119"/>
      <c r="EP238" s="119"/>
      <c r="EQ238" s="119"/>
      <c r="ER238" s="119"/>
      <c r="ES238" s="119"/>
      <c r="ET238" s="119"/>
      <c r="EU238" s="119"/>
      <c r="EV238" s="119"/>
      <c r="EW238" s="119"/>
      <c r="EX238" s="119"/>
      <c r="EY238" s="119"/>
      <c r="EZ238" s="119"/>
      <c r="FA238" s="119"/>
      <c r="FB238" s="119"/>
      <c r="FC238" s="119"/>
      <c r="FD238" s="119"/>
      <c r="FE238" s="119"/>
      <c r="FF238" s="119"/>
      <c r="FG238" s="119"/>
      <c r="FH238" s="119"/>
      <c r="FI238" s="119"/>
      <c r="FJ238" s="119"/>
      <c r="FK238" s="119"/>
      <c r="FL238" s="119"/>
      <c r="FM238" s="119"/>
      <c r="FN238" s="119"/>
      <c r="FO238" s="119"/>
      <c r="FP238" s="119"/>
      <c r="FQ238" s="119"/>
      <c r="FR238" s="119"/>
      <c r="FS238" s="119"/>
      <c r="FT238" s="119"/>
      <c r="FU238" s="119"/>
      <c r="FV238" s="119"/>
      <c r="FW238" s="119"/>
      <c r="FX238" s="119"/>
      <c r="FY238" s="119"/>
      <c r="FZ238" s="119"/>
      <c r="GA238" s="119"/>
      <c r="GB238" s="119"/>
      <c r="GC238" s="119"/>
      <c r="GD238" s="119"/>
      <c r="GE238" s="119"/>
      <c r="GF238" s="119"/>
      <c r="GG238" s="119"/>
      <c r="GH238" s="119"/>
      <c r="GI238" s="119"/>
      <c r="GJ238" s="119"/>
    </row>
    <row r="239" spans="1:192" ht="236.25" x14ac:dyDescent="0.25">
      <c r="A239" s="187" t="s">
        <v>7</v>
      </c>
      <c r="B239" s="165" t="s">
        <v>906</v>
      </c>
      <c r="C239" s="165" t="s">
        <v>269</v>
      </c>
      <c r="D239" s="164" t="s">
        <v>24</v>
      </c>
      <c r="E239" s="183" t="s">
        <v>907</v>
      </c>
      <c r="F239" s="62"/>
      <c r="G239" s="90" t="str">
        <f>Page1!$H232</f>
        <v>Invalidé</v>
      </c>
      <c r="H239" s="90" t="str">
        <f>Page2!$H232</f>
        <v>Invalidé</v>
      </c>
      <c r="I239" s="90" t="str">
        <f>Page3!$H232</f>
        <v>Invalidé</v>
      </c>
      <c r="J239" s="90" t="str">
        <f>Page4!$H232</f>
        <v>Invalidé</v>
      </c>
      <c r="K239" s="90" t="str">
        <f>Page5!$H232</f>
        <v>Invalidé</v>
      </c>
      <c r="L239" s="90" t="str">
        <f>Page6!$H232</f>
        <v>Invalidé</v>
      </c>
      <c r="M239" s="90" t="str">
        <f>Page7!$H232</f>
        <v>Invalidé</v>
      </c>
      <c r="N239" s="90" t="str">
        <f>Page8!$H232</f>
        <v>Invalidé</v>
      </c>
      <c r="O239" s="90" t="str">
        <f>Page9!$H232</f>
        <v>Invalidé</v>
      </c>
      <c r="P239" s="90" t="str">
        <f>Page10!$H232</f>
        <v>Invalidé</v>
      </c>
      <c r="Q239" s="90" t="str">
        <f>Page11!$H232</f>
        <v>Invalidé</v>
      </c>
      <c r="R239" s="90" t="str">
        <f>Page12!$H232</f>
        <v>Invalidé</v>
      </c>
      <c r="S239" s="90" t="str">
        <f>Page13!$H232</f>
        <v>Invalidé</v>
      </c>
      <c r="T239" s="90"/>
      <c r="U239" s="90"/>
      <c r="V239" s="90"/>
      <c r="W239" s="90"/>
      <c r="X239" s="90"/>
      <c r="Y239" s="90"/>
      <c r="Z239" s="90"/>
      <c r="AA239" s="90"/>
      <c r="AB239" s="90"/>
      <c r="AC239" s="90"/>
      <c r="AD239" s="90"/>
      <c r="AE239" s="90"/>
      <c r="AF239" s="90"/>
      <c r="AG239" s="90"/>
      <c r="AH239" s="90"/>
      <c r="AI239" s="90"/>
      <c r="AJ239" s="90"/>
      <c r="AK239" s="90"/>
      <c r="AL239" s="90"/>
      <c r="AM239" s="90"/>
      <c r="AN239" s="90"/>
      <c r="AO239" s="90"/>
      <c r="AP239" s="90"/>
      <c r="AQ239" s="90"/>
      <c r="AR239" s="90"/>
      <c r="AS239" s="90"/>
      <c r="AT239" s="90"/>
      <c r="AU239" s="90"/>
      <c r="AV239" s="90"/>
      <c r="AW239" s="90"/>
      <c r="AX239" s="90"/>
      <c r="AY239" s="119"/>
      <c r="AZ239" s="119"/>
      <c r="BA239" s="119"/>
      <c r="BB239" s="119"/>
      <c r="BC239" s="119"/>
      <c r="BD239" s="119"/>
      <c r="BE239" s="119"/>
      <c r="BF239" s="119"/>
      <c r="BG239" s="119"/>
      <c r="BH239" s="119"/>
      <c r="BI239" s="119"/>
      <c r="BJ239" s="119"/>
      <c r="BK239" s="119"/>
      <c r="BL239" s="119"/>
      <c r="BM239" s="119"/>
      <c r="BN239" s="119"/>
      <c r="BO239" s="119"/>
      <c r="BP239" s="119"/>
      <c r="BQ239" s="119"/>
      <c r="BR239" s="119"/>
      <c r="BS239" s="119"/>
      <c r="BT239" s="119"/>
      <c r="BU239" s="119"/>
      <c r="BV239" s="119"/>
      <c r="BW239" s="119"/>
      <c r="BX239" s="119"/>
      <c r="BY239" s="119"/>
      <c r="BZ239" s="119"/>
      <c r="CA239" s="119"/>
      <c r="CB239" s="119"/>
      <c r="CC239" s="119"/>
      <c r="CD239" s="119"/>
      <c r="CE239" s="119"/>
      <c r="CF239" s="119"/>
      <c r="CG239" s="119"/>
      <c r="CH239" s="119"/>
      <c r="CI239" s="119"/>
      <c r="CJ239" s="119"/>
      <c r="CK239" s="119"/>
      <c r="CL239" s="119"/>
      <c r="CM239" s="119"/>
      <c r="CN239" s="119"/>
      <c r="CO239" s="119"/>
      <c r="CP239" s="119"/>
      <c r="CQ239" s="119"/>
      <c r="CR239" s="119"/>
      <c r="CS239" s="119"/>
      <c r="CT239" s="119"/>
      <c r="CU239" s="119"/>
      <c r="CV239" s="119"/>
      <c r="CW239" s="119"/>
      <c r="CX239" s="119"/>
      <c r="CY239" s="119"/>
      <c r="CZ239" s="119"/>
      <c r="DA239" s="119"/>
      <c r="DB239" s="119"/>
      <c r="DC239" s="119"/>
      <c r="DD239" s="119"/>
      <c r="DE239" s="119"/>
      <c r="DF239" s="119"/>
      <c r="DG239" s="119"/>
      <c r="DH239" s="119"/>
      <c r="DI239" s="119"/>
      <c r="DJ239" s="119"/>
      <c r="DK239" s="119"/>
      <c r="DL239" s="119"/>
      <c r="DM239" s="119"/>
      <c r="DN239" s="119"/>
      <c r="DO239" s="119"/>
      <c r="DP239" s="119"/>
      <c r="DQ239" s="119"/>
      <c r="DR239" s="119"/>
      <c r="DS239" s="119"/>
      <c r="DT239" s="119"/>
      <c r="DU239" s="119"/>
      <c r="DV239" s="119"/>
      <c r="DW239" s="119"/>
      <c r="DX239" s="119"/>
      <c r="DY239" s="119"/>
      <c r="DZ239" s="119"/>
      <c r="EA239" s="119"/>
      <c r="EB239" s="119"/>
      <c r="EC239" s="119"/>
      <c r="ED239" s="119"/>
      <c r="EE239" s="119"/>
      <c r="EF239" s="119"/>
      <c r="EG239" s="119"/>
      <c r="EH239" s="119"/>
      <c r="EI239" s="119"/>
      <c r="EJ239" s="119"/>
      <c r="EK239" s="119"/>
      <c r="EL239" s="119"/>
      <c r="EM239" s="119"/>
      <c r="EN239" s="119"/>
      <c r="EO239" s="119"/>
      <c r="EP239" s="119"/>
      <c r="EQ239" s="119"/>
      <c r="ER239" s="119"/>
      <c r="ES239" s="119"/>
      <c r="ET239" s="119"/>
      <c r="EU239" s="119"/>
      <c r="EV239" s="119"/>
      <c r="EW239" s="119"/>
      <c r="EX239" s="119"/>
      <c r="EY239" s="119"/>
      <c r="EZ239" s="119"/>
      <c r="FA239" s="119"/>
      <c r="FB239" s="119"/>
      <c r="FC239" s="119"/>
      <c r="FD239" s="119"/>
      <c r="FE239" s="119"/>
      <c r="FF239" s="119"/>
      <c r="FG239" s="119"/>
      <c r="FH239" s="119"/>
      <c r="FI239" s="119"/>
      <c r="FJ239" s="119"/>
      <c r="FK239" s="119"/>
      <c r="FL239" s="119"/>
      <c r="FM239" s="119"/>
      <c r="FN239" s="119"/>
      <c r="FO239" s="119"/>
      <c r="FP239" s="119"/>
      <c r="FQ239" s="119"/>
      <c r="FR239" s="119"/>
      <c r="FS239" s="119"/>
      <c r="FT239" s="119"/>
      <c r="FU239" s="119"/>
      <c r="FV239" s="119"/>
      <c r="FW239" s="119"/>
      <c r="FX239" s="119"/>
      <c r="FY239" s="119"/>
      <c r="FZ239" s="119"/>
      <c r="GA239" s="119"/>
      <c r="GB239" s="119"/>
      <c r="GC239" s="119"/>
      <c r="GD239" s="119"/>
      <c r="GE239" s="119"/>
      <c r="GF239" s="119"/>
      <c r="GG239" s="119"/>
      <c r="GH239" s="119"/>
      <c r="GI239" s="119"/>
      <c r="GJ239" s="119"/>
    </row>
    <row r="240" spans="1:192" ht="56.25" x14ac:dyDescent="0.25">
      <c r="A240" s="187" t="s">
        <v>7</v>
      </c>
      <c r="B240" s="158" t="s">
        <v>908</v>
      </c>
      <c r="C240" s="158" t="s">
        <v>274</v>
      </c>
      <c r="D240" s="163" t="s">
        <v>24</v>
      </c>
      <c r="E240" s="177" t="s">
        <v>531</v>
      </c>
      <c r="F240" s="63"/>
      <c r="G240" s="90" t="str">
        <f>Page1!$H233</f>
        <v>Validé</v>
      </c>
      <c r="H240" s="90" t="str">
        <f>Page2!$H233</f>
        <v>Validé</v>
      </c>
      <c r="I240" s="90" t="str">
        <f>Page3!$H233</f>
        <v>Validé</v>
      </c>
      <c r="J240" s="90" t="str">
        <f>Page4!$H233</f>
        <v>Validé</v>
      </c>
      <c r="K240" s="90" t="str">
        <f>Page5!$H233</f>
        <v>Validé</v>
      </c>
      <c r="L240" s="90" t="str">
        <f>Page6!$H233</f>
        <v>Validé</v>
      </c>
      <c r="M240" s="90" t="str">
        <f>Page7!$H233</f>
        <v>Validé</v>
      </c>
      <c r="N240" s="90" t="str">
        <f>Page8!$H233</f>
        <v>Validé</v>
      </c>
      <c r="O240" s="90" t="str">
        <f>Page9!$H233</f>
        <v>Validé</v>
      </c>
      <c r="P240" s="90" t="str">
        <f>Page10!$H233</f>
        <v>Validé</v>
      </c>
      <c r="Q240" s="90" t="str">
        <f>Page11!$H233</f>
        <v>Validé</v>
      </c>
      <c r="R240" s="90" t="str">
        <f>Page12!$H233</f>
        <v>Validé</v>
      </c>
      <c r="S240" s="90" t="str">
        <f>Page13!$H233</f>
        <v>Validé</v>
      </c>
      <c r="T240" s="90"/>
      <c r="U240" s="90"/>
      <c r="V240" s="90"/>
      <c r="W240" s="90"/>
      <c r="X240" s="90"/>
      <c r="Y240" s="90"/>
      <c r="Z240" s="90"/>
      <c r="AA240" s="90"/>
      <c r="AB240" s="90"/>
      <c r="AC240" s="90"/>
      <c r="AD240" s="90"/>
      <c r="AE240" s="90"/>
      <c r="AF240" s="90"/>
      <c r="AG240" s="90"/>
      <c r="AH240" s="90"/>
      <c r="AI240" s="90"/>
      <c r="AJ240" s="90"/>
      <c r="AK240" s="90"/>
      <c r="AL240" s="90"/>
      <c r="AM240" s="90"/>
      <c r="AN240" s="90"/>
      <c r="AO240" s="90"/>
      <c r="AP240" s="90"/>
      <c r="AQ240" s="90"/>
      <c r="AR240" s="90"/>
      <c r="AS240" s="90"/>
      <c r="AT240" s="90"/>
      <c r="AU240" s="90"/>
      <c r="AV240" s="90"/>
      <c r="AW240" s="90"/>
      <c r="AX240" s="90"/>
      <c r="AY240" s="119"/>
      <c r="AZ240" s="119"/>
      <c r="BA240" s="119"/>
      <c r="BB240" s="119"/>
      <c r="BC240" s="119"/>
      <c r="BD240" s="119"/>
      <c r="BE240" s="119"/>
      <c r="BF240" s="119"/>
      <c r="BG240" s="119"/>
      <c r="BH240" s="119"/>
      <c r="BI240" s="119"/>
      <c r="BJ240" s="119"/>
      <c r="BK240" s="119"/>
      <c r="BL240" s="119"/>
      <c r="BM240" s="119"/>
      <c r="BN240" s="119"/>
      <c r="BO240" s="119"/>
      <c r="BP240" s="119"/>
      <c r="BQ240" s="119"/>
      <c r="BR240" s="119"/>
      <c r="BS240" s="119"/>
      <c r="BT240" s="119"/>
      <c r="BU240" s="119"/>
      <c r="BV240" s="119"/>
      <c r="BW240" s="119"/>
      <c r="BX240" s="119"/>
      <c r="BY240" s="119"/>
      <c r="BZ240" s="119"/>
      <c r="CA240" s="119"/>
      <c r="CB240" s="119"/>
      <c r="CC240" s="119"/>
      <c r="CD240" s="119"/>
      <c r="CE240" s="119"/>
      <c r="CF240" s="119"/>
      <c r="CG240" s="119"/>
      <c r="CH240" s="119"/>
      <c r="CI240" s="119"/>
      <c r="CJ240" s="119"/>
      <c r="CK240" s="119"/>
      <c r="CL240" s="119"/>
      <c r="CM240" s="119"/>
      <c r="CN240" s="119"/>
      <c r="CO240" s="119"/>
      <c r="CP240" s="119"/>
      <c r="CQ240" s="119"/>
      <c r="CR240" s="119"/>
      <c r="CS240" s="119"/>
      <c r="CT240" s="119"/>
      <c r="CU240" s="119"/>
      <c r="CV240" s="119"/>
      <c r="CW240" s="119"/>
      <c r="CX240" s="119"/>
      <c r="CY240" s="119"/>
      <c r="CZ240" s="119"/>
      <c r="DA240" s="119"/>
      <c r="DB240" s="119"/>
      <c r="DC240" s="119"/>
      <c r="DD240" s="119"/>
      <c r="DE240" s="119"/>
      <c r="DF240" s="119"/>
      <c r="DG240" s="119"/>
      <c r="DH240" s="119"/>
      <c r="DI240" s="119"/>
      <c r="DJ240" s="119"/>
      <c r="DK240" s="119"/>
      <c r="DL240" s="119"/>
      <c r="DM240" s="119"/>
      <c r="DN240" s="119"/>
      <c r="DO240" s="119"/>
      <c r="DP240" s="119"/>
      <c r="DQ240" s="119"/>
      <c r="DR240" s="119"/>
      <c r="DS240" s="119"/>
      <c r="DT240" s="119"/>
      <c r="DU240" s="119"/>
      <c r="DV240" s="119"/>
      <c r="DW240" s="119"/>
      <c r="DX240" s="119"/>
      <c r="DY240" s="119"/>
      <c r="DZ240" s="119"/>
      <c r="EA240" s="119"/>
      <c r="EB240" s="119"/>
      <c r="EC240" s="119"/>
      <c r="ED240" s="119"/>
      <c r="EE240" s="119"/>
      <c r="EF240" s="119"/>
      <c r="EG240" s="119"/>
      <c r="EH240" s="119"/>
      <c r="EI240" s="119"/>
      <c r="EJ240" s="119"/>
      <c r="EK240" s="119"/>
      <c r="EL240" s="119"/>
      <c r="EM240" s="119"/>
      <c r="EN240" s="119"/>
      <c r="EO240" s="119"/>
      <c r="EP240" s="119"/>
      <c r="EQ240" s="119"/>
      <c r="ER240" s="119"/>
      <c r="ES240" s="119"/>
      <c r="ET240" s="119"/>
      <c r="EU240" s="119"/>
      <c r="EV240" s="119"/>
      <c r="EW240" s="119"/>
      <c r="EX240" s="119"/>
      <c r="EY240" s="119"/>
      <c r="EZ240" s="119"/>
      <c r="FA240" s="119"/>
      <c r="FB240" s="119"/>
      <c r="FC240" s="119"/>
      <c r="FD240" s="119"/>
      <c r="FE240" s="119"/>
      <c r="FF240" s="119"/>
      <c r="FG240" s="119"/>
      <c r="FH240" s="119"/>
      <c r="FI240" s="119"/>
      <c r="FJ240" s="119"/>
      <c r="FK240" s="119"/>
      <c r="FL240" s="119"/>
      <c r="FM240" s="119"/>
      <c r="FN240" s="119"/>
      <c r="FO240" s="119"/>
      <c r="FP240" s="119"/>
      <c r="FQ240" s="119"/>
      <c r="FR240" s="119"/>
      <c r="FS240" s="119"/>
      <c r="FT240" s="119"/>
      <c r="FU240" s="119"/>
      <c r="FV240" s="119"/>
      <c r="FW240" s="119"/>
      <c r="FX240" s="119"/>
      <c r="FY240" s="119"/>
      <c r="FZ240" s="119"/>
      <c r="GA240" s="119"/>
      <c r="GB240" s="119"/>
      <c r="GC240" s="119"/>
      <c r="GD240" s="119"/>
      <c r="GE240" s="119"/>
      <c r="GF240" s="119"/>
      <c r="GG240" s="119"/>
      <c r="GH240" s="119"/>
      <c r="GI240" s="119"/>
      <c r="GJ240" s="119"/>
    </row>
    <row r="241" spans="1:192" ht="123.75" x14ac:dyDescent="0.25">
      <c r="A241" s="187" t="s">
        <v>7</v>
      </c>
      <c r="B241" s="158"/>
      <c r="C241" s="158" t="s">
        <v>532</v>
      </c>
      <c r="D241" s="163" t="s">
        <v>24</v>
      </c>
      <c r="E241" s="177" t="s">
        <v>909</v>
      </c>
      <c r="F241" s="63"/>
      <c r="G241" s="90" t="str">
        <f>Page1!$H234</f>
        <v>Validé</v>
      </c>
      <c r="H241" s="90" t="str">
        <f>Page2!$H234</f>
        <v>Validé</v>
      </c>
      <c r="I241" s="90" t="str">
        <f>Page3!$H234</f>
        <v>Validé</v>
      </c>
      <c r="J241" s="90" t="str">
        <f>Page4!$H234</f>
        <v>Validé</v>
      </c>
      <c r="K241" s="90" t="str">
        <f>Page5!$H234</f>
        <v>Validé</v>
      </c>
      <c r="L241" s="90" t="str">
        <f>Page6!$H234</f>
        <v>Validé</v>
      </c>
      <c r="M241" s="90" t="str">
        <f>Page7!$H234</f>
        <v>Validé</v>
      </c>
      <c r="N241" s="90" t="str">
        <f>Page8!$H234</f>
        <v>Validé</v>
      </c>
      <c r="O241" s="90" t="str">
        <f>Page9!$H234</f>
        <v>Validé</v>
      </c>
      <c r="P241" s="90" t="str">
        <f>Page10!$H234</f>
        <v>Validé</v>
      </c>
      <c r="Q241" s="90" t="str">
        <f>Page11!$H234</f>
        <v>Validé</v>
      </c>
      <c r="R241" s="90" t="str">
        <f>Page12!$H234</f>
        <v>Validé</v>
      </c>
      <c r="S241" s="90" t="str">
        <f>Page13!$H234</f>
        <v>Validé</v>
      </c>
      <c r="T241" s="90"/>
      <c r="U241" s="90"/>
      <c r="V241" s="90"/>
      <c r="W241" s="90"/>
      <c r="X241" s="90"/>
      <c r="Y241" s="90"/>
      <c r="Z241" s="90"/>
      <c r="AA241" s="90"/>
      <c r="AB241" s="90"/>
      <c r="AC241" s="90"/>
      <c r="AD241" s="90"/>
      <c r="AE241" s="90"/>
      <c r="AF241" s="90"/>
      <c r="AG241" s="90"/>
      <c r="AH241" s="90"/>
      <c r="AI241" s="90"/>
      <c r="AJ241" s="90"/>
      <c r="AK241" s="90"/>
      <c r="AL241" s="90"/>
      <c r="AM241" s="90"/>
      <c r="AN241" s="90"/>
      <c r="AO241" s="90"/>
      <c r="AP241" s="90"/>
      <c r="AQ241" s="90"/>
      <c r="AR241" s="90"/>
      <c r="AS241" s="90"/>
      <c r="AT241" s="90"/>
      <c r="AU241" s="90"/>
      <c r="AV241" s="90"/>
      <c r="AW241" s="90"/>
      <c r="AX241" s="90"/>
      <c r="AY241" s="119"/>
      <c r="AZ241" s="119"/>
      <c r="BA241" s="119"/>
      <c r="BB241" s="119"/>
      <c r="BC241" s="119"/>
      <c r="BD241" s="119"/>
      <c r="BE241" s="119"/>
      <c r="BF241" s="119"/>
      <c r="BG241" s="119"/>
      <c r="BH241" s="119"/>
      <c r="BI241" s="119"/>
      <c r="BJ241" s="119"/>
      <c r="BK241" s="119"/>
      <c r="BL241" s="119"/>
      <c r="BM241" s="119"/>
      <c r="BN241" s="119"/>
      <c r="BO241" s="119"/>
      <c r="BP241" s="119"/>
      <c r="BQ241" s="119"/>
      <c r="BR241" s="119"/>
      <c r="BS241" s="119"/>
      <c r="BT241" s="119"/>
      <c r="BU241" s="119"/>
      <c r="BV241" s="119"/>
      <c r="BW241" s="119"/>
      <c r="BX241" s="119"/>
      <c r="BY241" s="119"/>
      <c r="BZ241" s="119"/>
      <c r="CA241" s="119"/>
      <c r="CB241" s="119"/>
      <c r="CC241" s="119"/>
      <c r="CD241" s="119"/>
      <c r="CE241" s="119"/>
      <c r="CF241" s="119"/>
      <c r="CG241" s="119"/>
      <c r="CH241" s="119"/>
      <c r="CI241" s="119"/>
      <c r="CJ241" s="119"/>
      <c r="CK241" s="119"/>
      <c r="CL241" s="119"/>
      <c r="CM241" s="119"/>
      <c r="CN241" s="119"/>
      <c r="CO241" s="119"/>
      <c r="CP241" s="119"/>
      <c r="CQ241" s="119"/>
      <c r="CR241" s="119"/>
      <c r="CS241" s="119"/>
      <c r="CT241" s="119"/>
      <c r="CU241" s="119"/>
      <c r="CV241" s="119"/>
      <c r="CW241" s="119"/>
      <c r="CX241" s="119"/>
      <c r="CY241" s="119"/>
      <c r="CZ241" s="119"/>
      <c r="DA241" s="119"/>
      <c r="DB241" s="119"/>
      <c r="DC241" s="119"/>
      <c r="DD241" s="119"/>
      <c r="DE241" s="119"/>
      <c r="DF241" s="119"/>
      <c r="DG241" s="119"/>
      <c r="DH241" s="119"/>
      <c r="DI241" s="119"/>
      <c r="DJ241" s="119"/>
      <c r="DK241" s="119"/>
      <c r="DL241" s="119"/>
      <c r="DM241" s="119"/>
      <c r="DN241" s="119"/>
      <c r="DO241" s="119"/>
      <c r="DP241" s="119"/>
      <c r="DQ241" s="119"/>
      <c r="DR241" s="119"/>
      <c r="DS241" s="119"/>
      <c r="DT241" s="119"/>
      <c r="DU241" s="119"/>
      <c r="DV241" s="119"/>
      <c r="DW241" s="119"/>
      <c r="DX241" s="119"/>
      <c r="DY241" s="119"/>
      <c r="DZ241" s="119"/>
      <c r="EA241" s="119"/>
      <c r="EB241" s="119"/>
      <c r="EC241" s="119"/>
      <c r="ED241" s="119"/>
      <c r="EE241" s="119"/>
      <c r="EF241" s="119"/>
      <c r="EG241" s="119"/>
      <c r="EH241" s="119"/>
      <c r="EI241" s="119"/>
      <c r="EJ241" s="119"/>
      <c r="EK241" s="119"/>
      <c r="EL241" s="119"/>
      <c r="EM241" s="119"/>
      <c r="EN241" s="119"/>
      <c r="EO241" s="119"/>
      <c r="EP241" s="119"/>
      <c r="EQ241" s="119"/>
      <c r="ER241" s="119"/>
      <c r="ES241" s="119"/>
      <c r="ET241" s="119"/>
      <c r="EU241" s="119"/>
      <c r="EV241" s="119"/>
      <c r="EW241" s="119"/>
      <c r="EX241" s="119"/>
      <c r="EY241" s="119"/>
      <c r="EZ241" s="119"/>
      <c r="FA241" s="119"/>
      <c r="FB241" s="119"/>
      <c r="FC241" s="119"/>
      <c r="FD241" s="119"/>
      <c r="FE241" s="119"/>
      <c r="FF241" s="119"/>
      <c r="FG241" s="119"/>
      <c r="FH241" s="119"/>
      <c r="FI241" s="119"/>
      <c r="FJ241" s="119"/>
      <c r="FK241" s="119"/>
      <c r="FL241" s="119"/>
      <c r="FM241" s="119"/>
      <c r="FN241" s="119"/>
      <c r="FO241" s="119"/>
      <c r="FP241" s="119"/>
      <c r="FQ241" s="119"/>
      <c r="FR241" s="119"/>
      <c r="FS241" s="119"/>
      <c r="FT241" s="119"/>
      <c r="FU241" s="119"/>
      <c r="FV241" s="119"/>
      <c r="FW241" s="119"/>
      <c r="FX241" s="119"/>
      <c r="FY241" s="119"/>
      <c r="FZ241" s="119"/>
      <c r="GA241" s="119"/>
      <c r="GB241" s="119"/>
      <c r="GC241" s="119"/>
      <c r="GD241" s="119"/>
      <c r="GE241" s="119"/>
      <c r="GF241" s="119"/>
      <c r="GG241" s="119"/>
      <c r="GH241" s="119"/>
      <c r="GI241" s="119"/>
      <c r="GJ241" s="119"/>
    </row>
    <row r="242" spans="1:192" ht="33.75" x14ac:dyDescent="0.25">
      <c r="A242" s="187" t="s">
        <v>7</v>
      </c>
      <c r="B242" s="165" t="s">
        <v>910</v>
      </c>
      <c r="C242" s="165" t="s">
        <v>275</v>
      </c>
      <c r="D242" s="164" t="s">
        <v>24</v>
      </c>
      <c r="E242" s="169" t="s">
        <v>911</v>
      </c>
      <c r="F242" s="62"/>
      <c r="G242" s="90" t="str">
        <f>Page1!$H235</f>
        <v>invalidé</v>
      </c>
      <c r="H242" s="90" t="str">
        <f>Page2!$H235</f>
        <v>invalidé</v>
      </c>
      <c r="I242" s="90" t="str">
        <f>Page3!$H235</f>
        <v>invalidé</v>
      </c>
      <c r="J242" s="90" t="str">
        <f>Page4!$H235</f>
        <v>invalidé</v>
      </c>
      <c r="K242" s="90" t="str">
        <f>Page5!$H235</f>
        <v>invalidé</v>
      </c>
      <c r="L242" s="90" t="str">
        <f>Page6!$H235</f>
        <v>invalidé</v>
      </c>
      <c r="M242" s="90" t="str">
        <f>Page7!$H235</f>
        <v>invalidé</v>
      </c>
      <c r="N242" s="90" t="str">
        <f>Page8!$H235</f>
        <v>invalidé</v>
      </c>
      <c r="O242" s="90" t="str">
        <f>Page9!$H235</f>
        <v>invalidé</v>
      </c>
      <c r="P242" s="90" t="str">
        <f>Page10!$H235</f>
        <v>invalidé</v>
      </c>
      <c r="Q242" s="90" t="str">
        <f>Page11!$H235</f>
        <v>invalidé</v>
      </c>
      <c r="R242" s="90" t="str">
        <f>Page12!$H235</f>
        <v>invalidé</v>
      </c>
      <c r="S242" s="90" t="str">
        <f>Page13!$H235</f>
        <v>invalidé</v>
      </c>
      <c r="T242" s="90"/>
      <c r="U242" s="90"/>
      <c r="V242" s="90"/>
      <c r="W242" s="90"/>
      <c r="X242" s="90"/>
      <c r="Y242" s="90"/>
      <c r="Z242" s="90"/>
      <c r="AA242" s="90"/>
      <c r="AB242" s="90"/>
      <c r="AC242" s="90"/>
      <c r="AD242" s="90"/>
      <c r="AE242" s="90"/>
      <c r="AF242" s="90"/>
      <c r="AG242" s="90"/>
      <c r="AH242" s="90"/>
      <c r="AI242" s="90"/>
      <c r="AJ242" s="90"/>
      <c r="AK242" s="90"/>
      <c r="AL242" s="90"/>
      <c r="AM242" s="90"/>
      <c r="AN242" s="90"/>
      <c r="AO242" s="90"/>
      <c r="AP242" s="90"/>
      <c r="AQ242" s="90"/>
      <c r="AR242" s="90"/>
      <c r="AS242" s="90"/>
      <c r="AT242" s="90"/>
      <c r="AU242" s="90"/>
      <c r="AV242" s="90"/>
      <c r="AW242" s="90"/>
      <c r="AX242" s="90"/>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19"/>
      <c r="BU242" s="119"/>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19"/>
      <c r="DJ242" s="119"/>
      <c r="DK242" s="119"/>
      <c r="DL242" s="119"/>
      <c r="DM242" s="119"/>
      <c r="DN242" s="119"/>
      <c r="DO242" s="119"/>
      <c r="DP242" s="119"/>
      <c r="DQ242" s="119"/>
      <c r="DR242" s="119"/>
      <c r="DS242" s="119"/>
      <c r="DT242" s="119"/>
      <c r="DU242" s="119"/>
      <c r="DV242" s="119"/>
      <c r="DW242" s="119"/>
      <c r="DX242" s="119"/>
      <c r="DY242" s="119"/>
      <c r="DZ242" s="119"/>
      <c r="EA242" s="119"/>
      <c r="EB242" s="119"/>
      <c r="EC242" s="119"/>
      <c r="ED242" s="119"/>
      <c r="EE242" s="119"/>
      <c r="EF242" s="119"/>
      <c r="EG242" s="119"/>
      <c r="EH242" s="119"/>
      <c r="EI242" s="119"/>
      <c r="EJ242" s="119"/>
      <c r="EK242" s="119"/>
      <c r="EL242" s="119"/>
      <c r="EM242" s="119"/>
      <c r="EN242" s="119"/>
      <c r="EO242" s="119"/>
      <c r="EP242" s="119"/>
      <c r="EQ242" s="119"/>
      <c r="ER242" s="119"/>
      <c r="ES242" s="119"/>
      <c r="ET242" s="119"/>
      <c r="EU242" s="119"/>
      <c r="EV242" s="119"/>
      <c r="EW242" s="119"/>
      <c r="EX242" s="119"/>
      <c r="EY242" s="119"/>
      <c r="EZ242" s="119"/>
      <c r="FA242" s="119"/>
      <c r="FB242" s="119"/>
      <c r="FC242" s="119"/>
      <c r="FD242" s="119"/>
      <c r="FE242" s="119"/>
      <c r="FF242" s="119"/>
      <c r="FG242" s="119"/>
      <c r="FH242" s="119"/>
      <c r="FI242" s="119"/>
      <c r="FJ242" s="119"/>
      <c r="FK242" s="119"/>
      <c r="FL242" s="119"/>
      <c r="FM242" s="119"/>
      <c r="FN242" s="119"/>
      <c r="FO242" s="119"/>
      <c r="FP242" s="119"/>
      <c r="FQ242" s="119"/>
      <c r="FR242" s="119"/>
      <c r="FS242" s="119"/>
      <c r="FT242" s="119"/>
      <c r="FU242" s="119"/>
      <c r="FV242" s="119"/>
      <c r="FW242" s="119"/>
      <c r="FX242" s="119"/>
      <c r="FY242" s="119"/>
      <c r="FZ242" s="119"/>
      <c r="GA242" s="119"/>
      <c r="GB242" s="119"/>
      <c r="GC242" s="119"/>
      <c r="GD242" s="119"/>
      <c r="GE242" s="119"/>
      <c r="GF242" s="119"/>
      <c r="GG242" s="119"/>
      <c r="GH242" s="119"/>
      <c r="GI242" s="119"/>
      <c r="GJ242" s="119"/>
    </row>
    <row r="243" spans="1:192" ht="33.75" x14ac:dyDescent="0.25">
      <c r="A243" s="187" t="s">
        <v>7</v>
      </c>
      <c r="B243" s="165"/>
      <c r="C243" s="165" t="s">
        <v>533</v>
      </c>
      <c r="D243" s="164" t="s">
        <v>24</v>
      </c>
      <c r="E243" s="169" t="s">
        <v>912</v>
      </c>
      <c r="F243" s="62"/>
      <c r="G243" s="90" t="str">
        <f>Page1!$H236</f>
        <v>Validé</v>
      </c>
      <c r="H243" s="90" t="str">
        <f>Page2!$H236</f>
        <v>Validé</v>
      </c>
      <c r="I243" s="90" t="str">
        <f>Page3!$H236</f>
        <v>Invalidé</v>
      </c>
      <c r="J243" s="90" t="str">
        <f>Page4!$H236</f>
        <v>Invalidé</v>
      </c>
      <c r="K243" s="90" t="str">
        <f>Page5!$H236</f>
        <v>NA</v>
      </c>
      <c r="L243" s="90" t="str">
        <f>Page6!$H236</f>
        <v>NA</v>
      </c>
      <c r="M243" s="90" t="str">
        <f>Page7!$H236</f>
        <v>NA</v>
      </c>
      <c r="N243" s="90" t="str">
        <f>Page8!$H236</f>
        <v>Validé</v>
      </c>
      <c r="O243" s="90" t="str">
        <f>Page9!$H236</f>
        <v>Validé</v>
      </c>
      <c r="P243" s="90" t="str">
        <f>Page10!$H236</f>
        <v>NA</v>
      </c>
      <c r="Q243" s="90" t="str">
        <f>Page11!$H236</f>
        <v>NA</v>
      </c>
      <c r="R243" s="90" t="str">
        <f>Page12!$H236</f>
        <v>NA</v>
      </c>
      <c r="S243" s="90" t="str">
        <f>Page13!$H236</f>
        <v>NA</v>
      </c>
      <c r="T243" s="90"/>
      <c r="U243" s="90"/>
      <c r="V243" s="90"/>
      <c r="W243" s="90"/>
      <c r="X243" s="90"/>
      <c r="Y243" s="90"/>
      <c r="Z243" s="90"/>
      <c r="AA243" s="90"/>
      <c r="AB243" s="90"/>
      <c r="AC243" s="90"/>
      <c r="AD243" s="90"/>
      <c r="AE243" s="90"/>
      <c r="AF243" s="90"/>
      <c r="AG243" s="90"/>
      <c r="AH243" s="90"/>
      <c r="AI243" s="90"/>
      <c r="AJ243" s="90"/>
      <c r="AK243" s="90"/>
      <c r="AL243" s="90"/>
      <c r="AM243" s="90"/>
      <c r="AN243" s="90"/>
      <c r="AO243" s="90"/>
      <c r="AP243" s="90"/>
      <c r="AQ243" s="90"/>
      <c r="AR243" s="90"/>
      <c r="AS243" s="90"/>
      <c r="AT243" s="90"/>
      <c r="AU243" s="90"/>
      <c r="AV243" s="90"/>
      <c r="AW243" s="90"/>
      <c r="AX243" s="90"/>
      <c r="AY243" s="119"/>
      <c r="AZ243" s="119"/>
      <c r="BA243" s="119"/>
      <c r="BB243" s="119"/>
      <c r="BC243" s="119"/>
      <c r="BD243" s="119"/>
      <c r="BE243" s="119"/>
      <c r="BF243" s="119"/>
      <c r="BG243" s="119"/>
      <c r="BH243" s="119"/>
      <c r="BI243" s="119"/>
      <c r="BJ243" s="119"/>
      <c r="BK243" s="119"/>
      <c r="BL243" s="119"/>
      <c r="BM243" s="119"/>
      <c r="BN243" s="119"/>
      <c r="BO243" s="119"/>
      <c r="BP243" s="119"/>
      <c r="BQ243" s="119"/>
      <c r="BR243" s="119"/>
      <c r="BS243" s="119"/>
      <c r="BT243" s="119"/>
      <c r="BU243" s="119"/>
      <c r="BV243" s="119"/>
      <c r="BW243" s="119"/>
      <c r="BX243" s="119"/>
      <c r="BY243" s="119"/>
      <c r="BZ243" s="119"/>
      <c r="CA243" s="119"/>
      <c r="CB243" s="119"/>
      <c r="CC243" s="119"/>
      <c r="CD243" s="119"/>
      <c r="CE243" s="119"/>
      <c r="CF243" s="119"/>
      <c r="CG243" s="119"/>
      <c r="CH243" s="119"/>
      <c r="CI243" s="119"/>
      <c r="CJ243" s="119"/>
      <c r="CK243" s="119"/>
      <c r="CL243" s="119"/>
      <c r="CM243" s="119"/>
      <c r="CN243" s="119"/>
      <c r="CO243" s="119"/>
      <c r="CP243" s="119"/>
      <c r="CQ243" s="119"/>
      <c r="CR243" s="119"/>
      <c r="CS243" s="119"/>
      <c r="CT243" s="119"/>
      <c r="CU243" s="119"/>
      <c r="CV243" s="119"/>
      <c r="CW243" s="119"/>
      <c r="CX243" s="119"/>
      <c r="CY243" s="119"/>
      <c r="CZ243" s="119"/>
      <c r="DA243" s="119"/>
      <c r="DB243" s="119"/>
      <c r="DC243" s="119"/>
      <c r="DD243" s="119"/>
      <c r="DE243" s="119"/>
      <c r="DF243" s="119"/>
      <c r="DG243" s="119"/>
      <c r="DH243" s="119"/>
      <c r="DI243" s="119"/>
      <c r="DJ243" s="119"/>
      <c r="DK243" s="119"/>
      <c r="DL243" s="119"/>
      <c r="DM243" s="119"/>
      <c r="DN243" s="119"/>
      <c r="DO243" s="119"/>
      <c r="DP243" s="119"/>
      <c r="DQ243" s="119"/>
      <c r="DR243" s="119"/>
      <c r="DS243" s="119"/>
      <c r="DT243" s="119"/>
      <c r="DU243" s="119"/>
      <c r="DV243" s="119"/>
      <c r="DW243" s="119"/>
      <c r="DX243" s="119"/>
      <c r="DY243" s="119"/>
      <c r="DZ243" s="119"/>
      <c r="EA243" s="119"/>
      <c r="EB243" s="119"/>
      <c r="EC243" s="119"/>
      <c r="ED243" s="119"/>
      <c r="EE243" s="119"/>
      <c r="EF243" s="119"/>
      <c r="EG243" s="119"/>
      <c r="EH243" s="119"/>
      <c r="EI243" s="119"/>
      <c r="EJ243" s="119"/>
      <c r="EK243" s="119"/>
      <c r="EL243" s="119"/>
      <c r="EM243" s="119"/>
      <c r="EN243" s="119"/>
      <c r="EO243" s="119"/>
      <c r="EP243" s="119"/>
      <c r="EQ243" s="119"/>
      <c r="ER243" s="119"/>
      <c r="ES243" s="119"/>
      <c r="ET243" s="119"/>
      <c r="EU243" s="119"/>
      <c r="EV243" s="119"/>
      <c r="EW243" s="119"/>
      <c r="EX243" s="119"/>
      <c r="EY243" s="119"/>
      <c r="EZ243" s="119"/>
      <c r="FA243" s="119"/>
      <c r="FB243" s="119"/>
      <c r="FC243" s="119"/>
      <c r="FD243" s="119"/>
      <c r="FE243" s="119"/>
      <c r="FF243" s="119"/>
      <c r="FG243" s="119"/>
      <c r="FH243" s="119"/>
      <c r="FI243" s="119"/>
      <c r="FJ243" s="119"/>
      <c r="FK243" s="119"/>
      <c r="FL243" s="119"/>
      <c r="FM243" s="119"/>
      <c r="FN243" s="119"/>
      <c r="FO243" s="119"/>
      <c r="FP243" s="119"/>
      <c r="FQ243" s="119"/>
      <c r="FR243" s="119"/>
      <c r="FS243" s="119"/>
      <c r="FT243" s="119"/>
      <c r="FU243" s="119"/>
      <c r="FV243" s="119"/>
      <c r="FW243" s="119"/>
      <c r="FX243" s="119"/>
      <c r="FY243" s="119"/>
      <c r="FZ243" s="119"/>
      <c r="GA243" s="119"/>
      <c r="GB243" s="119"/>
      <c r="GC243" s="119"/>
      <c r="GD243" s="119"/>
      <c r="GE243" s="119"/>
      <c r="GF243" s="119"/>
      <c r="GG243" s="119"/>
      <c r="GH243" s="119"/>
      <c r="GI243" s="119"/>
      <c r="GJ243" s="119"/>
    </row>
    <row r="244" spans="1:192" ht="112.5" x14ac:dyDescent="0.25">
      <c r="A244" s="187" t="s">
        <v>7</v>
      </c>
      <c r="B244" s="158" t="s">
        <v>913</v>
      </c>
      <c r="C244" s="158" t="s">
        <v>276</v>
      </c>
      <c r="D244" s="163" t="s">
        <v>24</v>
      </c>
      <c r="E244" s="179" t="s">
        <v>914</v>
      </c>
      <c r="F244" s="63"/>
      <c r="G244" s="90" t="str">
        <f>Page1!$H237</f>
        <v>Validé</v>
      </c>
      <c r="H244" s="90" t="str">
        <f>Page2!$H237</f>
        <v>Validé</v>
      </c>
      <c r="I244" s="90" t="str">
        <f>Page3!$H237</f>
        <v>Validé</v>
      </c>
      <c r="J244" s="90" t="str">
        <f>Page4!$H237</f>
        <v>Validé</v>
      </c>
      <c r="K244" s="90" t="str">
        <f>Page5!$H237</f>
        <v>Validé</v>
      </c>
      <c r="L244" s="90" t="str">
        <f>Page6!$H237</f>
        <v>Validé</v>
      </c>
      <c r="M244" s="90" t="str">
        <f>Page7!$H237</f>
        <v>Validé</v>
      </c>
      <c r="N244" s="90" t="str">
        <f>Page8!$H237</f>
        <v>Validé</v>
      </c>
      <c r="O244" s="90" t="str">
        <f>Page9!$H237</f>
        <v>Validé</v>
      </c>
      <c r="P244" s="90" t="str">
        <f>Page10!$H237</f>
        <v>Validé</v>
      </c>
      <c r="Q244" s="90" t="str">
        <f>Page11!$H237</f>
        <v>Validé</v>
      </c>
      <c r="R244" s="90" t="str">
        <f>Page12!$H237</f>
        <v>Validé</v>
      </c>
      <c r="S244" s="90" t="str">
        <f>Page13!$H237</f>
        <v>Validé</v>
      </c>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119"/>
      <c r="AZ244" s="119"/>
      <c r="BA244" s="119"/>
      <c r="BB244" s="119"/>
      <c r="BC244" s="119"/>
      <c r="BD244" s="119"/>
      <c r="BE244" s="119"/>
      <c r="BF244" s="119"/>
      <c r="BG244" s="119"/>
      <c r="BH244" s="119"/>
      <c r="BI244" s="119"/>
      <c r="BJ244" s="119"/>
      <c r="BK244" s="119"/>
      <c r="BL244" s="119"/>
      <c r="BM244" s="119"/>
      <c r="BN244" s="119"/>
      <c r="BO244" s="119"/>
      <c r="BP244" s="119"/>
      <c r="BQ244" s="119"/>
      <c r="BR244" s="119"/>
      <c r="BS244" s="119"/>
      <c r="BT244" s="119"/>
      <c r="BU244" s="119"/>
      <c r="BV244" s="119"/>
      <c r="BW244" s="119"/>
      <c r="BX244" s="119"/>
      <c r="BY244" s="119"/>
      <c r="BZ244" s="119"/>
      <c r="CA244" s="119"/>
      <c r="CB244" s="119"/>
      <c r="CC244" s="119"/>
      <c r="CD244" s="119"/>
      <c r="CE244" s="119"/>
      <c r="CF244" s="119"/>
      <c r="CG244" s="119"/>
      <c r="CH244" s="119"/>
      <c r="CI244" s="119"/>
      <c r="CJ244" s="119"/>
      <c r="CK244" s="119"/>
      <c r="CL244" s="119"/>
      <c r="CM244" s="119"/>
      <c r="CN244" s="119"/>
      <c r="CO244" s="119"/>
      <c r="CP244" s="119"/>
      <c r="CQ244" s="119"/>
      <c r="CR244" s="119"/>
      <c r="CS244" s="119"/>
      <c r="CT244" s="119"/>
      <c r="CU244" s="119"/>
      <c r="CV244" s="119"/>
      <c r="CW244" s="119"/>
      <c r="CX244" s="119"/>
      <c r="CY244" s="119"/>
      <c r="CZ244" s="119"/>
      <c r="DA244" s="119"/>
      <c r="DB244" s="119"/>
      <c r="DC244" s="119"/>
      <c r="DD244" s="119"/>
      <c r="DE244" s="119"/>
      <c r="DF244" s="119"/>
      <c r="DG244" s="119"/>
      <c r="DH244" s="119"/>
      <c r="DI244" s="119"/>
      <c r="DJ244" s="119"/>
      <c r="DK244" s="119"/>
      <c r="DL244" s="119"/>
      <c r="DM244" s="119"/>
      <c r="DN244" s="119"/>
      <c r="DO244" s="119"/>
      <c r="DP244" s="119"/>
      <c r="DQ244" s="119"/>
      <c r="DR244" s="119"/>
      <c r="DS244" s="119"/>
      <c r="DT244" s="119"/>
      <c r="DU244" s="119"/>
      <c r="DV244" s="119"/>
      <c r="DW244" s="119"/>
      <c r="DX244" s="119"/>
      <c r="DY244" s="119"/>
      <c r="DZ244" s="119"/>
      <c r="EA244" s="119"/>
      <c r="EB244" s="119"/>
      <c r="EC244" s="119"/>
      <c r="ED244" s="119"/>
      <c r="EE244" s="119"/>
      <c r="EF244" s="119"/>
      <c r="EG244" s="119"/>
      <c r="EH244" s="119"/>
      <c r="EI244" s="119"/>
      <c r="EJ244" s="119"/>
      <c r="EK244" s="119"/>
      <c r="EL244" s="119"/>
      <c r="EM244" s="119"/>
      <c r="EN244" s="119"/>
      <c r="EO244" s="119"/>
      <c r="EP244" s="119"/>
      <c r="EQ244" s="119"/>
      <c r="ER244" s="119"/>
      <c r="ES244" s="119"/>
      <c r="ET244" s="119"/>
      <c r="EU244" s="119"/>
      <c r="EV244" s="119"/>
      <c r="EW244" s="119"/>
      <c r="EX244" s="119"/>
      <c r="EY244" s="119"/>
      <c r="EZ244" s="119"/>
      <c r="FA244" s="119"/>
      <c r="FB244" s="119"/>
      <c r="FC244" s="119"/>
      <c r="FD244" s="119"/>
      <c r="FE244" s="119"/>
      <c r="FF244" s="119"/>
      <c r="FG244" s="119"/>
      <c r="FH244" s="119"/>
      <c r="FI244" s="119"/>
      <c r="FJ244" s="119"/>
      <c r="FK244" s="119"/>
      <c r="FL244" s="119"/>
      <c r="FM244" s="119"/>
      <c r="FN244" s="119"/>
      <c r="FO244" s="119"/>
      <c r="FP244" s="119"/>
      <c r="FQ244" s="119"/>
      <c r="FR244" s="119"/>
      <c r="FS244" s="119"/>
      <c r="FT244" s="119"/>
      <c r="FU244" s="119"/>
      <c r="FV244" s="119"/>
      <c r="FW244" s="119"/>
      <c r="FX244" s="119"/>
      <c r="FY244" s="119"/>
      <c r="FZ244" s="119"/>
      <c r="GA244" s="119"/>
      <c r="GB244" s="119"/>
      <c r="GC244" s="119"/>
      <c r="GD244" s="119"/>
      <c r="GE244" s="119"/>
      <c r="GF244" s="119"/>
      <c r="GG244" s="119"/>
      <c r="GH244" s="119"/>
      <c r="GI244" s="119"/>
      <c r="GJ244" s="119"/>
    </row>
    <row r="245" spans="1:192" ht="180" x14ac:dyDescent="0.25">
      <c r="A245" s="187" t="s">
        <v>7</v>
      </c>
      <c r="B245" s="165" t="s">
        <v>915</v>
      </c>
      <c r="C245" s="165" t="s">
        <v>277</v>
      </c>
      <c r="D245" s="164" t="s">
        <v>24</v>
      </c>
      <c r="E245" s="183" t="s">
        <v>916</v>
      </c>
      <c r="F245" s="62"/>
      <c r="G245" s="90" t="str">
        <f>Page1!$H238</f>
        <v>NA</v>
      </c>
      <c r="H245" s="90" t="str">
        <f>Page2!$H238</f>
        <v>NA</v>
      </c>
      <c r="I245" s="90" t="str">
        <f>Page3!$H238</f>
        <v>NA</v>
      </c>
      <c r="J245" s="90" t="str">
        <f>Page4!$H238</f>
        <v>NA</v>
      </c>
      <c r="K245" s="90" t="str">
        <f>Page5!$H238</f>
        <v>NA</v>
      </c>
      <c r="L245" s="90" t="str">
        <f>Page6!$H238</f>
        <v>NA</v>
      </c>
      <c r="M245" s="90" t="str">
        <f>Page7!$H238</f>
        <v>NA</v>
      </c>
      <c r="N245" s="90" t="str">
        <f>Page8!$H238</f>
        <v>NA</v>
      </c>
      <c r="O245" s="90" t="str">
        <f>Page9!$H238</f>
        <v>NA</v>
      </c>
      <c r="P245" s="90" t="str">
        <f>Page10!$H238</f>
        <v>NA</v>
      </c>
      <c r="Q245" s="90" t="str">
        <f>Page11!$H238</f>
        <v>NA</v>
      </c>
      <c r="R245" s="90" t="str">
        <f>Page12!$H238</f>
        <v>NA</v>
      </c>
      <c r="S245" s="90" t="str">
        <f>Page13!$H238</f>
        <v>NA</v>
      </c>
      <c r="T245" s="90"/>
      <c r="U245" s="90"/>
      <c r="V245" s="90"/>
      <c r="W245" s="90"/>
      <c r="X245" s="90"/>
      <c r="Y245" s="90"/>
      <c r="Z245" s="90"/>
      <c r="AA245" s="90"/>
      <c r="AB245" s="90"/>
      <c r="AC245" s="90"/>
      <c r="AD245" s="90"/>
      <c r="AE245" s="90"/>
      <c r="AF245" s="90"/>
      <c r="AG245" s="90"/>
      <c r="AH245" s="90"/>
      <c r="AI245" s="90"/>
      <c r="AJ245" s="90"/>
      <c r="AK245" s="90"/>
      <c r="AL245" s="90"/>
      <c r="AM245" s="90"/>
      <c r="AN245" s="90"/>
      <c r="AO245" s="90"/>
      <c r="AP245" s="90"/>
      <c r="AQ245" s="90"/>
      <c r="AR245" s="90"/>
      <c r="AS245" s="90"/>
      <c r="AT245" s="90"/>
      <c r="AU245" s="90"/>
      <c r="AV245" s="90"/>
      <c r="AW245" s="90"/>
      <c r="AX245" s="90"/>
      <c r="AY245" s="119"/>
      <c r="AZ245" s="119"/>
      <c r="BA245" s="119"/>
      <c r="BB245" s="119"/>
      <c r="BC245" s="119"/>
      <c r="BD245" s="119"/>
      <c r="BE245" s="119"/>
      <c r="BF245" s="119"/>
      <c r="BG245" s="119"/>
      <c r="BH245" s="119"/>
      <c r="BI245" s="119"/>
      <c r="BJ245" s="119"/>
      <c r="BK245" s="119"/>
      <c r="BL245" s="119"/>
      <c r="BM245" s="119"/>
      <c r="BN245" s="119"/>
      <c r="BO245" s="119"/>
      <c r="BP245" s="119"/>
      <c r="BQ245" s="119"/>
      <c r="BR245" s="119"/>
      <c r="BS245" s="119"/>
      <c r="BT245" s="119"/>
      <c r="BU245" s="119"/>
      <c r="BV245" s="119"/>
      <c r="BW245" s="119"/>
      <c r="BX245" s="119"/>
      <c r="BY245" s="119"/>
      <c r="BZ245" s="119"/>
      <c r="CA245" s="119"/>
      <c r="CB245" s="119"/>
      <c r="CC245" s="119"/>
      <c r="CD245" s="119"/>
      <c r="CE245" s="119"/>
      <c r="CF245" s="119"/>
      <c r="CG245" s="119"/>
      <c r="CH245" s="119"/>
      <c r="CI245" s="119"/>
      <c r="CJ245" s="119"/>
      <c r="CK245" s="119"/>
      <c r="CL245" s="119"/>
      <c r="CM245" s="119"/>
      <c r="CN245" s="119"/>
      <c r="CO245" s="119"/>
      <c r="CP245" s="119"/>
      <c r="CQ245" s="119"/>
      <c r="CR245" s="119"/>
      <c r="CS245" s="119"/>
      <c r="CT245" s="119"/>
      <c r="CU245" s="119"/>
      <c r="CV245" s="119"/>
      <c r="CW245" s="119"/>
      <c r="CX245" s="119"/>
      <c r="CY245" s="119"/>
      <c r="CZ245" s="119"/>
      <c r="DA245" s="119"/>
      <c r="DB245" s="119"/>
      <c r="DC245" s="119"/>
      <c r="DD245" s="119"/>
      <c r="DE245" s="119"/>
      <c r="DF245" s="119"/>
      <c r="DG245" s="119"/>
      <c r="DH245" s="119"/>
      <c r="DI245" s="119"/>
      <c r="DJ245" s="119"/>
      <c r="DK245" s="119"/>
      <c r="DL245" s="119"/>
      <c r="DM245" s="119"/>
      <c r="DN245" s="119"/>
      <c r="DO245" s="119"/>
      <c r="DP245" s="119"/>
      <c r="DQ245" s="119"/>
      <c r="DR245" s="119"/>
      <c r="DS245" s="119"/>
      <c r="DT245" s="119"/>
      <c r="DU245" s="119"/>
      <c r="DV245" s="119"/>
      <c r="DW245" s="119"/>
      <c r="DX245" s="119"/>
      <c r="DY245" s="119"/>
      <c r="DZ245" s="119"/>
      <c r="EA245" s="119"/>
      <c r="EB245" s="119"/>
      <c r="EC245" s="119"/>
      <c r="ED245" s="119"/>
      <c r="EE245" s="119"/>
      <c r="EF245" s="119"/>
      <c r="EG245" s="119"/>
      <c r="EH245" s="119"/>
      <c r="EI245" s="119"/>
      <c r="EJ245" s="119"/>
      <c r="EK245" s="119"/>
      <c r="EL245" s="119"/>
      <c r="EM245" s="119"/>
      <c r="EN245" s="119"/>
      <c r="EO245" s="119"/>
      <c r="EP245" s="119"/>
      <c r="EQ245" s="119"/>
      <c r="ER245" s="119"/>
      <c r="ES245" s="119"/>
      <c r="ET245" s="119"/>
      <c r="EU245" s="119"/>
      <c r="EV245" s="119"/>
      <c r="EW245" s="119"/>
      <c r="EX245" s="119"/>
      <c r="EY245" s="119"/>
      <c r="EZ245" s="119"/>
      <c r="FA245" s="119"/>
      <c r="FB245" s="119"/>
      <c r="FC245" s="119"/>
      <c r="FD245" s="119"/>
      <c r="FE245" s="119"/>
      <c r="FF245" s="119"/>
      <c r="FG245" s="119"/>
      <c r="FH245" s="119"/>
      <c r="FI245" s="119"/>
      <c r="FJ245" s="119"/>
      <c r="FK245" s="119"/>
      <c r="FL245" s="119"/>
      <c r="FM245" s="119"/>
      <c r="FN245" s="119"/>
      <c r="FO245" s="119"/>
      <c r="FP245" s="119"/>
      <c r="FQ245" s="119"/>
      <c r="FR245" s="119"/>
      <c r="FS245" s="119"/>
      <c r="FT245" s="119"/>
      <c r="FU245" s="119"/>
      <c r="FV245" s="119"/>
      <c r="FW245" s="119"/>
      <c r="FX245" s="119"/>
      <c r="FY245" s="119"/>
      <c r="FZ245" s="119"/>
      <c r="GA245" s="119"/>
      <c r="GB245" s="119"/>
      <c r="GC245" s="119"/>
      <c r="GD245" s="119"/>
      <c r="GE245" s="119"/>
      <c r="GF245" s="119"/>
      <c r="GG245" s="119"/>
      <c r="GH245" s="119"/>
      <c r="GI245" s="119"/>
      <c r="GJ245" s="119"/>
    </row>
    <row r="246" spans="1:192" ht="90" x14ac:dyDescent="0.25">
      <c r="A246" s="187" t="s">
        <v>7</v>
      </c>
      <c r="B246" s="158" t="s">
        <v>917</v>
      </c>
      <c r="C246" s="158" t="s">
        <v>278</v>
      </c>
      <c r="D246" s="163" t="s">
        <v>24</v>
      </c>
      <c r="E246" s="177" t="s">
        <v>918</v>
      </c>
      <c r="F246" s="63"/>
      <c r="G246" s="90" t="str">
        <f>Page1!$H239</f>
        <v>Validé</v>
      </c>
      <c r="H246" s="90" t="str">
        <f>Page2!$H239</f>
        <v>Validé</v>
      </c>
      <c r="I246" s="90" t="str">
        <f>Page3!$H239</f>
        <v>Validé</v>
      </c>
      <c r="J246" s="90" t="str">
        <f>Page4!$H239</f>
        <v>Invalidé</v>
      </c>
      <c r="K246" s="90" t="str">
        <f>Page5!$H239</f>
        <v>NA</v>
      </c>
      <c r="L246" s="90" t="str">
        <f>Page6!$H239</f>
        <v>NA</v>
      </c>
      <c r="M246" s="90" t="str">
        <f>Page7!$H239</f>
        <v>Validé</v>
      </c>
      <c r="N246" s="90" t="str">
        <f>Page8!$H239</f>
        <v>Validé</v>
      </c>
      <c r="O246" s="90" t="str">
        <f>Page9!$H239</f>
        <v>Validé</v>
      </c>
      <c r="P246" s="90" t="str">
        <f>Page10!$H239</f>
        <v>NA</v>
      </c>
      <c r="Q246" s="90" t="str">
        <f>Page11!$H239</f>
        <v>NA</v>
      </c>
      <c r="R246" s="90" t="str">
        <f>Page12!$H239</f>
        <v>NA</v>
      </c>
      <c r="S246" s="90" t="str">
        <f>Page13!$H239</f>
        <v>NA</v>
      </c>
      <c r="T246" s="90"/>
      <c r="U246" s="90"/>
      <c r="V246" s="90"/>
      <c r="W246" s="90"/>
      <c r="X246" s="90"/>
      <c r="Y246" s="90"/>
      <c r="Z246" s="90"/>
      <c r="AA246" s="90"/>
      <c r="AB246" s="90"/>
      <c r="AC246" s="90"/>
      <c r="AD246" s="90"/>
      <c r="AE246" s="90"/>
      <c r="AF246" s="90"/>
      <c r="AG246" s="90"/>
      <c r="AH246" s="90"/>
      <c r="AI246" s="90"/>
      <c r="AJ246" s="90"/>
      <c r="AK246" s="90"/>
      <c r="AL246" s="90"/>
      <c r="AM246" s="90"/>
      <c r="AN246" s="90"/>
      <c r="AO246" s="90"/>
      <c r="AP246" s="90"/>
      <c r="AQ246" s="90"/>
      <c r="AR246" s="90"/>
      <c r="AS246" s="90"/>
      <c r="AT246" s="90"/>
      <c r="AU246" s="90"/>
      <c r="AV246" s="90"/>
      <c r="AW246" s="90"/>
      <c r="AX246" s="90"/>
      <c r="AY246" s="119"/>
      <c r="AZ246" s="119"/>
      <c r="BA246" s="119"/>
      <c r="BB246" s="119"/>
      <c r="BC246" s="119"/>
      <c r="BD246" s="119"/>
      <c r="BE246" s="119"/>
      <c r="BF246" s="119"/>
      <c r="BG246" s="119"/>
      <c r="BH246" s="119"/>
      <c r="BI246" s="119"/>
      <c r="BJ246" s="119"/>
      <c r="BK246" s="119"/>
      <c r="BL246" s="119"/>
      <c r="BM246" s="119"/>
      <c r="BN246" s="119"/>
      <c r="BO246" s="119"/>
      <c r="BP246" s="119"/>
      <c r="BQ246" s="119"/>
      <c r="BR246" s="119"/>
      <c r="BS246" s="119"/>
      <c r="BT246" s="119"/>
      <c r="BU246" s="119"/>
      <c r="BV246" s="119"/>
      <c r="BW246" s="119"/>
      <c r="BX246" s="119"/>
      <c r="BY246" s="119"/>
      <c r="BZ246" s="119"/>
      <c r="CA246" s="119"/>
      <c r="CB246" s="119"/>
      <c r="CC246" s="119"/>
      <c r="CD246" s="119"/>
      <c r="CE246" s="119"/>
      <c r="CF246" s="119"/>
      <c r="CG246" s="119"/>
      <c r="CH246" s="119"/>
      <c r="CI246" s="119"/>
      <c r="CJ246" s="119"/>
      <c r="CK246" s="119"/>
      <c r="CL246" s="119"/>
      <c r="CM246" s="119"/>
      <c r="CN246" s="119"/>
      <c r="CO246" s="119"/>
      <c r="CP246" s="119"/>
      <c r="CQ246" s="119"/>
      <c r="CR246" s="119"/>
      <c r="CS246" s="119"/>
      <c r="CT246" s="119"/>
      <c r="CU246" s="119"/>
      <c r="CV246" s="119"/>
      <c r="CW246" s="119"/>
      <c r="CX246" s="119"/>
      <c r="CY246" s="119"/>
      <c r="CZ246" s="119"/>
      <c r="DA246" s="119"/>
      <c r="DB246" s="119"/>
      <c r="DC246" s="119"/>
      <c r="DD246" s="119"/>
      <c r="DE246" s="119"/>
      <c r="DF246" s="119"/>
      <c r="DG246" s="119"/>
      <c r="DH246" s="119"/>
      <c r="DI246" s="119"/>
      <c r="DJ246" s="119"/>
      <c r="DK246" s="119"/>
      <c r="DL246" s="119"/>
      <c r="DM246" s="119"/>
      <c r="DN246" s="119"/>
      <c r="DO246" s="119"/>
      <c r="DP246" s="119"/>
      <c r="DQ246" s="119"/>
      <c r="DR246" s="119"/>
      <c r="DS246" s="119"/>
      <c r="DT246" s="119"/>
      <c r="DU246" s="119"/>
      <c r="DV246" s="119"/>
      <c r="DW246" s="119"/>
      <c r="DX246" s="119"/>
      <c r="DY246" s="119"/>
      <c r="DZ246" s="119"/>
      <c r="EA246" s="119"/>
      <c r="EB246" s="119"/>
      <c r="EC246" s="119"/>
      <c r="ED246" s="119"/>
      <c r="EE246" s="119"/>
      <c r="EF246" s="119"/>
      <c r="EG246" s="119"/>
      <c r="EH246" s="119"/>
      <c r="EI246" s="119"/>
      <c r="EJ246" s="119"/>
      <c r="EK246" s="119"/>
      <c r="EL246" s="119"/>
      <c r="EM246" s="119"/>
      <c r="EN246" s="119"/>
      <c r="EO246" s="119"/>
      <c r="EP246" s="119"/>
      <c r="EQ246" s="119"/>
      <c r="ER246" s="119"/>
      <c r="ES246" s="119"/>
      <c r="ET246" s="119"/>
      <c r="EU246" s="119"/>
      <c r="EV246" s="119"/>
      <c r="EW246" s="119"/>
      <c r="EX246" s="119"/>
      <c r="EY246" s="119"/>
      <c r="EZ246" s="119"/>
      <c r="FA246" s="119"/>
      <c r="FB246" s="119"/>
      <c r="FC246" s="119"/>
      <c r="FD246" s="119"/>
      <c r="FE246" s="119"/>
      <c r="FF246" s="119"/>
      <c r="FG246" s="119"/>
      <c r="FH246" s="119"/>
      <c r="FI246" s="119"/>
      <c r="FJ246" s="119"/>
      <c r="FK246" s="119"/>
      <c r="FL246" s="119"/>
      <c r="FM246" s="119"/>
      <c r="FN246" s="119"/>
      <c r="FO246" s="119"/>
      <c r="FP246" s="119"/>
      <c r="FQ246" s="119"/>
      <c r="FR246" s="119"/>
      <c r="FS246" s="119"/>
      <c r="FT246" s="119"/>
      <c r="FU246" s="119"/>
      <c r="FV246" s="119"/>
      <c r="FW246" s="119"/>
      <c r="FX246" s="119"/>
      <c r="FY246" s="119"/>
      <c r="FZ246" s="119"/>
      <c r="GA246" s="119"/>
      <c r="GB246" s="119"/>
      <c r="GC246" s="119"/>
      <c r="GD246" s="119"/>
      <c r="GE246" s="119"/>
      <c r="GF246" s="119"/>
      <c r="GG246" s="119"/>
      <c r="GH246" s="119"/>
      <c r="GI246" s="119"/>
      <c r="GJ246" s="119"/>
    </row>
    <row r="247" spans="1:192" ht="213.75" x14ac:dyDescent="0.25">
      <c r="A247" s="186" t="s">
        <v>279</v>
      </c>
      <c r="B247" s="165" t="s">
        <v>919</v>
      </c>
      <c r="C247" s="165" t="s">
        <v>280</v>
      </c>
      <c r="D247" s="164" t="s">
        <v>24</v>
      </c>
      <c r="E247" s="165" t="s">
        <v>920</v>
      </c>
      <c r="F247" s="62"/>
      <c r="G247" s="90" t="str">
        <f>Page1!$H240</f>
        <v>NA</v>
      </c>
      <c r="H247" s="90" t="str">
        <f>Page2!$H240</f>
        <v>NA</v>
      </c>
      <c r="I247" s="90" t="str">
        <f>Page3!$H240</f>
        <v>NA</v>
      </c>
      <c r="J247" s="90" t="str">
        <f>Page4!$H240</f>
        <v>NA</v>
      </c>
      <c r="K247" s="90" t="str">
        <f>Page5!$H240</f>
        <v>NA</v>
      </c>
      <c r="L247" s="90" t="str">
        <f>Page6!$H240</f>
        <v>NA</v>
      </c>
      <c r="M247" s="90" t="str">
        <f>Page7!$H240</f>
        <v>NA</v>
      </c>
      <c r="N247" s="90" t="str">
        <f>Page8!$H240</f>
        <v>NA</v>
      </c>
      <c r="O247" s="90" t="str">
        <f>Page9!$H240</f>
        <v>NA</v>
      </c>
      <c r="P247" s="90" t="str">
        <f>Page10!$H240</f>
        <v>NA</v>
      </c>
      <c r="Q247" s="90" t="str">
        <f>Page11!$H240</f>
        <v>NA</v>
      </c>
      <c r="R247" s="90" t="str">
        <f>Page12!$H240</f>
        <v>NA</v>
      </c>
      <c r="S247" s="90" t="str">
        <f>Page13!$H240</f>
        <v>NA</v>
      </c>
      <c r="T247" s="90"/>
      <c r="U247" s="90"/>
      <c r="V247" s="90"/>
      <c r="W247" s="90"/>
      <c r="X247" s="90"/>
      <c r="Y247" s="90"/>
      <c r="Z247" s="90"/>
      <c r="AA247" s="90"/>
      <c r="AB247" s="90"/>
      <c r="AC247" s="90"/>
      <c r="AD247" s="90"/>
      <c r="AE247" s="90"/>
      <c r="AF247" s="90"/>
      <c r="AG247" s="90"/>
      <c r="AH247" s="90"/>
      <c r="AI247" s="90"/>
      <c r="AJ247" s="90"/>
      <c r="AK247" s="90"/>
      <c r="AL247" s="90"/>
      <c r="AM247" s="90"/>
      <c r="AN247" s="90"/>
      <c r="AO247" s="90"/>
      <c r="AP247" s="90"/>
      <c r="AQ247" s="90"/>
      <c r="AR247" s="90"/>
      <c r="AS247" s="90"/>
      <c r="AT247" s="90"/>
      <c r="AU247" s="90"/>
      <c r="AV247" s="90"/>
      <c r="AW247" s="90"/>
      <c r="AX247" s="90"/>
      <c r="AY247" s="119"/>
      <c r="AZ247" s="119"/>
      <c r="BA247" s="119"/>
      <c r="BB247" s="119"/>
      <c r="BC247" s="119"/>
      <c r="BD247" s="119"/>
      <c r="BE247" s="119"/>
      <c r="BF247" s="119"/>
      <c r="BG247" s="119"/>
      <c r="BH247" s="119"/>
      <c r="BI247" s="119"/>
      <c r="BJ247" s="119"/>
      <c r="BK247" s="119"/>
      <c r="BL247" s="119"/>
      <c r="BM247" s="119"/>
      <c r="BN247" s="119"/>
      <c r="BO247" s="119"/>
      <c r="BP247" s="119"/>
      <c r="BQ247" s="119"/>
      <c r="BR247" s="119"/>
      <c r="BS247" s="119"/>
      <c r="BT247" s="119"/>
      <c r="BU247" s="119"/>
      <c r="BV247" s="119"/>
      <c r="BW247" s="119"/>
      <c r="BX247" s="119"/>
      <c r="BY247" s="119"/>
      <c r="BZ247" s="119"/>
      <c r="CA247" s="119"/>
      <c r="CB247" s="119"/>
      <c r="CC247" s="119"/>
      <c r="CD247" s="119"/>
      <c r="CE247" s="119"/>
      <c r="CF247" s="119"/>
      <c r="CG247" s="119"/>
      <c r="CH247" s="119"/>
      <c r="CI247" s="119"/>
      <c r="CJ247" s="119"/>
      <c r="CK247" s="119"/>
      <c r="CL247" s="119"/>
      <c r="CM247" s="119"/>
      <c r="CN247" s="119"/>
      <c r="CO247" s="119"/>
      <c r="CP247" s="119"/>
      <c r="CQ247" s="119"/>
      <c r="CR247" s="119"/>
      <c r="CS247" s="119"/>
      <c r="CT247" s="119"/>
      <c r="CU247" s="119"/>
      <c r="CV247" s="119"/>
      <c r="CW247" s="119"/>
      <c r="CX247" s="119"/>
      <c r="CY247" s="119"/>
      <c r="CZ247" s="119"/>
      <c r="DA247" s="119"/>
      <c r="DB247" s="119"/>
      <c r="DC247" s="119"/>
      <c r="DD247" s="119"/>
      <c r="DE247" s="119"/>
      <c r="DF247" s="119"/>
      <c r="DG247" s="119"/>
      <c r="DH247" s="119"/>
      <c r="DI247" s="119"/>
      <c r="DJ247" s="119"/>
      <c r="DK247" s="119"/>
      <c r="DL247" s="119"/>
      <c r="DM247" s="119"/>
      <c r="DN247" s="119"/>
      <c r="DO247" s="119"/>
      <c r="DP247" s="119"/>
      <c r="DQ247" s="119"/>
      <c r="DR247" s="119"/>
      <c r="DS247" s="119"/>
      <c r="DT247" s="119"/>
      <c r="DU247" s="119"/>
      <c r="DV247" s="119"/>
      <c r="DW247" s="119"/>
      <c r="DX247" s="119"/>
      <c r="DY247" s="119"/>
      <c r="DZ247" s="119"/>
      <c r="EA247" s="119"/>
      <c r="EB247" s="119"/>
      <c r="EC247" s="119"/>
      <c r="ED247" s="119"/>
      <c r="EE247" s="119"/>
      <c r="EF247" s="119"/>
      <c r="EG247" s="119"/>
      <c r="EH247" s="119"/>
      <c r="EI247" s="119"/>
      <c r="EJ247" s="119"/>
      <c r="EK247" s="119"/>
      <c r="EL247" s="119"/>
      <c r="EM247" s="119"/>
      <c r="EN247" s="119"/>
      <c r="EO247" s="119"/>
      <c r="EP247" s="119"/>
      <c r="EQ247" s="119"/>
      <c r="ER247" s="119"/>
      <c r="ES247" s="119"/>
      <c r="ET247" s="119"/>
      <c r="EU247" s="119"/>
      <c r="EV247" s="119"/>
      <c r="EW247" s="119"/>
      <c r="EX247" s="119"/>
      <c r="EY247" s="119"/>
      <c r="EZ247" s="119"/>
      <c r="FA247" s="119"/>
      <c r="FB247" s="119"/>
      <c r="FC247" s="119"/>
      <c r="FD247" s="119"/>
      <c r="FE247" s="119"/>
      <c r="FF247" s="119"/>
      <c r="FG247" s="119"/>
      <c r="FH247" s="119"/>
      <c r="FI247" s="119"/>
      <c r="FJ247" s="119"/>
      <c r="FK247" s="119"/>
      <c r="FL247" s="119"/>
      <c r="FM247" s="119"/>
      <c r="FN247" s="119"/>
      <c r="FO247" s="119"/>
      <c r="FP247" s="119"/>
      <c r="FQ247" s="119"/>
      <c r="FR247" s="119"/>
      <c r="FS247" s="119"/>
      <c r="FT247" s="119"/>
      <c r="FU247" s="119"/>
      <c r="FV247" s="119"/>
      <c r="FW247" s="119"/>
      <c r="FX247" s="119"/>
      <c r="FY247" s="119"/>
      <c r="FZ247" s="119"/>
      <c r="GA247" s="119"/>
      <c r="GB247" s="119"/>
      <c r="GC247" s="119"/>
      <c r="GD247" s="119"/>
      <c r="GE247" s="119"/>
      <c r="GF247" s="119"/>
      <c r="GG247" s="119"/>
      <c r="GH247" s="119"/>
      <c r="GI247" s="119"/>
      <c r="GJ247" s="119"/>
    </row>
    <row r="248" spans="1:192" ht="45" x14ac:dyDescent="0.25">
      <c r="A248" s="186" t="s">
        <v>279</v>
      </c>
      <c r="B248" s="165"/>
      <c r="C248" s="165" t="s">
        <v>281</v>
      </c>
      <c r="D248" s="164" t="s">
        <v>24</v>
      </c>
      <c r="E248" s="171" t="s">
        <v>921</v>
      </c>
      <c r="F248" s="62"/>
      <c r="G248" s="90" t="str">
        <f>Page1!$H241</f>
        <v>NA</v>
      </c>
      <c r="H248" s="90" t="str">
        <f>Page2!$H241</f>
        <v>NA</v>
      </c>
      <c r="I248" s="90" t="str">
        <f>Page3!$H241</f>
        <v>NA</v>
      </c>
      <c r="J248" s="90" t="str">
        <f>Page4!$H241</f>
        <v>NA</v>
      </c>
      <c r="K248" s="90" t="str">
        <f>Page5!$H241</f>
        <v>NA</v>
      </c>
      <c r="L248" s="90" t="str">
        <f>Page6!$H241</f>
        <v>NA</v>
      </c>
      <c r="M248" s="90" t="str">
        <f>Page7!$H241</f>
        <v>NA</v>
      </c>
      <c r="N248" s="90" t="str">
        <f>Page8!$H241</f>
        <v>NA</v>
      </c>
      <c r="O248" s="90" t="str">
        <f>Page9!$H241</f>
        <v>NA</v>
      </c>
      <c r="P248" s="90" t="str">
        <f>Page10!$H241</f>
        <v>NA</v>
      </c>
      <c r="Q248" s="90" t="str">
        <f>Page11!$H241</f>
        <v>NA</v>
      </c>
      <c r="R248" s="90" t="str">
        <f>Page12!$H241</f>
        <v>NA</v>
      </c>
      <c r="S248" s="90" t="str">
        <f>Page13!$H241</f>
        <v>NA</v>
      </c>
      <c r="T248" s="90"/>
      <c r="U248" s="90"/>
      <c r="V248" s="90"/>
      <c r="W248" s="90"/>
      <c r="X248" s="90"/>
      <c r="Y248" s="90"/>
      <c r="Z248" s="90"/>
      <c r="AA248" s="90"/>
      <c r="AB248" s="90"/>
      <c r="AC248" s="90"/>
      <c r="AD248" s="90"/>
      <c r="AE248" s="90"/>
      <c r="AF248" s="90"/>
      <c r="AG248" s="90"/>
      <c r="AH248" s="90"/>
      <c r="AI248" s="90"/>
      <c r="AJ248" s="90"/>
      <c r="AK248" s="90"/>
      <c r="AL248" s="90"/>
      <c r="AM248" s="90"/>
      <c r="AN248" s="90"/>
      <c r="AO248" s="90"/>
      <c r="AP248" s="90"/>
      <c r="AQ248" s="90"/>
      <c r="AR248" s="90"/>
      <c r="AS248" s="90"/>
      <c r="AT248" s="90"/>
      <c r="AU248" s="90"/>
      <c r="AV248" s="90"/>
      <c r="AW248" s="90"/>
      <c r="AX248" s="90"/>
      <c r="AY248" s="119"/>
      <c r="AZ248" s="119"/>
      <c r="BA248" s="119"/>
      <c r="BB248" s="119"/>
      <c r="BC248" s="119"/>
      <c r="BD248" s="119"/>
      <c r="BE248" s="119"/>
      <c r="BF248" s="119"/>
      <c r="BG248" s="119"/>
      <c r="BH248" s="119"/>
      <c r="BI248" s="119"/>
      <c r="BJ248" s="119"/>
      <c r="BK248" s="119"/>
      <c r="BL248" s="119"/>
      <c r="BM248" s="119"/>
      <c r="BN248" s="119"/>
      <c r="BO248" s="119"/>
      <c r="BP248" s="119"/>
      <c r="BQ248" s="119"/>
      <c r="BR248" s="119"/>
      <c r="BS248" s="119"/>
      <c r="BT248" s="119"/>
      <c r="BU248" s="119"/>
      <c r="BV248" s="119"/>
      <c r="BW248" s="119"/>
      <c r="BX248" s="119"/>
      <c r="BY248" s="119"/>
      <c r="BZ248" s="119"/>
      <c r="CA248" s="119"/>
      <c r="CB248" s="119"/>
      <c r="CC248" s="119"/>
      <c r="CD248" s="119"/>
      <c r="CE248" s="119"/>
      <c r="CF248" s="119"/>
      <c r="CG248" s="119"/>
      <c r="CH248" s="119"/>
      <c r="CI248" s="119"/>
      <c r="CJ248" s="119"/>
      <c r="CK248" s="119"/>
      <c r="CL248" s="119"/>
      <c r="CM248" s="119"/>
      <c r="CN248" s="119"/>
      <c r="CO248" s="119"/>
      <c r="CP248" s="119"/>
      <c r="CQ248" s="119"/>
      <c r="CR248" s="119"/>
      <c r="CS248" s="119"/>
      <c r="CT248" s="119"/>
      <c r="CU248" s="119"/>
      <c r="CV248" s="119"/>
      <c r="CW248" s="119"/>
      <c r="CX248" s="119"/>
      <c r="CY248" s="119"/>
      <c r="CZ248" s="119"/>
      <c r="DA248" s="119"/>
      <c r="DB248" s="119"/>
      <c r="DC248" s="119"/>
      <c r="DD248" s="119"/>
      <c r="DE248" s="119"/>
      <c r="DF248" s="119"/>
      <c r="DG248" s="119"/>
      <c r="DH248" s="119"/>
      <c r="DI248" s="119"/>
      <c r="DJ248" s="119"/>
      <c r="DK248" s="119"/>
      <c r="DL248" s="119"/>
      <c r="DM248" s="119"/>
      <c r="DN248" s="119"/>
      <c r="DO248" s="119"/>
      <c r="DP248" s="119"/>
      <c r="DQ248" s="119"/>
      <c r="DR248" s="119"/>
      <c r="DS248" s="119"/>
      <c r="DT248" s="119"/>
      <c r="DU248" s="119"/>
      <c r="DV248" s="119"/>
      <c r="DW248" s="119"/>
      <c r="DX248" s="119"/>
      <c r="DY248" s="119"/>
      <c r="DZ248" s="119"/>
      <c r="EA248" s="119"/>
      <c r="EB248" s="119"/>
      <c r="EC248" s="119"/>
      <c r="ED248" s="119"/>
      <c r="EE248" s="119"/>
      <c r="EF248" s="119"/>
      <c r="EG248" s="119"/>
      <c r="EH248" s="119"/>
      <c r="EI248" s="119"/>
      <c r="EJ248" s="119"/>
      <c r="EK248" s="119"/>
      <c r="EL248" s="119"/>
      <c r="EM248" s="119"/>
      <c r="EN248" s="119"/>
      <c r="EO248" s="119"/>
      <c r="EP248" s="119"/>
      <c r="EQ248" s="119"/>
      <c r="ER248" s="119"/>
      <c r="ES248" s="119"/>
      <c r="ET248" s="119"/>
      <c r="EU248" s="119"/>
      <c r="EV248" s="119"/>
      <c r="EW248" s="119"/>
      <c r="EX248" s="119"/>
      <c r="EY248" s="119"/>
      <c r="EZ248" s="119"/>
      <c r="FA248" s="119"/>
      <c r="FB248" s="119"/>
      <c r="FC248" s="119"/>
      <c r="FD248" s="119"/>
      <c r="FE248" s="119"/>
      <c r="FF248" s="119"/>
      <c r="FG248" s="119"/>
      <c r="FH248" s="119"/>
      <c r="FI248" s="119"/>
      <c r="FJ248" s="119"/>
      <c r="FK248" s="119"/>
      <c r="FL248" s="119"/>
      <c r="FM248" s="119"/>
      <c r="FN248" s="119"/>
      <c r="FO248" s="119"/>
      <c r="FP248" s="119"/>
      <c r="FQ248" s="119"/>
      <c r="FR248" s="119"/>
      <c r="FS248" s="119"/>
      <c r="FT248" s="119"/>
      <c r="FU248" s="119"/>
      <c r="FV248" s="119"/>
      <c r="FW248" s="119"/>
      <c r="FX248" s="119"/>
      <c r="FY248" s="119"/>
      <c r="FZ248" s="119"/>
      <c r="GA248" s="119"/>
      <c r="GB248" s="119"/>
      <c r="GC248" s="119"/>
      <c r="GD248" s="119"/>
      <c r="GE248" s="119"/>
      <c r="GF248" s="119"/>
      <c r="GG248" s="119"/>
      <c r="GH248" s="119"/>
      <c r="GI248" s="119"/>
      <c r="GJ248" s="119"/>
    </row>
    <row r="249" spans="1:192" ht="180" x14ac:dyDescent="0.25">
      <c r="A249" s="186" t="s">
        <v>279</v>
      </c>
      <c r="B249" s="165"/>
      <c r="C249" s="165" t="s">
        <v>282</v>
      </c>
      <c r="D249" s="164" t="s">
        <v>24</v>
      </c>
      <c r="E249" s="165" t="s">
        <v>922</v>
      </c>
      <c r="F249" s="62"/>
      <c r="G249" s="90" t="str">
        <f>Page1!$H242</f>
        <v>NA</v>
      </c>
      <c r="H249" s="90" t="str">
        <f>Page2!$H242</f>
        <v>NA</v>
      </c>
      <c r="I249" s="90" t="str">
        <f>Page3!$H242</f>
        <v>NA</v>
      </c>
      <c r="J249" s="90" t="str">
        <f>Page4!$H242</f>
        <v>NA</v>
      </c>
      <c r="K249" s="90" t="str">
        <f>Page5!$H242</f>
        <v>NA</v>
      </c>
      <c r="L249" s="90" t="str">
        <f>Page6!$H242</f>
        <v>NA</v>
      </c>
      <c r="M249" s="90" t="str">
        <f>Page7!$H242</f>
        <v>NA</v>
      </c>
      <c r="N249" s="90" t="str">
        <f>Page8!$H242</f>
        <v>NA</v>
      </c>
      <c r="O249" s="90" t="str">
        <f>Page9!$H242</f>
        <v>NA</v>
      </c>
      <c r="P249" s="90" t="str">
        <f>Page10!$H242</f>
        <v>NA</v>
      </c>
      <c r="Q249" s="90" t="str">
        <f>Page11!$H242</f>
        <v>NA</v>
      </c>
      <c r="R249" s="90" t="str">
        <f>Page12!$H242</f>
        <v>NA</v>
      </c>
      <c r="S249" s="90" t="str">
        <f>Page13!$H242</f>
        <v>NA</v>
      </c>
      <c r="T249" s="90"/>
      <c r="U249" s="90"/>
      <c r="V249" s="90"/>
      <c r="W249" s="90"/>
      <c r="X249" s="90"/>
      <c r="Y249" s="90"/>
      <c r="Z249" s="90"/>
      <c r="AA249" s="90"/>
      <c r="AB249" s="90"/>
      <c r="AC249" s="90"/>
      <c r="AD249" s="90"/>
      <c r="AE249" s="90"/>
      <c r="AF249" s="90"/>
      <c r="AG249" s="90"/>
      <c r="AH249" s="90"/>
      <c r="AI249" s="90"/>
      <c r="AJ249" s="90"/>
      <c r="AK249" s="90"/>
      <c r="AL249" s="90"/>
      <c r="AM249" s="90"/>
      <c r="AN249" s="90"/>
      <c r="AO249" s="90"/>
      <c r="AP249" s="90"/>
      <c r="AQ249" s="90"/>
      <c r="AR249" s="90"/>
      <c r="AS249" s="90"/>
      <c r="AT249" s="90"/>
      <c r="AU249" s="90"/>
      <c r="AV249" s="90"/>
      <c r="AW249" s="90"/>
      <c r="AX249" s="90"/>
      <c r="AY249" s="119"/>
      <c r="AZ249" s="119"/>
      <c r="BA249" s="119"/>
      <c r="BB249" s="119"/>
      <c r="BC249" s="119"/>
      <c r="BD249" s="119"/>
      <c r="BE249" s="119"/>
      <c r="BF249" s="119"/>
      <c r="BG249" s="119"/>
      <c r="BH249" s="119"/>
      <c r="BI249" s="119"/>
      <c r="BJ249" s="119"/>
      <c r="BK249" s="119"/>
      <c r="BL249" s="119"/>
      <c r="BM249" s="119"/>
      <c r="BN249" s="119"/>
      <c r="BO249" s="119"/>
      <c r="BP249" s="119"/>
      <c r="BQ249" s="119"/>
      <c r="BR249" s="119"/>
      <c r="BS249" s="119"/>
      <c r="BT249" s="119"/>
      <c r="BU249" s="119"/>
      <c r="BV249" s="119"/>
      <c r="BW249" s="119"/>
      <c r="BX249" s="119"/>
      <c r="BY249" s="119"/>
      <c r="BZ249" s="119"/>
      <c r="CA249" s="119"/>
      <c r="CB249" s="119"/>
      <c r="CC249" s="119"/>
      <c r="CD249" s="119"/>
      <c r="CE249" s="119"/>
      <c r="CF249" s="119"/>
      <c r="CG249" s="119"/>
      <c r="CH249" s="119"/>
      <c r="CI249" s="119"/>
      <c r="CJ249" s="119"/>
      <c r="CK249" s="119"/>
      <c r="CL249" s="119"/>
      <c r="CM249" s="119"/>
      <c r="CN249" s="119"/>
      <c r="CO249" s="119"/>
      <c r="CP249" s="119"/>
      <c r="CQ249" s="119"/>
      <c r="CR249" s="119"/>
      <c r="CS249" s="119"/>
      <c r="CT249" s="119"/>
      <c r="CU249" s="119"/>
      <c r="CV249" s="119"/>
      <c r="CW249" s="119"/>
      <c r="CX249" s="119"/>
      <c r="CY249" s="119"/>
      <c r="CZ249" s="119"/>
      <c r="DA249" s="119"/>
      <c r="DB249" s="119"/>
      <c r="DC249" s="119"/>
      <c r="DD249" s="119"/>
      <c r="DE249" s="119"/>
      <c r="DF249" s="119"/>
      <c r="DG249" s="119"/>
      <c r="DH249" s="119"/>
      <c r="DI249" s="119"/>
      <c r="DJ249" s="119"/>
      <c r="DK249" s="119"/>
      <c r="DL249" s="119"/>
      <c r="DM249" s="119"/>
      <c r="DN249" s="119"/>
      <c r="DO249" s="119"/>
      <c r="DP249" s="119"/>
      <c r="DQ249" s="119"/>
      <c r="DR249" s="119"/>
      <c r="DS249" s="119"/>
      <c r="DT249" s="119"/>
      <c r="DU249" s="119"/>
      <c r="DV249" s="119"/>
      <c r="DW249" s="119"/>
      <c r="DX249" s="119"/>
      <c r="DY249" s="119"/>
      <c r="DZ249" s="119"/>
      <c r="EA249" s="119"/>
      <c r="EB249" s="119"/>
      <c r="EC249" s="119"/>
      <c r="ED249" s="119"/>
      <c r="EE249" s="119"/>
      <c r="EF249" s="119"/>
      <c r="EG249" s="119"/>
      <c r="EH249" s="119"/>
      <c r="EI249" s="119"/>
      <c r="EJ249" s="119"/>
      <c r="EK249" s="119"/>
      <c r="EL249" s="119"/>
      <c r="EM249" s="119"/>
      <c r="EN249" s="119"/>
      <c r="EO249" s="119"/>
      <c r="EP249" s="119"/>
      <c r="EQ249" s="119"/>
      <c r="ER249" s="119"/>
      <c r="ES249" s="119"/>
      <c r="ET249" s="119"/>
      <c r="EU249" s="119"/>
      <c r="EV249" s="119"/>
      <c r="EW249" s="119"/>
      <c r="EX249" s="119"/>
      <c r="EY249" s="119"/>
      <c r="EZ249" s="119"/>
      <c r="FA249" s="119"/>
      <c r="FB249" s="119"/>
      <c r="FC249" s="119"/>
      <c r="FD249" s="119"/>
      <c r="FE249" s="119"/>
      <c r="FF249" s="119"/>
      <c r="FG249" s="119"/>
      <c r="FH249" s="119"/>
      <c r="FI249" s="119"/>
      <c r="FJ249" s="119"/>
      <c r="FK249" s="119"/>
      <c r="FL249" s="119"/>
      <c r="FM249" s="119"/>
      <c r="FN249" s="119"/>
      <c r="FO249" s="119"/>
      <c r="FP249" s="119"/>
      <c r="FQ249" s="119"/>
      <c r="FR249" s="119"/>
      <c r="FS249" s="119"/>
      <c r="FT249" s="119"/>
      <c r="FU249" s="119"/>
      <c r="FV249" s="119"/>
      <c r="FW249" s="119"/>
      <c r="FX249" s="119"/>
      <c r="FY249" s="119"/>
      <c r="FZ249" s="119"/>
      <c r="GA249" s="119"/>
      <c r="GB249" s="119"/>
      <c r="GC249" s="119"/>
      <c r="GD249" s="119"/>
      <c r="GE249" s="119"/>
      <c r="GF249" s="119"/>
      <c r="GG249" s="119"/>
      <c r="GH249" s="119"/>
      <c r="GI249" s="119"/>
      <c r="GJ249" s="119"/>
    </row>
    <row r="250" spans="1:192" ht="112.5" x14ac:dyDescent="0.25">
      <c r="A250" s="186" t="s">
        <v>279</v>
      </c>
      <c r="B250" s="165"/>
      <c r="C250" s="165" t="s">
        <v>283</v>
      </c>
      <c r="D250" s="164" t="s">
        <v>24</v>
      </c>
      <c r="E250" s="165" t="s">
        <v>923</v>
      </c>
      <c r="F250" s="62"/>
      <c r="G250" s="90" t="str">
        <f>Page1!$H243</f>
        <v>Validé</v>
      </c>
      <c r="H250" s="90" t="str">
        <f>Page2!$H243</f>
        <v>Validé</v>
      </c>
      <c r="I250" s="90" t="str">
        <f>Page3!$H243</f>
        <v>Validé</v>
      </c>
      <c r="J250" s="90" t="str">
        <f>Page4!$H243</f>
        <v>Validé</v>
      </c>
      <c r="K250" s="90" t="str">
        <f>Page5!$H243</f>
        <v>Validé</v>
      </c>
      <c r="L250" s="90" t="str">
        <f>Page6!$H243</f>
        <v>Validé</v>
      </c>
      <c r="M250" s="90" t="str">
        <f>Page7!$H243</f>
        <v>Validé</v>
      </c>
      <c r="N250" s="90" t="str">
        <f>Page8!$H243</f>
        <v>Validé</v>
      </c>
      <c r="O250" s="90" t="str">
        <f>Page9!$H243</f>
        <v>Validé</v>
      </c>
      <c r="P250" s="90" t="str">
        <f>Page10!$H243</f>
        <v>Validé</v>
      </c>
      <c r="Q250" s="90" t="str">
        <f>Page11!$H243</f>
        <v>Validé</v>
      </c>
      <c r="R250" s="90" t="str">
        <f>Page12!$H243</f>
        <v>Validé</v>
      </c>
      <c r="S250" s="90" t="str">
        <f>Page13!$H243</f>
        <v>Validé</v>
      </c>
      <c r="T250" s="90"/>
      <c r="U250" s="90"/>
      <c r="V250" s="90"/>
      <c r="W250" s="90"/>
      <c r="X250" s="90"/>
      <c r="Y250" s="90"/>
      <c r="Z250" s="90"/>
      <c r="AA250" s="90"/>
      <c r="AB250" s="90"/>
      <c r="AC250" s="90"/>
      <c r="AD250" s="90"/>
      <c r="AE250" s="90"/>
      <c r="AF250" s="90"/>
      <c r="AG250" s="90"/>
      <c r="AH250" s="90"/>
      <c r="AI250" s="90"/>
      <c r="AJ250" s="90"/>
      <c r="AK250" s="90"/>
      <c r="AL250" s="90"/>
      <c r="AM250" s="90"/>
      <c r="AN250" s="90"/>
      <c r="AO250" s="90"/>
      <c r="AP250" s="90"/>
      <c r="AQ250" s="90"/>
      <c r="AR250" s="90"/>
      <c r="AS250" s="90"/>
      <c r="AT250" s="90"/>
      <c r="AU250" s="90"/>
      <c r="AV250" s="90"/>
      <c r="AW250" s="90"/>
      <c r="AX250" s="90"/>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19"/>
      <c r="BU250" s="119"/>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19"/>
      <c r="DJ250" s="119"/>
      <c r="DK250" s="119"/>
      <c r="DL250" s="119"/>
      <c r="DM250" s="119"/>
      <c r="DN250" s="119"/>
      <c r="DO250" s="119"/>
      <c r="DP250" s="119"/>
      <c r="DQ250" s="119"/>
      <c r="DR250" s="119"/>
      <c r="DS250" s="119"/>
      <c r="DT250" s="119"/>
      <c r="DU250" s="119"/>
      <c r="DV250" s="119"/>
      <c r="DW250" s="119"/>
      <c r="DX250" s="119"/>
      <c r="DY250" s="119"/>
      <c r="DZ250" s="119"/>
      <c r="EA250" s="119"/>
      <c r="EB250" s="119"/>
      <c r="EC250" s="119"/>
      <c r="ED250" s="119"/>
      <c r="EE250" s="119"/>
      <c r="EF250" s="119"/>
      <c r="EG250" s="119"/>
      <c r="EH250" s="119"/>
      <c r="EI250" s="119"/>
      <c r="EJ250" s="119"/>
      <c r="EK250" s="119"/>
      <c r="EL250" s="119"/>
      <c r="EM250" s="119"/>
      <c r="EN250" s="119"/>
      <c r="EO250" s="119"/>
      <c r="EP250" s="119"/>
      <c r="EQ250" s="119"/>
      <c r="ER250" s="119"/>
      <c r="ES250" s="119"/>
      <c r="ET250" s="119"/>
      <c r="EU250" s="119"/>
      <c r="EV250" s="119"/>
      <c r="EW250" s="119"/>
      <c r="EX250" s="119"/>
      <c r="EY250" s="119"/>
      <c r="EZ250" s="119"/>
      <c r="FA250" s="119"/>
      <c r="FB250" s="119"/>
      <c r="FC250" s="119"/>
      <c r="FD250" s="119"/>
      <c r="FE250" s="119"/>
      <c r="FF250" s="119"/>
      <c r="FG250" s="119"/>
      <c r="FH250" s="119"/>
      <c r="FI250" s="119"/>
      <c r="FJ250" s="119"/>
      <c r="FK250" s="119"/>
      <c r="FL250" s="119"/>
      <c r="FM250" s="119"/>
      <c r="FN250" s="119"/>
      <c r="FO250" s="119"/>
      <c r="FP250" s="119"/>
      <c r="FQ250" s="119"/>
      <c r="FR250" s="119"/>
      <c r="FS250" s="119"/>
      <c r="FT250" s="119"/>
      <c r="FU250" s="119"/>
      <c r="FV250" s="119"/>
      <c r="FW250" s="119"/>
      <c r="FX250" s="119"/>
      <c r="FY250" s="119"/>
      <c r="FZ250" s="119"/>
      <c r="GA250" s="119"/>
      <c r="GB250" s="119"/>
      <c r="GC250" s="119"/>
      <c r="GD250" s="119"/>
      <c r="GE250" s="119"/>
      <c r="GF250" s="119"/>
      <c r="GG250" s="119"/>
      <c r="GH250" s="119"/>
      <c r="GI250" s="119"/>
      <c r="GJ250" s="119"/>
    </row>
    <row r="251" spans="1:192" ht="67.5" x14ac:dyDescent="0.25">
      <c r="A251" s="186" t="s">
        <v>279</v>
      </c>
      <c r="B251" s="158" t="s">
        <v>924</v>
      </c>
      <c r="C251" s="158" t="s">
        <v>284</v>
      </c>
      <c r="D251" s="163" t="s">
        <v>24</v>
      </c>
      <c r="E251" s="177" t="s">
        <v>924</v>
      </c>
      <c r="F251" s="63"/>
      <c r="G251" s="90" t="str">
        <f>Page1!$H244</f>
        <v>Validé</v>
      </c>
      <c r="H251" s="90" t="str">
        <f>Page2!$H244</f>
        <v>Validé</v>
      </c>
      <c r="I251" s="90" t="str">
        <f>Page3!$H244</f>
        <v>Validé</v>
      </c>
      <c r="J251" s="90" t="str">
        <f>Page4!$H244</f>
        <v>Validé</v>
      </c>
      <c r="K251" s="90" t="str">
        <f>Page5!$H244</f>
        <v>Validé</v>
      </c>
      <c r="L251" s="90" t="str">
        <f>Page6!$H244</f>
        <v>Validé</v>
      </c>
      <c r="M251" s="90" t="str">
        <f>Page7!$H244</f>
        <v>Validé</v>
      </c>
      <c r="N251" s="90" t="str">
        <f>Page8!$H244</f>
        <v>Validé</v>
      </c>
      <c r="O251" s="90" t="str">
        <f>Page9!$H244</f>
        <v>Validé</v>
      </c>
      <c r="P251" s="90" t="str">
        <f>Page10!$H244</f>
        <v>Validé</v>
      </c>
      <c r="Q251" s="90" t="str">
        <f>Page11!$H244</f>
        <v>Validé</v>
      </c>
      <c r="R251" s="90" t="str">
        <f>Page12!$H244</f>
        <v>Validé</v>
      </c>
      <c r="S251" s="90" t="str">
        <f>Page13!$H244</f>
        <v>Validé</v>
      </c>
      <c r="T251" s="90"/>
      <c r="U251" s="90"/>
      <c r="V251" s="90"/>
      <c r="W251" s="90"/>
      <c r="X251" s="90"/>
      <c r="Y251" s="90"/>
      <c r="Z251" s="90"/>
      <c r="AA251" s="90"/>
      <c r="AB251" s="90"/>
      <c r="AC251" s="90"/>
      <c r="AD251" s="90"/>
      <c r="AE251" s="90"/>
      <c r="AF251" s="90"/>
      <c r="AG251" s="90"/>
      <c r="AH251" s="90"/>
      <c r="AI251" s="90"/>
      <c r="AJ251" s="90"/>
      <c r="AK251" s="90"/>
      <c r="AL251" s="90"/>
      <c r="AM251" s="90"/>
      <c r="AN251" s="90"/>
      <c r="AO251" s="90"/>
      <c r="AP251" s="90"/>
      <c r="AQ251" s="90"/>
      <c r="AR251" s="90"/>
      <c r="AS251" s="90"/>
      <c r="AT251" s="90"/>
      <c r="AU251" s="90"/>
      <c r="AV251" s="90"/>
      <c r="AW251" s="90"/>
      <c r="AX251" s="90"/>
      <c r="AY251" s="119"/>
      <c r="AZ251" s="119"/>
      <c r="BA251" s="119"/>
      <c r="BB251" s="119"/>
      <c r="BC251" s="119"/>
      <c r="BD251" s="119"/>
      <c r="BE251" s="119"/>
      <c r="BF251" s="119"/>
      <c r="BG251" s="119"/>
      <c r="BH251" s="119"/>
      <c r="BI251" s="119"/>
      <c r="BJ251" s="119"/>
      <c r="BK251" s="119"/>
      <c r="BL251" s="119"/>
      <c r="BM251" s="119"/>
      <c r="BN251" s="119"/>
      <c r="BO251" s="119"/>
      <c r="BP251" s="119"/>
      <c r="BQ251" s="119"/>
      <c r="BR251" s="119"/>
      <c r="BS251" s="119"/>
      <c r="BT251" s="119"/>
      <c r="BU251" s="119"/>
      <c r="BV251" s="119"/>
      <c r="BW251" s="119"/>
      <c r="BX251" s="119"/>
      <c r="BY251" s="119"/>
      <c r="BZ251" s="119"/>
      <c r="CA251" s="119"/>
      <c r="CB251" s="119"/>
      <c r="CC251" s="119"/>
      <c r="CD251" s="119"/>
      <c r="CE251" s="119"/>
      <c r="CF251" s="119"/>
      <c r="CG251" s="119"/>
      <c r="CH251" s="119"/>
      <c r="CI251" s="119"/>
      <c r="CJ251" s="119"/>
      <c r="CK251" s="119"/>
      <c r="CL251" s="119"/>
      <c r="CM251" s="119"/>
      <c r="CN251" s="119"/>
      <c r="CO251" s="119"/>
      <c r="CP251" s="119"/>
      <c r="CQ251" s="119"/>
      <c r="CR251" s="119"/>
      <c r="CS251" s="119"/>
      <c r="CT251" s="119"/>
      <c r="CU251" s="119"/>
      <c r="CV251" s="119"/>
      <c r="CW251" s="119"/>
      <c r="CX251" s="119"/>
      <c r="CY251" s="119"/>
      <c r="CZ251" s="119"/>
      <c r="DA251" s="119"/>
      <c r="DB251" s="119"/>
      <c r="DC251" s="119"/>
      <c r="DD251" s="119"/>
      <c r="DE251" s="119"/>
      <c r="DF251" s="119"/>
      <c r="DG251" s="119"/>
      <c r="DH251" s="119"/>
      <c r="DI251" s="119"/>
      <c r="DJ251" s="119"/>
      <c r="DK251" s="119"/>
      <c r="DL251" s="119"/>
      <c r="DM251" s="119"/>
      <c r="DN251" s="119"/>
      <c r="DO251" s="119"/>
      <c r="DP251" s="119"/>
      <c r="DQ251" s="119"/>
      <c r="DR251" s="119"/>
      <c r="DS251" s="119"/>
      <c r="DT251" s="119"/>
      <c r="DU251" s="119"/>
      <c r="DV251" s="119"/>
      <c r="DW251" s="119"/>
      <c r="DX251" s="119"/>
      <c r="DY251" s="119"/>
      <c r="DZ251" s="119"/>
      <c r="EA251" s="119"/>
      <c r="EB251" s="119"/>
      <c r="EC251" s="119"/>
      <c r="ED251" s="119"/>
      <c r="EE251" s="119"/>
      <c r="EF251" s="119"/>
      <c r="EG251" s="119"/>
      <c r="EH251" s="119"/>
      <c r="EI251" s="119"/>
      <c r="EJ251" s="119"/>
      <c r="EK251" s="119"/>
      <c r="EL251" s="119"/>
      <c r="EM251" s="119"/>
      <c r="EN251" s="119"/>
      <c r="EO251" s="119"/>
      <c r="EP251" s="119"/>
      <c r="EQ251" s="119"/>
      <c r="ER251" s="119"/>
      <c r="ES251" s="119"/>
      <c r="ET251" s="119"/>
      <c r="EU251" s="119"/>
      <c r="EV251" s="119"/>
      <c r="EW251" s="119"/>
      <c r="EX251" s="119"/>
      <c r="EY251" s="119"/>
      <c r="EZ251" s="119"/>
      <c r="FA251" s="119"/>
      <c r="FB251" s="119"/>
      <c r="FC251" s="119"/>
      <c r="FD251" s="119"/>
      <c r="FE251" s="119"/>
      <c r="FF251" s="119"/>
      <c r="FG251" s="119"/>
      <c r="FH251" s="119"/>
      <c r="FI251" s="119"/>
      <c r="FJ251" s="119"/>
      <c r="FK251" s="119"/>
      <c r="FL251" s="119"/>
      <c r="FM251" s="119"/>
      <c r="FN251" s="119"/>
      <c r="FO251" s="119"/>
      <c r="FP251" s="119"/>
      <c r="FQ251" s="119"/>
      <c r="FR251" s="119"/>
      <c r="FS251" s="119"/>
      <c r="FT251" s="119"/>
      <c r="FU251" s="119"/>
      <c r="FV251" s="119"/>
      <c r="FW251" s="119"/>
      <c r="FX251" s="119"/>
      <c r="FY251" s="119"/>
      <c r="FZ251" s="119"/>
      <c r="GA251" s="119"/>
      <c r="GB251" s="119"/>
      <c r="GC251" s="119"/>
      <c r="GD251" s="119"/>
      <c r="GE251" s="119"/>
      <c r="GF251" s="119"/>
      <c r="GG251" s="119"/>
      <c r="GH251" s="119"/>
      <c r="GI251" s="119"/>
      <c r="GJ251" s="119"/>
    </row>
    <row r="252" spans="1:192" ht="135" x14ac:dyDescent="0.25">
      <c r="A252" s="186" t="s">
        <v>279</v>
      </c>
      <c r="B252" s="165" t="s">
        <v>925</v>
      </c>
      <c r="C252" s="165" t="s">
        <v>285</v>
      </c>
      <c r="D252" s="164" t="s">
        <v>24</v>
      </c>
      <c r="E252" s="183" t="s">
        <v>926</v>
      </c>
      <c r="F252" s="62"/>
      <c r="G252" s="90" t="str">
        <f>Page1!$H245</f>
        <v>NA</v>
      </c>
      <c r="H252" s="90" t="str">
        <f>Page2!$H245</f>
        <v>NA</v>
      </c>
      <c r="I252" s="90" t="str">
        <f>Page3!$H245</f>
        <v>NA</v>
      </c>
      <c r="J252" s="90" t="str">
        <f>Page4!$H245</f>
        <v>NA</v>
      </c>
      <c r="K252" s="90" t="str">
        <f>Page5!$H245</f>
        <v>NA</v>
      </c>
      <c r="L252" s="90" t="str">
        <f>Page6!$H245</f>
        <v>NA</v>
      </c>
      <c r="M252" s="90" t="str">
        <f>Page7!$H245</f>
        <v>NA</v>
      </c>
      <c r="N252" s="90" t="str">
        <f>Page8!$H245</f>
        <v>NA</v>
      </c>
      <c r="O252" s="90" t="str">
        <f>Page9!$H245</f>
        <v>NA</v>
      </c>
      <c r="P252" s="90" t="str">
        <f>Page10!$H245</f>
        <v>Invalidé</v>
      </c>
      <c r="Q252" s="90" t="str">
        <f>Page11!$H245</f>
        <v>NA</v>
      </c>
      <c r="R252" s="90" t="str">
        <f>Page12!$H245</f>
        <v>NA</v>
      </c>
      <c r="S252" s="90" t="str">
        <f>Page13!$H245</f>
        <v>NA</v>
      </c>
      <c r="T252" s="90"/>
      <c r="U252" s="90"/>
      <c r="V252" s="90"/>
      <c r="W252" s="90"/>
      <c r="X252" s="90"/>
      <c r="Y252" s="90"/>
      <c r="Z252" s="90"/>
      <c r="AA252" s="90"/>
      <c r="AB252" s="90"/>
      <c r="AC252" s="90"/>
      <c r="AD252" s="90"/>
      <c r="AE252" s="90"/>
      <c r="AF252" s="90"/>
      <c r="AG252" s="90"/>
      <c r="AH252" s="90"/>
      <c r="AI252" s="90"/>
      <c r="AJ252" s="90"/>
      <c r="AK252" s="90"/>
      <c r="AL252" s="90"/>
      <c r="AM252" s="90"/>
      <c r="AN252" s="90"/>
      <c r="AO252" s="90"/>
      <c r="AP252" s="90"/>
      <c r="AQ252" s="90"/>
      <c r="AR252" s="90"/>
      <c r="AS252" s="90"/>
      <c r="AT252" s="90"/>
      <c r="AU252" s="90"/>
      <c r="AV252" s="90"/>
      <c r="AW252" s="90"/>
      <c r="AX252" s="90"/>
      <c r="AY252" s="119"/>
      <c r="AZ252" s="119"/>
      <c r="BA252" s="119"/>
      <c r="BB252" s="119"/>
      <c r="BC252" s="119"/>
      <c r="BD252" s="119"/>
      <c r="BE252" s="119"/>
      <c r="BF252" s="119"/>
      <c r="BG252" s="119"/>
      <c r="BH252" s="119"/>
      <c r="BI252" s="119"/>
      <c r="BJ252" s="119"/>
      <c r="BK252" s="119"/>
      <c r="BL252" s="119"/>
      <c r="BM252" s="119"/>
      <c r="BN252" s="119"/>
      <c r="BO252" s="119"/>
      <c r="BP252" s="119"/>
      <c r="BQ252" s="119"/>
      <c r="BR252" s="119"/>
      <c r="BS252" s="119"/>
      <c r="BT252" s="119"/>
      <c r="BU252" s="119"/>
      <c r="BV252" s="119"/>
      <c r="BW252" s="119"/>
      <c r="BX252" s="119"/>
      <c r="BY252" s="119"/>
      <c r="BZ252" s="119"/>
      <c r="CA252" s="119"/>
      <c r="CB252" s="119"/>
      <c r="CC252" s="119"/>
      <c r="CD252" s="119"/>
      <c r="CE252" s="119"/>
      <c r="CF252" s="119"/>
      <c r="CG252" s="119"/>
      <c r="CH252" s="119"/>
      <c r="CI252" s="119"/>
      <c r="CJ252" s="119"/>
      <c r="CK252" s="119"/>
      <c r="CL252" s="119"/>
      <c r="CM252" s="119"/>
      <c r="CN252" s="119"/>
      <c r="CO252" s="119"/>
      <c r="CP252" s="119"/>
      <c r="CQ252" s="119"/>
      <c r="CR252" s="119"/>
      <c r="CS252" s="119"/>
      <c r="CT252" s="119"/>
      <c r="CU252" s="119"/>
      <c r="CV252" s="119"/>
      <c r="CW252" s="119"/>
      <c r="CX252" s="119"/>
      <c r="CY252" s="119"/>
      <c r="CZ252" s="119"/>
      <c r="DA252" s="119"/>
      <c r="DB252" s="119"/>
      <c r="DC252" s="119"/>
      <c r="DD252" s="119"/>
      <c r="DE252" s="119"/>
      <c r="DF252" s="119"/>
      <c r="DG252" s="119"/>
      <c r="DH252" s="119"/>
      <c r="DI252" s="119"/>
      <c r="DJ252" s="119"/>
      <c r="DK252" s="119"/>
      <c r="DL252" s="119"/>
      <c r="DM252" s="119"/>
      <c r="DN252" s="119"/>
      <c r="DO252" s="119"/>
      <c r="DP252" s="119"/>
      <c r="DQ252" s="119"/>
      <c r="DR252" s="119"/>
      <c r="DS252" s="119"/>
      <c r="DT252" s="119"/>
      <c r="DU252" s="119"/>
      <c r="DV252" s="119"/>
      <c r="DW252" s="119"/>
      <c r="DX252" s="119"/>
      <c r="DY252" s="119"/>
      <c r="DZ252" s="119"/>
      <c r="EA252" s="119"/>
      <c r="EB252" s="119"/>
      <c r="EC252" s="119"/>
      <c r="ED252" s="119"/>
      <c r="EE252" s="119"/>
      <c r="EF252" s="119"/>
      <c r="EG252" s="119"/>
      <c r="EH252" s="119"/>
      <c r="EI252" s="119"/>
      <c r="EJ252" s="119"/>
      <c r="EK252" s="119"/>
      <c r="EL252" s="119"/>
      <c r="EM252" s="119"/>
      <c r="EN252" s="119"/>
      <c r="EO252" s="119"/>
      <c r="EP252" s="119"/>
      <c r="EQ252" s="119"/>
      <c r="ER252" s="119"/>
      <c r="ES252" s="119"/>
      <c r="ET252" s="119"/>
      <c r="EU252" s="119"/>
      <c r="EV252" s="119"/>
      <c r="EW252" s="119"/>
      <c r="EX252" s="119"/>
      <c r="EY252" s="119"/>
      <c r="EZ252" s="119"/>
      <c r="FA252" s="119"/>
      <c r="FB252" s="119"/>
      <c r="FC252" s="119"/>
      <c r="FD252" s="119"/>
      <c r="FE252" s="119"/>
      <c r="FF252" s="119"/>
      <c r="FG252" s="119"/>
      <c r="FH252" s="119"/>
      <c r="FI252" s="119"/>
      <c r="FJ252" s="119"/>
      <c r="FK252" s="119"/>
      <c r="FL252" s="119"/>
      <c r="FM252" s="119"/>
      <c r="FN252" s="119"/>
      <c r="FO252" s="119"/>
      <c r="FP252" s="119"/>
      <c r="FQ252" s="119"/>
      <c r="FR252" s="119"/>
      <c r="FS252" s="119"/>
      <c r="FT252" s="119"/>
      <c r="FU252" s="119"/>
      <c r="FV252" s="119"/>
      <c r="FW252" s="119"/>
      <c r="FX252" s="119"/>
      <c r="FY252" s="119"/>
      <c r="FZ252" s="119"/>
      <c r="GA252" s="119"/>
      <c r="GB252" s="119"/>
      <c r="GC252" s="119"/>
      <c r="GD252" s="119"/>
      <c r="GE252" s="119"/>
      <c r="GF252" s="119"/>
      <c r="GG252" s="119"/>
      <c r="GH252" s="119"/>
      <c r="GI252" s="119"/>
      <c r="GJ252" s="119"/>
    </row>
    <row r="253" spans="1:192" ht="78.75" x14ac:dyDescent="0.25">
      <c r="A253" s="186" t="s">
        <v>279</v>
      </c>
      <c r="B253" s="158" t="s">
        <v>289</v>
      </c>
      <c r="C253" s="158" t="s">
        <v>286</v>
      </c>
      <c r="D253" s="163" t="s">
        <v>24</v>
      </c>
      <c r="E253" s="184" t="s">
        <v>927</v>
      </c>
      <c r="F253" s="63"/>
      <c r="G253" s="90" t="str">
        <f>Page1!$H246</f>
        <v>NA</v>
      </c>
      <c r="H253" s="90" t="str">
        <f>Page2!$H246</f>
        <v>NA</v>
      </c>
      <c r="I253" s="90" t="str">
        <f>Page3!$H246</f>
        <v>NA</v>
      </c>
      <c r="J253" s="90" t="str">
        <f>Page4!$H246</f>
        <v>NA</v>
      </c>
      <c r="K253" s="90" t="str">
        <f>Page5!$H246</f>
        <v>NA</v>
      </c>
      <c r="L253" s="90" t="str">
        <f>Page6!$H246</f>
        <v>NA</v>
      </c>
      <c r="M253" s="90" t="str">
        <f>Page7!$H246</f>
        <v>NA</v>
      </c>
      <c r="N253" s="90" t="str">
        <f>Page8!$H246</f>
        <v>NA</v>
      </c>
      <c r="O253" s="90" t="str">
        <f>Page9!$H246</f>
        <v>NA</v>
      </c>
      <c r="P253" s="90" t="str">
        <f>Page10!$H246</f>
        <v>NA</v>
      </c>
      <c r="Q253" s="90" t="str">
        <f>Page11!$H246</f>
        <v>NA</v>
      </c>
      <c r="R253" s="90" t="str">
        <f>Page12!$H246</f>
        <v>NA</v>
      </c>
      <c r="S253" s="90" t="str">
        <f>Page13!$H246</f>
        <v>NA</v>
      </c>
      <c r="T253" s="90"/>
      <c r="U253" s="90"/>
      <c r="V253" s="90"/>
      <c r="W253" s="90"/>
      <c r="X253" s="90"/>
      <c r="Y253" s="90"/>
      <c r="Z253" s="90"/>
      <c r="AA253" s="90"/>
      <c r="AB253" s="90"/>
      <c r="AC253" s="90"/>
      <c r="AD253" s="90"/>
      <c r="AE253" s="90"/>
      <c r="AF253" s="90"/>
      <c r="AG253" s="90"/>
      <c r="AH253" s="90"/>
      <c r="AI253" s="90"/>
      <c r="AJ253" s="90"/>
      <c r="AK253" s="90"/>
      <c r="AL253" s="90"/>
      <c r="AM253" s="90"/>
      <c r="AN253" s="90"/>
      <c r="AO253" s="90"/>
      <c r="AP253" s="90"/>
      <c r="AQ253" s="90"/>
      <c r="AR253" s="90"/>
      <c r="AS253" s="90"/>
      <c r="AT253" s="90"/>
      <c r="AU253" s="90"/>
      <c r="AV253" s="90"/>
      <c r="AW253" s="90"/>
      <c r="AX253" s="90"/>
      <c r="AY253" s="119"/>
      <c r="AZ253" s="119"/>
      <c r="BA253" s="119"/>
      <c r="BB253" s="119"/>
      <c r="BC253" s="119"/>
      <c r="BD253" s="119"/>
      <c r="BE253" s="119"/>
      <c r="BF253" s="119"/>
      <c r="BG253" s="119"/>
      <c r="BH253" s="119"/>
      <c r="BI253" s="119"/>
      <c r="BJ253" s="119"/>
      <c r="BK253" s="119"/>
      <c r="BL253" s="119"/>
      <c r="BM253" s="119"/>
      <c r="BN253" s="119"/>
      <c r="BO253" s="119"/>
      <c r="BP253" s="119"/>
      <c r="BQ253" s="119"/>
      <c r="BR253" s="119"/>
      <c r="BS253" s="119"/>
      <c r="BT253" s="119"/>
      <c r="BU253" s="119"/>
      <c r="BV253" s="119"/>
      <c r="BW253" s="119"/>
      <c r="BX253" s="119"/>
      <c r="BY253" s="119"/>
      <c r="BZ253" s="119"/>
      <c r="CA253" s="119"/>
      <c r="CB253" s="119"/>
      <c r="CC253" s="119"/>
      <c r="CD253" s="119"/>
      <c r="CE253" s="119"/>
      <c r="CF253" s="119"/>
      <c r="CG253" s="119"/>
      <c r="CH253" s="119"/>
      <c r="CI253" s="119"/>
      <c r="CJ253" s="119"/>
      <c r="CK253" s="119"/>
      <c r="CL253" s="119"/>
      <c r="CM253" s="119"/>
      <c r="CN253" s="119"/>
      <c r="CO253" s="119"/>
      <c r="CP253" s="119"/>
      <c r="CQ253" s="119"/>
      <c r="CR253" s="119"/>
      <c r="CS253" s="119"/>
      <c r="CT253" s="119"/>
      <c r="CU253" s="119"/>
      <c r="CV253" s="119"/>
      <c r="CW253" s="119"/>
      <c r="CX253" s="119"/>
      <c r="CY253" s="119"/>
      <c r="CZ253" s="119"/>
      <c r="DA253" s="119"/>
      <c r="DB253" s="119"/>
      <c r="DC253" s="119"/>
      <c r="DD253" s="119"/>
      <c r="DE253" s="119"/>
      <c r="DF253" s="119"/>
      <c r="DG253" s="119"/>
      <c r="DH253" s="119"/>
      <c r="DI253" s="119"/>
      <c r="DJ253" s="119"/>
      <c r="DK253" s="119"/>
      <c r="DL253" s="119"/>
      <c r="DM253" s="119"/>
      <c r="DN253" s="119"/>
      <c r="DO253" s="119"/>
      <c r="DP253" s="119"/>
      <c r="DQ253" s="119"/>
      <c r="DR253" s="119"/>
      <c r="DS253" s="119"/>
      <c r="DT253" s="119"/>
      <c r="DU253" s="119"/>
      <c r="DV253" s="119"/>
      <c r="DW253" s="119"/>
      <c r="DX253" s="119"/>
      <c r="DY253" s="119"/>
      <c r="DZ253" s="119"/>
      <c r="EA253" s="119"/>
      <c r="EB253" s="119"/>
      <c r="EC253" s="119"/>
      <c r="ED253" s="119"/>
      <c r="EE253" s="119"/>
      <c r="EF253" s="119"/>
      <c r="EG253" s="119"/>
      <c r="EH253" s="119"/>
      <c r="EI253" s="119"/>
      <c r="EJ253" s="119"/>
      <c r="EK253" s="119"/>
      <c r="EL253" s="119"/>
      <c r="EM253" s="119"/>
      <c r="EN253" s="119"/>
      <c r="EO253" s="119"/>
      <c r="EP253" s="119"/>
      <c r="EQ253" s="119"/>
      <c r="ER253" s="119"/>
      <c r="ES253" s="119"/>
      <c r="ET253" s="119"/>
      <c r="EU253" s="119"/>
      <c r="EV253" s="119"/>
      <c r="EW253" s="119"/>
      <c r="EX253" s="119"/>
      <c r="EY253" s="119"/>
      <c r="EZ253" s="119"/>
      <c r="FA253" s="119"/>
      <c r="FB253" s="119"/>
      <c r="FC253" s="119"/>
      <c r="FD253" s="119"/>
      <c r="FE253" s="119"/>
      <c r="FF253" s="119"/>
      <c r="FG253" s="119"/>
      <c r="FH253" s="119"/>
      <c r="FI253" s="119"/>
      <c r="FJ253" s="119"/>
      <c r="FK253" s="119"/>
      <c r="FL253" s="119"/>
      <c r="FM253" s="119"/>
      <c r="FN253" s="119"/>
      <c r="FO253" s="119"/>
      <c r="FP253" s="119"/>
      <c r="FQ253" s="119"/>
      <c r="FR253" s="119"/>
      <c r="FS253" s="119"/>
      <c r="FT253" s="119"/>
      <c r="FU253" s="119"/>
      <c r="FV253" s="119"/>
      <c r="FW253" s="119"/>
      <c r="FX253" s="119"/>
      <c r="FY253" s="119"/>
      <c r="FZ253" s="119"/>
      <c r="GA253" s="119"/>
      <c r="GB253" s="119"/>
      <c r="GC253" s="119"/>
      <c r="GD253" s="119"/>
      <c r="GE253" s="119"/>
      <c r="GF253" s="119"/>
      <c r="GG253" s="119"/>
      <c r="GH253" s="119"/>
      <c r="GI253" s="119"/>
      <c r="GJ253" s="119"/>
    </row>
    <row r="254" spans="1:192" ht="78.75" x14ac:dyDescent="0.25">
      <c r="A254" s="186" t="s">
        <v>279</v>
      </c>
      <c r="B254" s="165" t="s">
        <v>928</v>
      </c>
      <c r="C254" s="165" t="s">
        <v>287</v>
      </c>
      <c r="D254" s="164" t="s">
        <v>24</v>
      </c>
      <c r="E254" s="183" t="s">
        <v>929</v>
      </c>
      <c r="F254" s="62"/>
      <c r="G254" s="90" t="str">
        <f>Page1!$H247</f>
        <v>NA</v>
      </c>
      <c r="H254" s="90" t="str">
        <f>Page2!$H247</f>
        <v>NA</v>
      </c>
      <c r="I254" s="90" t="str">
        <f>Page3!$H247</f>
        <v>NA</v>
      </c>
      <c r="J254" s="90" t="str">
        <f>Page4!$H247</f>
        <v>NA</v>
      </c>
      <c r="K254" s="90" t="str">
        <f>Page5!$H247</f>
        <v>NA</v>
      </c>
      <c r="L254" s="90" t="str">
        <f>Page6!$H247</f>
        <v>NA</v>
      </c>
      <c r="M254" s="90" t="str">
        <f>Page7!$H247</f>
        <v>NA</v>
      </c>
      <c r="N254" s="90" t="str">
        <f>Page8!$H247</f>
        <v>NA</v>
      </c>
      <c r="O254" s="90" t="str">
        <f>Page9!$H247</f>
        <v>NA</v>
      </c>
      <c r="P254" s="90" t="str">
        <f>Page10!$H247</f>
        <v>NA</v>
      </c>
      <c r="Q254" s="90" t="str">
        <f>Page11!$H247</f>
        <v>NA</v>
      </c>
      <c r="R254" s="90" t="str">
        <f>Page12!$H247</f>
        <v>NA</v>
      </c>
      <c r="S254" s="90" t="str">
        <f>Page13!$H247</f>
        <v>NA</v>
      </c>
      <c r="T254" s="90"/>
      <c r="U254" s="90"/>
      <c r="V254" s="90"/>
      <c r="W254" s="90"/>
      <c r="X254" s="90"/>
      <c r="Y254" s="90"/>
      <c r="Z254" s="90"/>
      <c r="AA254" s="90"/>
      <c r="AB254" s="90"/>
      <c r="AC254" s="90"/>
      <c r="AD254" s="90"/>
      <c r="AE254" s="90"/>
      <c r="AF254" s="90"/>
      <c r="AG254" s="90"/>
      <c r="AH254" s="90"/>
      <c r="AI254" s="90"/>
      <c r="AJ254" s="90"/>
      <c r="AK254" s="90"/>
      <c r="AL254" s="90"/>
      <c r="AM254" s="90"/>
      <c r="AN254" s="90"/>
      <c r="AO254" s="90"/>
      <c r="AP254" s="90"/>
      <c r="AQ254" s="90"/>
      <c r="AR254" s="90"/>
      <c r="AS254" s="90"/>
      <c r="AT254" s="90"/>
      <c r="AU254" s="90"/>
      <c r="AV254" s="90"/>
      <c r="AW254" s="90"/>
      <c r="AX254" s="90"/>
      <c r="AY254" s="119"/>
      <c r="AZ254" s="119"/>
      <c r="BA254" s="119"/>
      <c r="BB254" s="119"/>
      <c r="BC254" s="119"/>
      <c r="BD254" s="119"/>
      <c r="BE254" s="119"/>
      <c r="BF254" s="119"/>
      <c r="BG254" s="119"/>
      <c r="BH254" s="119"/>
      <c r="BI254" s="119"/>
      <c r="BJ254" s="119"/>
      <c r="BK254" s="119"/>
      <c r="BL254" s="119"/>
      <c r="BM254" s="119"/>
      <c r="BN254" s="119"/>
      <c r="BO254" s="119"/>
      <c r="BP254" s="119"/>
      <c r="BQ254" s="119"/>
      <c r="BR254" s="119"/>
      <c r="BS254" s="119"/>
      <c r="BT254" s="119"/>
      <c r="BU254" s="119"/>
      <c r="BV254" s="119"/>
      <c r="BW254" s="119"/>
      <c r="BX254" s="119"/>
      <c r="BY254" s="119"/>
      <c r="BZ254" s="119"/>
      <c r="CA254" s="119"/>
      <c r="CB254" s="119"/>
      <c r="CC254" s="119"/>
      <c r="CD254" s="119"/>
      <c r="CE254" s="119"/>
      <c r="CF254" s="119"/>
      <c r="CG254" s="119"/>
      <c r="CH254" s="119"/>
      <c r="CI254" s="119"/>
      <c r="CJ254" s="119"/>
      <c r="CK254" s="119"/>
      <c r="CL254" s="119"/>
      <c r="CM254" s="119"/>
      <c r="CN254" s="119"/>
      <c r="CO254" s="119"/>
      <c r="CP254" s="119"/>
      <c r="CQ254" s="119"/>
      <c r="CR254" s="119"/>
      <c r="CS254" s="119"/>
      <c r="CT254" s="119"/>
      <c r="CU254" s="119"/>
      <c r="CV254" s="119"/>
      <c r="CW254" s="119"/>
      <c r="CX254" s="119"/>
      <c r="CY254" s="119"/>
      <c r="CZ254" s="119"/>
      <c r="DA254" s="119"/>
      <c r="DB254" s="119"/>
      <c r="DC254" s="119"/>
      <c r="DD254" s="119"/>
      <c r="DE254" s="119"/>
      <c r="DF254" s="119"/>
      <c r="DG254" s="119"/>
      <c r="DH254" s="119"/>
      <c r="DI254" s="119"/>
      <c r="DJ254" s="119"/>
      <c r="DK254" s="119"/>
      <c r="DL254" s="119"/>
      <c r="DM254" s="119"/>
      <c r="DN254" s="119"/>
      <c r="DO254" s="119"/>
      <c r="DP254" s="119"/>
      <c r="DQ254" s="119"/>
      <c r="DR254" s="119"/>
      <c r="DS254" s="119"/>
      <c r="DT254" s="119"/>
      <c r="DU254" s="119"/>
      <c r="DV254" s="119"/>
      <c r="DW254" s="119"/>
      <c r="DX254" s="119"/>
      <c r="DY254" s="119"/>
      <c r="DZ254" s="119"/>
      <c r="EA254" s="119"/>
      <c r="EB254" s="119"/>
      <c r="EC254" s="119"/>
      <c r="ED254" s="119"/>
      <c r="EE254" s="119"/>
      <c r="EF254" s="119"/>
      <c r="EG254" s="119"/>
      <c r="EH254" s="119"/>
      <c r="EI254" s="119"/>
      <c r="EJ254" s="119"/>
      <c r="EK254" s="119"/>
      <c r="EL254" s="119"/>
      <c r="EM254" s="119"/>
      <c r="EN254" s="119"/>
      <c r="EO254" s="119"/>
      <c r="EP254" s="119"/>
      <c r="EQ254" s="119"/>
      <c r="ER254" s="119"/>
      <c r="ES254" s="119"/>
      <c r="ET254" s="119"/>
      <c r="EU254" s="119"/>
      <c r="EV254" s="119"/>
      <c r="EW254" s="119"/>
      <c r="EX254" s="119"/>
      <c r="EY254" s="119"/>
      <c r="EZ254" s="119"/>
      <c r="FA254" s="119"/>
      <c r="FB254" s="119"/>
      <c r="FC254" s="119"/>
      <c r="FD254" s="119"/>
      <c r="FE254" s="119"/>
      <c r="FF254" s="119"/>
      <c r="FG254" s="119"/>
      <c r="FH254" s="119"/>
      <c r="FI254" s="119"/>
      <c r="FJ254" s="119"/>
      <c r="FK254" s="119"/>
      <c r="FL254" s="119"/>
      <c r="FM254" s="119"/>
      <c r="FN254" s="119"/>
      <c r="FO254" s="119"/>
      <c r="FP254" s="119"/>
      <c r="FQ254" s="119"/>
      <c r="FR254" s="119"/>
      <c r="FS254" s="119"/>
      <c r="FT254" s="119"/>
      <c r="FU254" s="119"/>
      <c r="FV254" s="119"/>
      <c r="FW254" s="119"/>
      <c r="FX254" s="119"/>
      <c r="FY254" s="119"/>
      <c r="FZ254" s="119"/>
      <c r="GA254" s="119"/>
      <c r="GB254" s="119"/>
      <c r="GC254" s="119"/>
      <c r="GD254" s="119"/>
      <c r="GE254" s="119"/>
      <c r="GF254" s="119"/>
      <c r="GG254" s="119"/>
      <c r="GH254" s="119"/>
      <c r="GI254" s="119"/>
      <c r="GJ254" s="119"/>
    </row>
    <row r="255" spans="1:192" ht="78.75" x14ac:dyDescent="0.25">
      <c r="A255" s="186" t="s">
        <v>279</v>
      </c>
      <c r="B255" s="158" t="s">
        <v>930</v>
      </c>
      <c r="C255" s="158" t="s">
        <v>288</v>
      </c>
      <c r="D255" s="163" t="s">
        <v>24</v>
      </c>
      <c r="E255" s="184" t="s">
        <v>931</v>
      </c>
      <c r="F255" s="63"/>
      <c r="G255" s="90" t="str">
        <f>Page1!$H248</f>
        <v>NA</v>
      </c>
      <c r="H255" s="90" t="str">
        <f>Page2!$H248</f>
        <v>NA</v>
      </c>
      <c r="I255" s="90" t="str">
        <f>Page3!$H248</f>
        <v>NA</v>
      </c>
      <c r="J255" s="90" t="str">
        <f>Page4!$H248</f>
        <v>NA</v>
      </c>
      <c r="K255" s="90" t="str">
        <f>Page5!$H248</f>
        <v>NA</v>
      </c>
      <c r="L255" s="90" t="str">
        <f>Page6!$H248</f>
        <v>NA</v>
      </c>
      <c r="M255" s="90" t="str">
        <f>Page7!$H248</f>
        <v>NA</v>
      </c>
      <c r="N255" s="90" t="str">
        <f>Page8!$H248</f>
        <v>NA</v>
      </c>
      <c r="O255" s="90" t="str">
        <f>Page9!$H248</f>
        <v>NA</v>
      </c>
      <c r="P255" s="90" t="str">
        <f>Page10!$H248</f>
        <v>NA</v>
      </c>
      <c r="Q255" s="90" t="str">
        <f>Page11!$H248</f>
        <v>NA</v>
      </c>
      <c r="R255" s="90" t="str">
        <f>Page12!$H248</f>
        <v>NA</v>
      </c>
      <c r="S255" s="90" t="str">
        <f>Page13!$H248</f>
        <v>NA</v>
      </c>
      <c r="T255" s="90"/>
      <c r="U255" s="90"/>
      <c r="V255" s="90"/>
      <c r="W255" s="90"/>
      <c r="X255" s="90"/>
      <c r="Y255" s="90"/>
      <c r="Z255" s="90"/>
      <c r="AA255" s="90"/>
      <c r="AB255" s="90"/>
      <c r="AC255" s="90"/>
      <c r="AD255" s="90"/>
      <c r="AE255" s="90"/>
      <c r="AF255" s="90"/>
      <c r="AG255" s="90"/>
      <c r="AH255" s="90"/>
      <c r="AI255" s="90"/>
      <c r="AJ255" s="90"/>
      <c r="AK255" s="90"/>
      <c r="AL255" s="90"/>
      <c r="AM255" s="90"/>
      <c r="AN255" s="90"/>
      <c r="AO255" s="90"/>
      <c r="AP255" s="90"/>
      <c r="AQ255" s="90"/>
      <c r="AR255" s="90"/>
      <c r="AS255" s="90"/>
      <c r="AT255" s="90"/>
      <c r="AU255" s="90"/>
      <c r="AV255" s="90"/>
      <c r="AW255" s="90"/>
      <c r="AX255" s="90"/>
      <c r="AY255" s="119"/>
      <c r="AZ255" s="119"/>
      <c r="BA255" s="119"/>
      <c r="BB255" s="119"/>
      <c r="BC255" s="119"/>
      <c r="BD255" s="119"/>
      <c r="BE255" s="119"/>
      <c r="BF255" s="119"/>
      <c r="BG255" s="119"/>
      <c r="BH255" s="119"/>
      <c r="BI255" s="119"/>
      <c r="BJ255" s="119"/>
      <c r="BK255" s="119"/>
      <c r="BL255" s="119"/>
      <c r="BM255" s="119"/>
      <c r="BN255" s="119"/>
      <c r="BO255" s="119"/>
      <c r="BP255" s="119"/>
      <c r="BQ255" s="119"/>
      <c r="BR255" s="119"/>
      <c r="BS255" s="119"/>
      <c r="BT255" s="119"/>
      <c r="BU255" s="119"/>
      <c r="BV255" s="119"/>
      <c r="BW255" s="119"/>
      <c r="BX255" s="119"/>
      <c r="BY255" s="119"/>
      <c r="BZ255" s="119"/>
      <c r="CA255" s="119"/>
      <c r="CB255" s="119"/>
      <c r="CC255" s="119"/>
      <c r="CD255" s="119"/>
      <c r="CE255" s="119"/>
      <c r="CF255" s="119"/>
      <c r="CG255" s="119"/>
      <c r="CH255" s="119"/>
      <c r="CI255" s="119"/>
      <c r="CJ255" s="119"/>
      <c r="CK255" s="119"/>
      <c r="CL255" s="119"/>
      <c r="CM255" s="119"/>
      <c r="CN255" s="119"/>
      <c r="CO255" s="119"/>
      <c r="CP255" s="119"/>
      <c r="CQ255" s="119"/>
      <c r="CR255" s="119"/>
      <c r="CS255" s="119"/>
      <c r="CT255" s="119"/>
      <c r="CU255" s="119"/>
      <c r="CV255" s="119"/>
      <c r="CW255" s="119"/>
      <c r="CX255" s="119"/>
      <c r="CY255" s="119"/>
      <c r="CZ255" s="119"/>
      <c r="DA255" s="119"/>
      <c r="DB255" s="119"/>
      <c r="DC255" s="119"/>
      <c r="DD255" s="119"/>
      <c r="DE255" s="119"/>
      <c r="DF255" s="119"/>
      <c r="DG255" s="119"/>
      <c r="DH255" s="119"/>
      <c r="DI255" s="119"/>
      <c r="DJ255" s="119"/>
      <c r="DK255" s="119"/>
      <c r="DL255" s="119"/>
      <c r="DM255" s="119"/>
      <c r="DN255" s="119"/>
      <c r="DO255" s="119"/>
      <c r="DP255" s="119"/>
      <c r="DQ255" s="119"/>
      <c r="DR255" s="119"/>
      <c r="DS255" s="119"/>
      <c r="DT255" s="119"/>
      <c r="DU255" s="119"/>
      <c r="DV255" s="119"/>
      <c r="DW255" s="119"/>
      <c r="DX255" s="119"/>
      <c r="DY255" s="119"/>
      <c r="DZ255" s="119"/>
      <c r="EA255" s="119"/>
      <c r="EB255" s="119"/>
      <c r="EC255" s="119"/>
      <c r="ED255" s="119"/>
      <c r="EE255" s="119"/>
      <c r="EF255" s="119"/>
      <c r="EG255" s="119"/>
      <c r="EH255" s="119"/>
      <c r="EI255" s="119"/>
      <c r="EJ255" s="119"/>
      <c r="EK255" s="119"/>
      <c r="EL255" s="119"/>
      <c r="EM255" s="119"/>
      <c r="EN255" s="119"/>
      <c r="EO255" s="119"/>
      <c r="EP255" s="119"/>
      <c r="EQ255" s="119"/>
      <c r="ER255" s="119"/>
      <c r="ES255" s="119"/>
      <c r="ET255" s="119"/>
      <c r="EU255" s="119"/>
      <c r="EV255" s="119"/>
      <c r="EW255" s="119"/>
      <c r="EX255" s="119"/>
      <c r="EY255" s="119"/>
      <c r="EZ255" s="119"/>
      <c r="FA255" s="119"/>
      <c r="FB255" s="119"/>
      <c r="FC255" s="119"/>
      <c r="FD255" s="119"/>
      <c r="FE255" s="119"/>
      <c r="FF255" s="119"/>
      <c r="FG255" s="119"/>
      <c r="FH255" s="119"/>
      <c r="FI255" s="119"/>
      <c r="FJ255" s="119"/>
      <c r="FK255" s="119"/>
      <c r="FL255" s="119"/>
      <c r="FM255" s="119"/>
      <c r="FN255" s="119"/>
      <c r="FO255" s="119"/>
      <c r="FP255" s="119"/>
      <c r="FQ255" s="119"/>
      <c r="FR255" s="119"/>
      <c r="FS255" s="119"/>
      <c r="FT255" s="119"/>
      <c r="FU255" s="119"/>
      <c r="FV255" s="119"/>
      <c r="FW255" s="119"/>
      <c r="FX255" s="119"/>
      <c r="FY255" s="119"/>
      <c r="FZ255" s="119"/>
      <c r="GA255" s="119"/>
      <c r="GB255" s="119"/>
      <c r="GC255" s="119"/>
      <c r="GD255" s="119"/>
      <c r="GE255" s="119"/>
      <c r="GF255" s="119"/>
      <c r="GG255" s="119"/>
      <c r="GH255" s="119"/>
      <c r="GI255" s="119"/>
      <c r="GJ255" s="119"/>
    </row>
    <row r="256" spans="1:192" ht="123.75" x14ac:dyDescent="0.25">
      <c r="A256" s="186" t="s">
        <v>279</v>
      </c>
      <c r="B256" s="165" t="s">
        <v>932</v>
      </c>
      <c r="C256" s="165" t="s">
        <v>290</v>
      </c>
      <c r="D256" s="164" t="s">
        <v>24</v>
      </c>
      <c r="E256" s="171" t="s">
        <v>933</v>
      </c>
      <c r="F256" s="62"/>
      <c r="G256" s="90" t="str">
        <f>Page1!$H249</f>
        <v>NA</v>
      </c>
      <c r="H256" s="90" t="str">
        <f>Page2!$H249</f>
        <v>NA</v>
      </c>
      <c r="I256" s="90" t="str">
        <f>Page3!$H249</f>
        <v>NA</v>
      </c>
      <c r="J256" s="90" t="str">
        <f>Page4!$H249</f>
        <v>NA</v>
      </c>
      <c r="K256" s="90" t="str">
        <f>Page5!$H249</f>
        <v>NA</v>
      </c>
      <c r="L256" s="90" t="str">
        <f>Page6!$H249</f>
        <v>NA</v>
      </c>
      <c r="M256" s="90" t="str">
        <f>Page7!$H249</f>
        <v>NA</v>
      </c>
      <c r="N256" s="90" t="str">
        <f>Page8!$H249</f>
        <v>NA</v>
      </c>
      <c r="O256" s="90" t="str">
        <f>Page9!$H249</f>
        <v>NA</v>
      </c>
      <c r="P256" s="90" t="str">
        <f>Page10!$H249</f>
        <v>NA</v>
      </c>
      <c r="Q256" s="90" t="str">
        <f>Page11!$H249</f>
        <v>NA</v>
      </c>
      <c r="R256" s="90" t="str">
        <f>Page12!$H249</f>
        <v>NA</v>
      </c>
      <c r="S256" s="90" t="str">
        <f>Page13!$H249</f>
        <v>NA</v>
      </c>
      <c r="T256" s="90"/>
      <c r="U256" s="90"/>
      <c r="V256" s="90"/>
      <c r="W256" s="90"/>
      <c r="X256" s="90"/>
      <c r="Y256" s="90"/>
      <c r="Z256" s="90"/>
      <c r="AA256" s="90"/>
      <c r="AB256" s="90"/>
      <c r="AC256" s="90"/>
      <c r="AD256" s="90"/>
      <c r="AE256" s="90"/>
      <c r="AF256" s="90"/>
      <c r="AG256" s="90"/>
      <c r="AH256" s="90"/>
      <c r="AI256" s="90"/>
      <c r="AJ256" s="90"/>
      <c r="AK256" s="90"/>
      <c r="AL256" s="90"/>
      <c r="AM256" s="90"/>
      <c r="AN256" s="90"/>
      <c r="AO256" s="90"/>
      <c r="AP256" s="90"/>
      <c r="AQ256" s="90"/>
      <c r="AR256" s="90"/>
      <c r="AS256" s="90"/>
      <c r="AT256" s="90"/>
      <c r="AU256" s="90"/>
      <c r="AV256" s="90"/>
      <c r="AW256" s="90"/>
      <c r="AX256" s="90"/>
      <c r="AY256" s="119"/>
      <c r="AZ256" s="119"/>
      <c r="BA256" s="119"/>
      <c r="BB256" s="119"/>
      <c r="BC256" s="119"/>
      <c r="BD256" s="119"/>
      <c r="BE256" s="119"/>
      <c r="BF256" s="119"/>
      <c r="BG256" s="119"/>
      <c r="BH256" s="119"/>
      <c r="BI256" s="119"/>
      <c r="BJ256" s="119"/>
      <c r="BK256" s="119"/>
      <c r="BL256" s="119"/>
      <c r="BM256" s="119"/>
      <c r="BN256" s="119"/>
      <c r="BO256" s="119"/>
      <c r="BP256" s="119"/>
      <c r="BQ256" s="119"/>
      <c r="BR256" s="119"/>
      <c r="BS256" s="119"/>
      <c r="BT256" s="119"/>
      <c r="BU256" s="119"/>
      <c r="BV256" s="119"/>
      <c r="BW256" s="119"/>
      <c r="BX256" s="119"/>
      <c r="BY256" s="119"/>
      <c r="BZ256" s="119"/>
      <c r="CA256" s="119"/>
      <c r="CB256" s="119"/>
      <c r="CC256" s="119"/>
      <c r="CD256" s="119"/>
      <c r="CE256" s="119"/>
      <c r="CF256" s="119"/>
      <c r="CG256" s="119"/>
      <c r="CH256" s="119"/>
      <c r="CI256" s="119"/>
      <c r="CJ256" s="119"/>
      <c r="CK256" s="119"/>
      <c r="CL256" s="119"/>
      <c r="CM256" s="119"/>
      <c r="CN256" s="119"/>
      <c r="CO256" s="119"/>
      <c r="CP256" s="119"/>
      <c r="CQ256" s="119"/>
      <c r="CR256" s="119"/>
      <c r="CS256" s="119"/>
      <c r="CT256" s="119"/>
      <c r="CU256" s="119"/>
      <c r="CV256" s="119"/>
      <c r="CW256" s="119"/>
      <c r="CX256" s="119"/>
      <c r="CY256" s="119"/>
      <c r="CZ256" s="119"/>
      <c r="DA256" s="119"/>
      <c r="DB256" s="119"/>
      <c r="DC256" s="119"/>
      <c r="DD256" s="119"/>
      <c r="DE256" s="119"/>
      <c r="DF256" s="119"/>
      <c r="DG256" s="119"/>
      <c r="DH256" s="119"/>
      <c r="DI256" s="119"/>
      <c r="DJ256" s="119"/>
      <c r="DK256" s="119"/>
      <c r="DL256" s="119"/>
      <c r="DM256" s="119"/>
      <c r="DN256" s="119"/>
      <c r="DO256" s="119"/>
      <c r="DP256" s="119"/>
      <c r="DQ256" s="119"/>
      <c r="DR256" s="119"/>
      <c r="DS256" s="119"/>
      <c r="DT256" s="119"/>
      <c r="DU256" s="119"/>
      <c r="DV256" s="119"/>
      <c r="DW256" s="119"/>
      <c r="DX256" s="119"/>
      <c r="DY256" s="119"/>
      <c r="DZ256" s="119"/>
      <c r="EA256" s="119"/>
      <c r="EB256" s="119"/>
      <c r="EC256" s="119"/>
      <c r="ED256" s="119"/>
      <c r="EE256" s="119"/>
      <c r="EF256" s="119"/>
      <c r="EG256" s="119"/>
      <c r="EH256" s="119"/>
      <c r="EI256" s="119"/>
      <c r="EJ256" s="119"/>
      <c r="EK256" s="119"/>
      <c r="EL256" s="119"/>
      <c r="EM256" s="119"/>
      <c r="EN256" s="119"/>
      <c r="EO256" s="119"/>
      <c r="EP256" s="119"/>
      <c r="EQ256" s="119"/>
      <c r="ER256" s="119"/>
      <c r="ES256" s="119"/>
      <c r="ET256" s="119"/>
      <c r="EU256" s="119"/>
      <c r="EV256" s="119"/>
      <c r="EW256" s="119"/>
      <c r="EX256" s="119"/>
      <c r="EY256" s="119"/>
      <c r="EZ256" s="119"/>
      <c r="FA256" s="119"/>
      <c r="FB256" s="119"/>
      <c r="FC256" s="119"/>
      <c r="FD256" s="119"/>
      <c r="FE256" s="119"/>
      <c r="FF256" s="119"/>
      <c r="FG256" s="119"/>
      <c r="FH256" s="119"/>
      <c r="FI256" s="119"/>
      <c r="FJ256" s="119"/>
      <c r="FK256" s="119"/>
      <c r="FL256" s="119"/>
      <c r="FM256" s="119"/>
      <c r="FN256" s="119"/>
      <c r="FO256" s="119"/>
      <c r="FP256" s="119"/>
      <c r="FQ256" s="119"/>
      <c r="FR256" s="119"/>
      <c r="FS256" s="119"/>
      <c r="FT256" s="119"/>
      <c r="FU256" s="119"/>
      <c r="FV256" s="119"/>
      <c r="FW256" s="119"/>
      <c r="FX256" s="119"/>
      <c r="FY256" s="119"/>
      <c r="FZ256" s="119"/>
      <c r="GA256" s="119"/>
      <c r="GB256" s="119"/>
      <c r="GC256" s="119"/>
      <c r="GD256" s="119"/>
      <c r="GE256" s="119"/>
      <c r="GF256" s="119"/>
      <c r="GG256" s="119"/>
      <c r="GH256" s="119"/>
      <c r="GI256" s="119"/>
      <c r="GJ256" s="119"/>
    </row>
    <row r="257" spans="1:192" ht="101.25" x14ac:dyDescent="0.25">
      <c r="A257" s="186" t="s">
        <v>279</v>
      </c>
      <c r="B257" s="165"/>
      <c r="C257" s="165" t="s">
        <v>534</v>
      </c>
      <c r="D257" s="164" t="s">
        <v>24</v>
      </c>
      <c r="E257" s="183" t="s">
        <v>934</v>
      </c>
      <c r="F257" s="62"/>
      <c r="G257" s="90" t="str">
        <f>Page1!$H250</f>
        <v>NA</v>
      </c>
      <c r="H257" s="90" t="str">
        <f>Page2!$H250</f>
        <v>NA</v>
      </c>
      <c r="I257" s="90" t="str">
        <f>Page3!$H250</f>
        <v>NA</v>
      </c>
      <c r="J257" s="90" t="str">
        <f>Page4!$H250</f>
        <v>NA</v>
      </c>
      <c r="K257" s="90" t="str">
        <f>Page5!$H250</f>
        <v>NA</v>
      </c>
      <c r="L257" s="90" t="str">
        <f>Page6!$H250</f>
        <v>NA</v>
      </c>
      <c r="M257" s="90" t="str">
        <f>Page7!$H250</f>
        <v>NA</v>
      </c>
      <c r="N257" s="90" t="str">
        <f>Page8!$H250</f>
        <v>NA</v>
      </c>
      <c r="O257" s="90" t="str">
        <f>Page9!$H250</f>
        <v>NA</v>
      </c>
      <c r="P257" s="90" t="str">
        <f>Page10!$H250</f>
        <v>NA</v>
      </c>
      <c r="Q257" s="90" t="str">
        <f>Page11!$H250</f>
        <v>NA</v>
      </c>
      <c r="R257" s="90" t="str">
        <f>Page12!$H250</f>
        <v>NA</v>
      </c>
      <c r="S257" s="90" t="str">
        <f>Page13!$H250</f>
        <v>NA</v>
      </c>
      <c r="T257" s="90"/>
      <c r="U257" s="90"/>
      <c r="V257" s="90"/>
      <c r="W257" s="90"/>
      <c r="X257" s="90"/>
      <c r="Y257" s="90"/>
      <c r="Z257" s="90"/>
      <c r="AA257" s="90"/>
      <c r="AB257" s="90"/>
      <c r="AC257" s="90"/>
      <c r="AD257" s="90"/>
      <c r="AE257" s="90"/>
      <c r="AF257" s="90"/>
      <c r="AG257" s="90"/>
      <c r="AH257" s="90"/>
      <c r="AI257" s="90"/>
      <c r="AJ257" s="90"/>
      <c r="AK257" s="90"/>
      <c r="AL257" s="90"/>
      <c r="AM257" s="90"/>
      <c r="AN257" s="90"/>
      <c r="AO257" s="90"/>
      <c r="AP257" s="90"/>
      <c r="AQ257" s="90"/>
      <c r="AR257" s="90"/>
      <c r="AS257" s="90"/>
      <c r="AT257" s="90"/>
      <c r="AU257" s="90"/>
      <c r="AV257" s="90"/>
      <c r="AW257" s="90"/>
      <c r="AX257" s="90"/>
      <c r="AY257" s="119"/>
      <c r="AZ257" s="119"/>
      <c r="BA257" s="119"/>
      <c r="BB257" s="119"/>
      <c r="BC257" s="119"/>
      <c r="BD257" s="119"/>
      <c r="BE257" s="119"/>
      <c r="BF257" s="119"/>
      <c r="BG257" s="119"/>
      <c r="BH257" s="119"/>
      <c r="BI257" s="119"/>
      <c r="BJ257" s="119"/>
      <c r="BK257" s="119"/>
      <c r="BL257" s="119"/>
      <c r="BM257" s="119"/>
      <c r="BN257" s="119"/>
      <c r="BO257" s="119"/>
      <c r="BP257" s="119"/>
      <c r="BQ257" s="119"/>
      <c r="BR257" s="119"/>
      <c r="BS257" s="119"/>
      <c r="BT257" s="119"/>
      <c r="BU257" s="119"/>
      <c r="BV257" s="119"/>
      <c r="BW257" s="119"/>
      <c r="BX257" s="119"/>
      <c r="BY257" s="119"/>
      <c r="BZ257" s="119"/>
      <c r="CA257" s="119"/>
      <c r="CB257" s="119"/>
      <c r="CC257" s="119"/>
      <c r="CD257" s="119"/>
      <c r="CE257" s="119"/>
      <c r="CF257" s="119"/>
      <c r="CG257" s="119"/>
      <c r="CH257" s="119"/>
      <c r="CI257" s="119"/>
      <c r="CJ257" s="119"/>
      <c r="CK257" s="119"/>
      <c r="CL257" s="119"/>
      <c r="CM257" s="119"/>
      <c r="CN257" s="119"/>
      <c r="CO257" s="119"/>
      <c r="CP257" s="119"/>
      <c r="CQ257" s="119"/>
      <c r="CR257" s="119"/>
      <c r="CS257" s="119"/>
      <c r="CT257" s="119"/>
      <c r="CU257" s="119"/>
      <c r="CV257" s="119"/>
      <c r="CW257" s="119"/>
      <c r="CX257" s="119"/>
      <c r="CY257" s="119"/>
      <c r="CZ257" s="119"/>
      <c r="DA257" s="119"/>
      <c r="DB257" s="119"/>
      <c r="DC257" s="119"/>
      <c r="DD257" s="119"/>
      <c r="DE257" s="119"/>
      <c r="DF257" s="119"/>
      <c r="DG257" s="119"/>
      <c r="DH257" s="119"/>
      <c r="DI257" s="119"/>
      <c r="DJ257" s="119"/>
      <c r="DK257" s="119"/>
      <c r="DL257" s="119"/>
      <c r="DM257" s="119"/>
      <c r="DN257" s="119"/>
      <c r="DO257" s="119"/>
      <c r="DP257" s="119"/>
      <c r="DQ257" s="119"/>
      <c r="DR257" s="119"/>
      <c r="DS257" s="119"/>
      <c r="DT257" s="119"/>
      <c r="DU257" s="119"/>
      <c r="DV257" s="119"/>
      <c r="DW257" s="119"/>
      <c r="DX257" s="119"/>
      <c r="DY257" s="119"/>
      <c r="DZ257" s="119"/>
      <c r="EA257" s="119"/>
      <c r="EB257" s="119"/>
      <c r="EC257" s="119"/>
      <c r="ED257" s="119"/>
      <c r="EE257" s="119"/>
      <c r="EF257" s="119"/>
      <c r="EG257" s="119"/>
      <c r="EH257" s="119"/>
      <c r="EI257" s="119"/>
      <c r="EJ257" s="119"/>
      <c r="EK257" s="119"/>
      <c r="EL257" s="119"/>
      <c r="EM257" s="119"/>
      <c r="EN257" s="119"/>
      <c r="EO257" s="119"/>
      <c r="EP257" s="119"/>
      <c r="EQ257" s="119"/>
      <c r="ER257" s="119"/>
      <c r="ES257" s="119"/>
      <c r="ET257" s="119"/>
      <c r="EU257" s="119"/>
      <c r="EV257" s="119"/>
      <c r="EW257" s="119"/>
      <c r="EX257" s="119"/>
      <c r="EY257" s="119"/>
      <c r="EZ257" s="119"/>
      <c r="FA257" s="119"/>
      <c r="FB257" s="119"/>
      <c r="FC257" s="119"/>
      <c r="FD257" s="119"/>
      <c r="FE257" s="119"/>
      <c r="FF257" s="119"/>
      <c r="FG257" s="119"/>
      <c r="FH257" s="119"/>
      <c r="FI257" s="119"/>
      <c r="FJ257" s="119"/>
      <c r="FK257" s="119"/>
      <c r="FL257" s="119"/>
      <c r="FM257" s="119"/>
      <c r="FN257" s="119"/>
      <c r="FO257" s="119"/>
      <c r="FP257" s="119"/>
      <c r="FQ257" s="119"/>
      <c r="FR257" s="119"/>
      <c r="FS257" s="119"/>
      <c r="FT257" s="119"/>
      <c r="FU257" s="119"/>
      <c r="FV257" s="119"/>
      <c r="FW257" s="119"/>
      <c r="FX257" s="119"/>
      <c r="FY257" s="119"/>
      <c r="FZ257" s="119"/>
      <c r="GA257" s="119"/>
      <c r="GB257" s="119"/>
      <c r="GC257" s="119"/>
      <c r="GD257" s="119"/>
      <c r="GE257" s="119"/>
      <c r="GF257" s="119"/>
      <c r="GG257" s="119"/>
      <c r="GH257" s="119"/>
      <c r="GI257" s="119"/>
      <c r="GJ257" s="119"/>
    </row>
    <row r="258" spans="1:192" ht="101.25" x14ac:dyDescent="0.25">
      <c r="A258" s="186" t="s">
        <v>279</v>
      </c>
      <c r="B258" s="165"/>
      <c r="C258" s="165" t="s">
        <v>535</v>
      </c>
      <c r="D258" s="164" t="s">
        <v>24</v>
      </c>
      <c r="E258" s="183" t="s">
        <v>935</v>
      </c>
      <c r="F258" s="62"/>
      <c r="G258" s="90" t="str">
        <f>Page1!$H251</f>
        <v>NA</v>
      </c>
      <c r="H258" s="90" t="str">
        <f>Page2!$H251</f>
        <v>NA</v>
      </c>
      <c r="I258" s="90" t="str">
        <f>Page3!$H251</f>
        <v>NA</v>
      </c>
      <c r="J258" s="90" t="str">
        <f>Page4!$H251</f>
        <v>NA</v>
      </c>
      <c r="K258" s="90" t="str">
        <f>Page5!$H251</f>
        <v>NA</v>
      </c>
      <c r="L258" s="90" t="str">
        <f>Page6!$H251</f>
        <v>NA</v>
      </c>
      <c r="M258" s="90" t="str">
        <f>Page7!$H251</f>
        <v>NA</v>
      </c>
      <c r="N258" s="90" t="str">
        <f>Page8!$H251</f>
        <v>NA</v>
      </c>
      <c r="O258" s="90" t="str">
        <f>Page9!$H251</f>
        <v>NA</v>
      </c>
      <c r="P258" s="90" t="str">
        <f>Page10!$H251</f>
        <v>NA</v>
      </c>
      <c r="Q258" s="90" t="str">
        <f>Page11!$H251</f>
        <v>NA</v>
      </c>
      <c r="R258" s="90" t="str">
        <f>Page12!$H251</f>
        <v>NA</v>
      </c>
      <c r="S258" s="90" t="str">
        <f>Page13!$H251</f>
        <v>NA</v>
      </c>
      <c r="T258" s="90"/>
      <c r="U258" s="90"/>
      <c r="V258" s="90"/>
      <c r="W258" s="90"/>
      <c r="X258" s="90"/>
      <c r="Y258" s="90"/>
      <c r="Z258" s="90"/>
      <c r="AA258" s="90"/>
      <c r="AB258" s="90"/>
      <c r="AC258" s="90"/>
      <c r="AD258" s="90"/>
      <c r="AE258" s="90"/>
      <c r="AF258" s="90"/>
      <c r="AG258" s="90"/>
      <c r="AH258" s="90"/>
      <c r="AI258" s="90"/>
      <c r="AJ258" s="90"/>
      <c r="AK258" s="90"/>
      <c r="AL258" s="90"/>
      <c r="AM258" s="90"/>
      <c r="AN258" s="90"/>
      <c r="AO258" s="90"/>
      <c r="AP258" s="90"/>
      <c r="AQ258" s="90"/>
      <c r="AR258" s="90"/>
      <c r="AS258" s="90"/>
      <c r="AT258" s="90"/>
      <c r="AU258" s="90"/>
      <c r="AV258" s="90"/>
      <c r="AW258" s="90"/>
      <c r="AX258" s="90"/>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19"/>
      <c r="BU258" s="119"/>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19"/>
      <c r="DJ258" s="119"/>
      <c r="DK258" s="119"/>
      <c r="DL258" s="119"/>
      <c r="DM258" s="119"/>
      <c r="DN258" s="119"/>
      <c r="DO258" s="119"/>
      <c r="DP258" s="119"/>
      <c r="DQ258" s="119"/>
      <c r="DR258" s="119"/>
      <c r="DS258" s="119"/>
      <c r="DT258" s="119"/>
      <c r="DU258" s="119"/>
      <c r="DV258" s="119"/>
      <c r="DW258" s="119"/>
      <c r="DX258" s="119"/>
      <c r="DY258" s="119"/>
      <c r="DZ258" s="119"/>
      <c r="EA258" s="119"/>
      <c r="EB258" s="119"/>
      <c r="EC258" s="119"/>
      <c r="ED258" s="119"/>
      <c r="EE258" s="119"/>
      <c r="EF258" s="119"/>
      <c r="EG258" s="119"/>
      <c r="EH258" s="119"/>
      <c r="EI258" s="119"/>
      <c r="EJ258" s="119"/>
      <c r="EK258" s="119"/>
      <c r="EL258" s="119"/>
      <c r="EM258" s="119"/>
      <c r="EN258" s="119"/>
      <c r="EO258" s="119"/>
      <c r="EP258" s="119"/>
      <c r="EQ258" s="119"/>
      <c r="ER258" s="119"/>
      <c r="ES258" s="119"/>
      <c r="ET258" s="119"/>
      <c r="EU258" s="119"/>
      <c r="EV258" s="119"/>
      <c r="EW258" s="119"/>
      <c r="EX258" s="119"/>
      <c r="EY258" s="119"/>
      <c r="EZ258" s="119"/>
      <c r="FA258" s="119"/>
      <c r="FB258" s="119"/>
      <c r="FC258" s="119"/>
      <c r="FD258" s="119"/>
      <c r="FE258" s="119"/>
      <c r="FF258" s="119"/>
      <c r="FG258" s="119"/>
      <c r="FH258" s="119"/>
      <c r="FI258" s="119"/>
      <c r="FJ258" s="119"/>
      <c r="FK258" s="119"/>
      <c r="FL258" s="119"/>
      <c r="FM258" s="119"/>
      <c r="FN258" s="119"/>
      <c r="FO258" s="119"/>
      <c r="FP258" s="119"/>
      <c r="FQ258" s="119"/>
      <c r="FR258" s="119"/>
      <c r="FS258" s="119"/>
      <c r="FT258" s="119"/>
      <c r="FU258" s="119"/>
      <c r="FV258" s="119"/>
      <c r="FW258" s="119"/>
      <c r="FX258" s="119"/>
      <c r="FY258" s="119"/>
      <c r="FZ258" s="119"/>
      <c r="GA258" s="119"/>
      <c r="GB258" s="119"/>
      <c r="GC258" s="119"/>
      <c r="GD258" s="119"/>
      <c r="GE258" s="119"/>
      <c r="GF258" s="119"/>
      <c r="GG258" s="119"/>
      <c r="GH258" s="119"/>
      <c r="GI258" s="119"/>
      <c r="GJ258" s="119"/>
    </row>
    <row r="259" spans="1:192" ht="135" x14ac:dyDescent="0.25">
      <c r="A259" s="186" t="s">
        <v>279</v>
      </c>
      <c r="B259" s="158" t="s">
        <v>936</v>
      </c>
      <c r="C259" s="158" t="s">
        <v>291</v>
      </c>
      <c r="D259" s="163" t="s">
        <v>24</v>
      </c>
      <c r="E259" s="184" t="s">
        <v>937</v>
      </c>
      <c r="F259" s="63"/>
      <c r="G259" s="90" t="str">
        <f>Page1!$H252</f>
        <v>NA</v>
      </c>
      <c r="H259" s="90" t="str">
        <f>Page2!$H252</f>
        <v>NA</v>
      </c>
      <c r="I259" s="90" t="str">
        <f>Page3!$H252</f>
        <v>NA</v>
      </c>
      <c r="J259" s="90" t="str">
        <f>Page4!$H252</f>
        <v>NA</v>
      </c>
      <c r="K259" s="90" t="str">
        <f>Page5!$H252</f>
        <v>NA</v>
      </c>
      <c r="L259" s="90" t="str">
        <f>Page6!$H252</f>
        <v>NA</v>
      </c>
      <c r="M259" s="90" t="str">
        <f>Page7!$H252</f>
        <v>NA</v>
      </c>
      <c r="N259" s="90" t="str">
        <f>Page8!$H252</f>
        <v>NA</v>
      </c>
      <c r="O259" s="90" t="str">
        <f>Page9!$H252</f>
        <v>NA</v>
      </c>
      <c r="P259" s="90" t="str">
        <f>Page10!$H252</f>
        <v>NA</v>
      </c>
      <c r="Q259" s="90" t="str">
        <f>Page11!$H252</f>
        <v>NA</v>
      </c>
      <c r="R259" s="90" t="str">
        <f>Page12!$H252</f>
        <v>NA</v>
      </c>
      <c r="S259" s="90" t="str">
        <f>Page13!$H252</f>
        <v>NA</v>
      </c>
      <c r="T259" s="90"/>
      <c r="U259" s="90"/>
      <c r="V259" s="90"/>
      <c r="W259" s="90"/>
      <c r="X259" s="90"/>
      <c r="Y259" s="90"/>
      <c r="Z259" s="90"/>
      <c r="AA259" s="90"/>
      <c r="AB259" s="90"/>
      <c r="AC259" s="90"/>
      <c r="AD259" s="90"/>
      <c r="AE259" s="90"/>
      <c r="AF259" s="90"/>
      <c r="AG259" s="90"/>
      <c r="AH259" s="90"/>
      <c r="AI259" s="90"/>
      <c r="AJ259" s="90"/>
      <c r="AK259" s="90"/>
      <c r="AL259" s="90"/>
      <c r="AM259" s="90"/>
      <c r="AN259" s="90"/>
      <c r="AO259" s="90"/>
      <c r="AP259" s="90"/>
      <c r="AQ259" s="90"/>
      <c r="AR259" s="90"/>
      <c r="AS259" s="90"/>
      <c r="AT259" s="90"/>
      <c r="AU259" s="90"/>
      <c r="AV259" s="90"/>
      <c r="AW259" s="90"/>
      <c r="AX259" s="90"/>
      <c r="AY259" s="119"/>
      <c r="AZ259" s="119"/>
      <c r="BA259" s="119"/>
      <c r="BB259" s="119"/>
      <c r="BC259" s="119"/>
      <c r="BD259" s="119"/>
      <c r="BE259" s="119"/>
      <c r="BF259" s="119"/>
      <c r="BG259" s="119"/>
      <c r="BH259" s="119"/>
      <c r="BI259" s="119"/>
      <c r="BJ259" s="119"/>
      <c r="BK259" s="119"/>
      <c r="BL259" s="119"/>
      <c r="BM259" s="119"/>
      <c r="BN259" s="119"/>
      <c r="BO259" s="119"/>
      <c r="BP259" s="119"/>
      <c r="BQ259" s="119"/>
      <c r="BR259" s="119"/>
      <c r="BS259" s="119"/>
      <c r="BT259" s="119"/>
      <c r="BU259" s="119"/>
      <c r="BV259" s="119"/>
      <c r="BW259" s="119"/>
      <c r="BX259" s="119"/>
      <c r="BY259" s="119"/>
      <c r="BZ259" s="119"/>
      <c r="CA259" s="119"/>
      <c r="CB259" s="119"/>
      <c r="CC259" s="119"/>
      <c r="CD259" s="119"/>
      <c r="CE259" s="119"/>
      <c r="CF259" s="119"/>
      <c r="CG259" s="119"/>
      <c r="CH259" s="119"/>
      <c r="CI259" s="119"/>
      <c r="CJ259" s="119"/>
      <c r="CK259" s="119"/>
      <c r="CL259" s="119"/>
      <c r="CM259" s="119"/>
      <c r="CN259" s="119"/>
      <c r="CO259" s="119"/>
      <c r="CP259" s="119"/>
      <c r="CQ259" s="119"/>
      <c r="CR259" s="119"/>
      <c r="CS259" s="119"/>
      <c r="CT259" s="119"/>
      <c r="CU259" s="119"/>
      <c r="CV259" s="119"/>
      <c r="CW259" s="119"/>
      <c r="CX259" s="119"/>
      <c r="CY259" s="119"/>
      <c r="CZ259" s="119"/>
      <c r="DA259" s="119"/>
      <c r="DB259" s="119"/>
      <c r="DC259" s="119"/>
      <c r="DD259" s="119"/>
      <c r="DE259" s="119"/>
      <c r="DF259" s="119"/>
      <c r="DG259" s="119"/>
      <c r="DH259" s="119"/>
      <c r="DI259" s="119"/>
      <c r="DJ259" s="119"/>
      <c r="DK259" s="119"/>
      <c r="DL259" s="119"/>
      <c r="DM259" s="119"/>
      <c r="DN259" s="119"/>
      <c r="DO259" s="119"/>
      <c r="DP259" s="119"/>
      <c r="DQ259" s="119"/>
      <c r="DR259" s="119"/>
      <c r="DS259" s="119"/>
      <c r="DT259" s="119"/>
      <c r="DU259" s="119"/>
      <c r="DV259" s="119"/>
      <c r="DW259" s="119"/>
      <c r="DX259" s="119"/>
      <c r="DY259" s="119"/>
      <c r="DZ259" s="119"/>
      <c r="EA259" s="119"/>
      <c r="EB259" s="119"/>
      <c r="EC259" s="119"/>
      <c r="ED259" s="119"/>
      <c r="EE259" s="119"/>
      <c r="EF259" s="119"/>
      <c r="EG259" s="119"/>
      <c r="EH259" s="119"/>
      <c r="EI259" s="119"/>
      <c r="EJ259" s="119"/>
      <c r="EK259" s="119"/>
      <c r="EL259" s="119"/>
      <c r="EM259" s="119"/>
      <c r="EN259" s="119"/>
      <c r="EO259" s="119"/>
      <c r="EP259" s="119"/>
      <c r="EQ259" s="119"/>
      <c r="ER259" s="119"/>
      <c r="ES259" s="119"/>
      <c r="ET259" s="119"/>
      <c r="EU259" s="119"/>
      <c r="EV259" s="119"/>
      <c r="EW259" s="119"/>
      <c r="EX259" s="119"/>
      <c r="EY259" s="119"/>
      <c r="EZ259" s="119"/>
      <c r="FA259" s="119"/>
      <c r="FB259" s="119"/>
      <c r="FC259" s="119"/>
      <c r="FD259" s="119"/>
      <c r="FE259" s="119"/>
      <c r="FF259" s="119"/>
      <c r="FG259" s="119"/>
      <c r="FH259" s="119"/>
      <c r="FI259" s="119"/>
      <c r="FJ259" s="119"/>
      <c r="FK259" s="119"/>
      <c r="FL259" s="119"/>
      <c r="FM259" s="119"/>
      <c r="FN259" s="119"/>
      <c r="FO259" s="119"/>
      <c r="FP259" s="119"/>
      <c r="FQ259" s="119"/>
      <c r="FR259" s="119"/>
      <c r="FS259" s="119"/>
      <c r="FT259" s="119"/>
      <c r="FU259" s="119"/>
      <c r="FV259" s="119"/>
      <c r="FW259" s="119"/>
      <c r="FX259" s="119"/>
      <c r="FY259" s="119"/>
      <c r="FZ259" s="119"/>
      <c r="GA259" s="119"/>
      <c r="GB259" s="119"/>
      <c r="GC259" s="119"/>
      <c r="GD259" s="119"/>
      <c r="GE259" s="119"/>
      <c r="GF259" s="119"/>
      <c r="GG259" s="119"/>
      <c r="GH259" s="119"/>
      <c r="GI259" s="119"/>
      <c r="GJ259" s="119"/>
    </row>
    <row r="260" spans="1:192" ht="135" x14ac:dyDescent="0.25">
      <c r="A260" s="186" t="s">
        <v>279</v>
      </c>
      <c r="B260" s="158"/>
      <c r="C260" s="158" t="s">
        <v>536</v>
      </c>
      <c r="D260" s="163" t="s">
        <v>24</v>
      </c>
      <c r="E260" s="184" t="s">
        <v>938</v>
      </c>
      <c r="F260" s="63"/>
      <c r="G260" s="90" t="str">
        <f>Page1!$H253</f>
        <v>NA</v>
      </c>
      <c r="H260" s="90" t="str">
        <f>Page2!$H253</f>
        <v>NA</v>
      </c>
      <c r="I260" s="90" t="str">
        <f>Page3!$H253</f>
        <v>NA</v>
      </c>
      <c r="J260" s="90" t="str">
        <f>Page4!$H253</f>
        <v>NA</v>
      </c>
      <c r="K260" s="90" t="str">
        <f>Page5!$H253</f>
        <v>NA</v>
      </c>
      <c r="L260" s="90" t="str">
        <f>Page6!$H253</f>
        <v>NA</v>
      </c>
      <c r="M260" s="90" t="str">
        <f>Page7!$H253</f>
        <v>NA</v>
      </c>
      <c r="N260" s="90" t="str">
        <f>Page8!$H253</f>
        <v>NA</v>
      </c>
      <c r="O260" s="90" t="str">
        <f>Page9!$H253</f>
        <v>NA</v>
      </c>
      <c r="P260" s="90" t="str">
        <f>Page10!$H253</f>
        <v>NA</v>
      </c>
      <c r="Q260" s="90" t="str">
        <f>Page11!$H253</f>
        <v>NA</v>
      </c>
      <c r="R260" s="90" t="str">
        <f>Page12!$H253</f>
        <v>NA</v>
      </c>
      <c r="S260" s="90" t="str">
        <f>Page13!$H253</f>
        <v>NA</v>
      </c>
      <c r="T260" s="90"/>
      <c r="U260" s="90"/>
      <c r="V260" s="90"/>
      <c r="W260" s="90"/>
      <c r="X260" s="90"/>
      <c r="Y260" s="90"/>
      <c r="Z260" s="90"/>
      <c r="AA260" s="90"/>
      <c r="AB260" s="90"/>
      <c r="AC260" s="90"/>
      <c r="AD260" s="90"/>
      <c r="AE260" s="90"/>
      <c r="AF260" s="90"/>
      <c r="AG260" s="90"/>
      <c r="AH260" s="90"/>
      <c r="AI260" s="90"/>
      <c r="AJ260" s="90"/>
      <c r="AK260" s="90"/>
      <c r="AL260" s="90"/>
      <c r="AM260" s="90"/>
      <c r="AN260" s="90"/>
      <c r="AO260" s="90"/>
      <c r="AP260" s="90"/>
      <c r="AQ260" s="90"/>
      <c r="AR260" s="90"/>
      <c r="AS260" s="90"/>
      <c r="AT260" s="90"/>
      <c r="AU260" s="90"/>
      <c r="AV260" s="90"/>
      <c r="AW260" s="90"/>
      <c r="AX260" s="90"/>
      <c r="AY260" s="119"/>
      <c r="AZ260" s="119"/>
      <c r="BA260" s="119"/>
      <c r="BB260" s="119"/>
      <c r="BC260" s="119"/>
      <c r="BD260" s="119"/>
      <c r="BE260" s="119"/>
      <c r="BF260" s="119"/>
      <c r="BG260" s="119"/>
      <c r="BH260" s="119"/>
      <c r="BI260" s="119"/>
      <c r="BJ260" s="119"/>
      <c r="BK260" s="119"/>
      <c r="BL260" s="119"/>
      <c r="BM260" s="119"/>
      <c r="BN260" s="119"/>
      <c r="BO260" s="119"/>
      <c r="BP260" s="119"/>
      <c r="BQ260" s="119"/>
      <c r="BR260" s="119"/>
      <c r="BS260" s="119"/>
      <c r="BT260" s="119"/>
      <c r="BU260" s="119"/>
      <c r="BV260" s="119"/>
      <c r="BW260" s="119"/>
      <c r="BX260" s="119"/>
      <c r="BY260" s="119"/>
      <c r="BZ260" s="119"/>
      <c r="CA260" s="119"/>
      <c r="CB260" s="119"/>
      <c r="CC260" s="119"/>
      <c r="CD260" s="119"/>
      <c r="CE260" s="119"/>
      <c r="CF260" s="119"/>
      <c r="CG260" s="119"/>
      <c r="CH260" s="119"/>
      <c r="CI260" s="119"/>
      <c r="CJ260" s="119"/>
      <c r="CK260" s="119"/>
      <c r="CL260" s="119"/>
      <c r="CM260" s="119"/>
      <c r="CN260" s="119"/>
      <c r="CO260" s="119"/>
      <c r="CP260" s="119"/>
      <c r="CQ260" s="119"/>
      <c r="CR260" s="119"/>
      <c r="CS260" s="119"/>
      <c r="CT260" s="119"/>
      <c r="CU260" s="119"/>
      <c r="CV260" s="119"/>
      <c r="CW260" s="119"/>
      <c r="CX260" s="119"/>
      <c r="CY260" s="119"/>
      <c r="CZ260" s="119"/>
      <c r="DA260" s="119"/>
      <c r="DB260" s="119"/>
      <c r="DC260" s="119"/>
      <c r="DD260" s="119"/>
      <c r="DE260" s="119"/>
      <c r="DF260" s="119"/>
      <c r="DG260" s="119"/>
      <c r="DH260" s="119"/>
      <c r="DI260" s="119"/>
      <c r="DJ260" s="119"/>
      <c r="DK260" s="119"/>
      <c r="DL260" s="119"/>
      <c r="DM260" s="119"/>
      <c r="DN260" s="119"/>
      <c r="DO260" s="119"/>
      <c r="DP260" s="119"/>
      <c r="DQ260" s="119"/>
      <c r="DR260" s="119"/>
      <c r="DS260" s="119"/>
      <c r="DT260" s="119"/>
      <c r="DU260" s="119"/>
      <c r="DV260" s="119"/>
      <c r="DW260" s="119"/>
      <c r="DX260" s="119"/>
      <c r="DY260" s="119"/>
      <c r="DZ260" s="119"/>
      <c r="EA260" s="119"/>
      <c r="EB260" s="119"/>
      <c r="EC260" s="119"/>
      <c r="ED260" s="119"/>
      <c r="EE260" s="119"/>
      <c r="EF260" s="119"/>
      <c r="EG260" s="119"/>
      <c r="EH260" s="119"/>
      <c r="EI260" s="119"/>
      <c r="EJ260" s="119"/>
      <c r="EK260" s="119"/>
      <c r="EL260" s="119"/>
      <c r="EM260" s="119"/>
      <c r="EN260" s="119"/>
      <c r="EO260" s="119"/>
      <c r="EP260" s="119"/>
      <c r="EQ260" s="119"/>
      <c r="ER260" s="119"/>
      <c r="ES260" s="119"/>
      <c r="ET260" s="119"/>
      <c r="EU260" s="119"/>
      <c r="EV260" s="119"/>
      <c r="EW260" s="119"/>
      <c r="EX260" s="119"/>
      <c r="EY260" s="119"/>
      <c r="EZ260" s="119"/>
      <c r="FA260" s="119"/>
      <c r="FB260" s="119"/>
      <c r="FC260" s="119"/>
      <c r="FD260" s="119"/>
      <c r="FE260" s="119"/>
      <c r="FF260" s="119"/>
      <c r="FG260" s="119"/>
      <c r="FH260" s="119"/>
      <c r="FI260" s="119"/>
      <c r="FJ260" s="119"/>
      <c r="FK260" s="119"/>
      <c r="FL260" s="119"/>
      <c r="FM260" s="119"/>
      <c r="FN260" s="119"/>
      <c r="FO260" s="119"/>
      <c r="FP260" s="119"/>
      <c r="FQ260" s="119"/>
      <c r="FR260" s="119"/>
      <c r="FS260" s="119"/>
      <c r="FT260" s="119"/>
      <c r="FU260" s="119"/>
      <c r="FV260" s="119"/>
      <c r="FW260" s="119"/>
      <c r="FX260" s="119"/>
      <c r="FY260" s="119"/>
      <c r="FZ260" s="119"/>
      <c r="GA260" s="119"/>
      <c r="GB260" s="119"/>
      <c r="GC260" s="119"/>
      <c r="GD260" s="119"/>
      <c r="GE260" s="119"/>
      <c r="GF260" s="119"/>
      <c r="GG260" s="119"/>
      <c r="GH260" s="119"/>
      <c r="GI260" s="119"/>
      <c r="GJ260" s="119"/>
    </row>
    <row r="261" spans="1:192" ht="101.25" x14ac:dyDescent="0.25">
      <c r="A261" s="186" t="s">
        <v>279</v>
      </c>
      <c r="B261" s="165" t="s">
        <v>949</v>
      </c>
      <c r="C261" s="165" t="s">
        <v>292</v>
      </c>
      <c r="D261" s="164" t="s">
        <v>25</v>
      </c>
      <c r="E261" s="169" t="s">
        <v>939</v>
      </c>
      <c r="F261" s="62"/>
      <c r="G261" s="90" t="str">
        <f>Page1!$H254</f>
        <v>Validé</v>
      </c>
      <c r="H261" s="90" t="str">
        <f>Page2!$H254</f>
        <v>Validé</v>
      </c>
      <c r="I261" s="90" t="str">
        <f>Page3!$H254</f>
        <v>Validé</v>
      </c>
      <c r="J261" s="90" t="str">
        <f>Page4!$H254</f>
        <v>Validé</v>
      </c>
      <c r="K261" s="90" t="str">
        <f>Page5!$H254</f>
        <v>Validé</v>
      </c>
      <c r="L261" s="90" t="str">
        <f>Page6!$H254</f>
        <v>Validé</v>
      </c>
      <c r="M261" s="90" t="str">
        <f>Page7!$H254</f>
        <v>Validé</v>
      </c>
      <c r="N261" s="90" t="str">
        <f>Page8!$H254</f>
        <v>Validé</v>
      </c>
      <c r="O261" s="90" t="str">
        <f>Page9!$H254</f>
        <v>Validé</v>
      </c>
      <c r="P261" s="90" t="str">
        <f>Page10!$H254</f>
        <v>Validé</v>
      </c>
      <c r="Q261" s="90" t="str">
        <f>Page11!$H254</f>
        <v>Validé</v>
      </c>
      <c r="R261" s="90" t="str">
        <f>Page12!$H254</f>
        <v>Validé</v>
      </c>
      <c r="S261" s="90" t="str">
        <f>Page13!$H254</f>
        <v>Validé</v>
      </c>
      <c r="T261" s="90"/>
      <c r="U261" s="90"/>
      <c r="V261" s="90"/>
      <c r="W261" s="90"/>
      <c r="X261" s="90"/>
      <c r="Y261" s="90"/>
      <c r="Z261" s="90"/>
      <c r="AA261" s="90"/>
      <c r="AB261" s="90"/>
      <c r="AC261" s="90"/>
      <c r="AD261" s="90"/>
      <c r="AE261" s="90"/>
      <c r="AF261" s="90"/>
      <c r="AG261" s="90"/>
      <c r="AH261" s="90"/>
      <c r="AI261" s="90"/>
      <c r="AJ261" s="90"/>
      <c r="AK261" s="90"/>
      <c r="AL261" s="90"/>
      <c r="AM261" s="90"/>
      <c r="AN261" s="90"/>
      <c r="AO261" s="90"/>
      <c r="AP261" s="90"/>
      <c r="AQ261" s="90"/>
      <c r="AR261" s="90"/>
      <c r="AS261" s="90"/>
      <c r="AT261" s="90"/>
      <c r="AU261" s="90"/>
      <c r="AV261" s="90"/>
      <c r="AW261" s="90"/>
      <c r="AX261" s="90"/>
      <c r="AY261" s="119"/>
      <c r="AZ261" s="119"/>
      <c r="BA261" s="119"/>
      <c r="BB261" s="119"/>
      <c r="BC261" s="119"/>
      <c r="BD261" s="119"/>
      <c r="BE261" s="119"/>
      <c r="BF261" s="119"/>
      <c r="BG261" s="119"/>
      <c r="BH261" s="119"/>
      <c r="BI261" s="119"/>
      <c r="BJ261" s="119"/>
      <c r="BK261" s="119"/>
      <c r="BL261" s="119"/>
      <c r="BM261" s="119"/>
      <c r="BN261" s="119"/>
      <c r="BO261" s="119"/>
      <c r="BP261" s="119"/>
      <c r="BQ261" s="119"/>
      <c r="BR261" s="119"/>
      <c r="BS261" s="119"/>
      <c r="BT261" s="119"/>
      <c r="BU261" s="119"/>
      <c r="BV261" s="119"/>
      <c r="BW261" s="119"/>
      <c r="BX261" s="119"/>
      <c r="BY261" s="119"/>
      <c r="BZ261" s="119"/>
      <c r="CA261" s="119"/>
      <c r="CB261" s="119"/>
      <c r="CC261" s="119"/>
      <c r="CD261" s="119"/>
      <c r="CE261" s="119"/>
      <c r="CF261" s="119"/>
      <c r="CG261" s="119"/>
      <c r="CH261" s="119"/>
      <c r="CI261" s="119"/>
      <c r="CJ261" s="119"/>
      <c r="CK261" s="119"/>
      <c r="CL261" s="119"/>
      <c r="CM261" s="119"/>
      <c r="CN261" s="119"/>
      <c r="CO261" s="119"/>
      <c r="CP261" s="119"/>
      <c r="CQ261" s="119"/>
      <c r="CR261" s="119"/>
      <c r="CS261" s="119"/>
      <c r="CT261" s="119"/>
      <c r="CU261" s="119"/>
      <c r="CV261" s="119"/>
      <c r="CW261" s="119"/>
      <c r="CX261" s="119"/>
      <c r="CY261" s="119"/>
      <c r="CZ261" s="119"/>
      <c r="DA261" s="119"/>
      <c r="DB261" s="119"/>
      <c r="DC261" s="119"/>
      <c r="DD261" s="119"/>
      <c r="DE261" s="119"/>
      <c r="DF261" s="119"/>
      <c r="DG261" s="119"/>
      <c r="DH261" s="119"/>
      <c r="DI261" s="119"/>
      <c r="DJ261" s="119"/>
      <c r="DK261" s="119"/>
      <c r="DL261" s="119"/>
      <c r="DM261" s="119"/>
      <c r="DN261" s="119"/>
      <c r="DO261" s="119"/>
      <c r="DP261" s="119"/>
      <c r="DQ261" s="119"/>
      <c r="DR261" s="119"/>
      <c r="DS261" s="119"/>
      <c r="DT261" s="119"/>
      <c r="DU261" s="119"/>
      <c r="DV261" s="119"/>
      <c r="DW261" s="119"/>
      <c r="DX261" s="119"/>
      <c r="DY261" s="119"/>
      <c r="DZ261" s="119"/>
      <c r="EA261" s="119"/>
      <c r="EB261" s="119"/>
      <c r="EC261" s="119"/>
      <c r="ED261" s="119"/>
      <c r="EE261" s="119"/>
      <c r="EF261" s="119"/>
      <c r="EG261" s="119"/>
      <c r="EH261" s="119"/>
      <c r="EI261" s="119"/>
      <c r="EJ261" s="119"/>
      <c r="EK261" s="119"/>
      <c r="EL261" s="119"/>
      <c r="EM261" s="119"/>
      <c r="EN261" s="119"/>
      <c r="EO261" s="119"/>
      <c r="EP261" s="119"/>
      <c r="EQ261" s="119"/>
      <c r="ER261" s="119"/>
      <c r="ES261" s="119"/>
      <c r="ET261" s="119"/>
      <c r="EU261" s="119"/>
      <c r="EV261" s="119"/>
      <c r="EW261" s="119"/>
      <c r="EX261" s="119"/>
      <c r="EY261" s="119"/>
      <c r="EZ261" s="119"/>
      <c r="FA261" s="119"/>
      <c r="FB261" s="119"/>
      <c r="FC261" s="119"/>
      <c r="FD261" s="119"/>
      <c r="FE261" s="119"/>
      <c r="FF261" s="119"/>
      <c r="FG261" s="119"/>
      <c r="FH261" s="119"/>
      <c r="FI261" s="119"/>
      <c r="FJ261" s="119"/>
      <c r="FK261" s="119"/>
      <c r="FL261" s="119"/>
      <c r="FM261" s="119"/>
      <c r="FN261" s="119"/>
      <c r="FO261" s="119"/>
      <c r="FP261" s="119"/>
      <c r="FQ261" s="119"/>
      <c r="FR261" s="119"/>
      <c r="FS261" s="119"/>
      <c r="FT261" s="119"/>
      <c r="FU261" s="119"/>
      <c r="FV261" s="119"/>
      <c r="FW261" s="119"/>
      <c r="FX261" s="119"/>
      <c r="FY261" s="119"/>
      <c r="FZ261" s="119"/>
      <c r="GA261" s="119"/>
      <c r="GB261" s="119"/>
      <c r="GC261" s="119"/>
      <c r="GD261" s="119"/>
      <c r="GE261" s="119"/>
      <c r="GF261" s="119"/>
      <c r="GG261" s="119"/>
      <c r="GH261" s="119"/>
      <c r="GI261" s="119"/>
      <c r="GJ261" s="119"/>
    </row>
    <row r="262" spans="1:192" ht="90" x14ac:dyDescent="0.25">
      <c r="A262" s="186" t="s">
        <v>279</v>
      </c>
      <c r="B262" s="158" t="s">
        <v>940</v>
      </c>
      <c r="C262" s="158" t="s">
        <v>293</v>
      </c>
      <c r="D262" s="163" t="s">
        <v>24</v>
      </c>
      <c r="E262" s="177" t="s">
        <v>941</v>
      </c>
      <c r="F262" s="63"/>
      <c r="G262" s="90" t="str">
        <f>Page1!$H255</f>
        <v>NA</v>
      </c>
      <c r="H262" s="90" t="str">
        <f>Page2!$H255</f>
        <v>NA</v>
      </c>
      <c r="I262" s="90" t="str">
        <f>Page3!$H255</f>
        <v>NA</v>
      </c>
      <c r="J262" s="90" t="str">
        <f>Page4!$H255</f>
        <v>NA</v>
      </c>
      <c r="K262" s="90" t="str">
        <f>Page5!$H255</f>
        <v>NA</v>
      </c>
      <c r="L262" s="90" t="str">
        <f>Page6!$H255</f>
        <v>NA</v>
      </c>
      <c r="M262" s="90" t="str">
        <f>Page7!$H255</f>
        <v>NA</v>
      </c>
      <c r="N262" s="90" t="str">
        <f>Page8!$H255</f>
        <v>NA</v>
      </c>
      <c r="O262" s="90" t="str">
        <f>Page9!$H255</f>
        <v>NA</v>
      </c>
      <c r="P262" s="90" t="str">
        <f>Page10!$H255</f>
        <v>NA</v>
      </c>
      <c r="Q262" s="90" t="str">
        <f>Page11!$H255</f>
        <v>NA</v>
      </c>
      <c r="R262" s="90" t="str">
        <f>Page12!$H255</f>
        <v>NA</v>
      </c>
      <c r="S262" s="90" t="str">
        <f>Page13!$H255</f>
        <v>NA</v>
      </c>
      <c r="T262" s="90"/>
      <c r="U262" s="90"/>
      <c r="V262" s="90"/>
      <c r="W262" s="90"/>
      <c r="X262" s="90"/>
      <c r="Y262" s="90"/>
      <c r="Z262" s="90"/>
      <c r="AA262" s="90"/>
      <c r="AB262" s="90"/>
      <c r="AC262" s="90"/>
      <c r="AD262" s="90"/>
      <c r="AE262" s="90"/>
      <c r="AF262" s="90"/>
      <c r="AG262" s="90"/>
      <c r="AH262" s="90"/>
      <c r="AI262" s="90"/>
      <c r="AJ262" s="90"/>
      <c r="AK262" s="90"/>
      <c r="AL262" s="90"/>
      <c r="AM262" s="90"/>
      <c r="AN262" s="90"/>
      <c r="AO262" s="90"/>
      <c r="AP262" s="90"/>
      <c r="AQ262" s="90"/>
      <c r="AR262" s="90"/>
      <c r="AS262" s="90"/>
      <c r="AT262" s="90"/>
      <c r="AU262" s="90"/>
      <c r="AV262" s="90"/>
      <c r="AW262" s="90"/>
      <c r="AX262" s="90"/>
      <c r="AY262" s="119"/>
      <c r="AZ262" s="119"/>
      <c r="BA262" s="119"/>
      <c r="BB262" s="119"/>
      <c r="BC262" s="119"/>
      <c r="BD262" s="119"/>
      <c r="BE262" s="119"/>
      <c r="BF262" s="119"/>
      <c r="BG262" s="119"/>
      <c r="BH262" s="119"/>
      <c r="BI262" s="119"/>
      <c r="BJ262" s="119"/>
      <c r="BK262" s="119"/>
      <c r="BL262" s="119"/>
      <c r="BM262" s="119"/>
      <c r="BN262" s="119"/>
      <c r="BO262" s="119"/>
      <c r="BP262" s="119"/>
      <c r="BQ262" s="119"/>
      <c r="BR262" s="119"/>
      <c r="BS262" s="119"/>
      <c r="BT262" s="119"/>
      <c r="BU262" s="119"/>
      <c r="BV262" s="119"/>
      <c r="BW262" s="119"/>
      <c r="BX262" s="119"/>
      <c r="BY262" s="119"/>
      <c r="BZ262" s="119"/>
      <c r="CA262" s="119"/>
      <c r="CB262" s="119"/>
      <c r="CC262" s="119"/>
      <c r="CD262" s="119"/>
      <c r="CE262" s="119"/>
      <c r="CF262" s="119"/>
      <c r="CG262" s="119"/>
      <c r="CH262" s="119"/>
      <c r="CI262" s="119"/>
      <c r="CJ262" s="119"/>
      <c r="CK262" s="119"/>
      <c r="CL262" s="119"/>
      <c r="CM262" s="119"/>
      <c r="CN262" s="119"/>
      <c r="CO262" s="119"/>
      <c r="CP262" s="119"/>
      <c r="CQ262" s="119"/>
      <c r="CR262" s="119"/>
      <c r="CS262" s="119"/>
      <c r="CT262" s="119"/>
      <c r="CU262" s="119"/>
      <c r="CV262" s="119"/>
      <c r="CW262" s="119"/>
      <c r="CX262" s="119"/>
      <c r="CY262" s="119"/>
      <c r="CZ262" s="119"/>
      <c r="DA262" s="119"/>
      <c r="DB262" s="119"/>
      <c r="DC262" s="119"/>
      <c r="DD262" s="119"/>
      <c r="DE262" s="119"/>
      <c r="DF262" s="119"/>
      <c r="DG262" s="119"/>
      <c r="DH262" s="119"/>
      <c r="DI262" s="119"/>
      <c r="DJ262" s="119"/>
      <c r="DK262" s="119"/>
      <c r="DL262" s="119"/>
      <c r="DM262" s="119"/>
      <c r="DN262" s="119"/>
      <c r="DO262" s="119"/>
      <c r="DP262" s="119"/>
      <c r="DQ262" s="119"/>
      <c r="DR262" s="119"/>
      <c r="DS262" s="119"/>
      <c r="DT262" s="119"/>
      <c r="DU262" s="119"/>
      <c r="DV262" s="119"/>
      <c r="DW262" s="119"/>
      <c r="DX262" s="119"/>
      <c r="DY262" s="119"/>
      <c r="DZ262" s="119"/>
      <c r="EA262" s="119"/>
      <c r="EB262" s="119"/>
      <c r="EC262" s="119"/>
      <c r="ED262" s="119"/>
      <c r="EE262" s="119"/>
      <c r="EF262" s="119"/>
      <c r="EG262" s="119"/>
      <c r="EH262" s="119"/>
      <c r="EI262" s="119"/>
      <c r="EJ262" s="119"/>
      <c r="EK262" s="119"/>
      <c r="EL262" s="119"/>
      <c r="EM262" s="119"/>
      <c r="EN262" s="119"/>
      <c r="EO262" s="119"/>
      <c r="EP262" s="119"/>
      <c r="EQ262" s="119"/>
      <c r="ER262" s="119"/>
      <c r="ES262" s="119"/>
      <c r="ET262" s="119"/>
      <c r="EU262" s="119"/>
      <c r="EV262" s="119"/>
      <c r="EW262" s="119"/>
      <c r="EX262" s="119"/>
      <c r="EY262" s="119"/>
      <c r="EZ262" s="119"/>
      <c r="FA262" s="119"/>
      <c r="FB262" s="119"/>
      <c r="FC262" s="119"/>
      <c r="FD262" s="119"/>
      <c r="FE262" s="119"/>
      <c r="FF262" s="119"/>
      <c r="FG262" s="119"/>
      <c r="FH262" s="119"/>
      <c r="FI262" s="119"/>
      <c r="FJ262" s="119"/>
      <c r="FK262" s="119"/>
      <c r="FL262" s="119"/>
      <c r="FM262" s="119"/>
      <c r="FN262" s="119"/>
      <c r="FO262" s="119"/>
      <c r="FP262" s="119"/>
      <c r="FQ262" s="119"/>
      <c r="FR262" s="119"/>
      <c r="FS262" s="119"/>
      <c r="FT262" s="119"/>
      <c r="FU262" s="119"/>
      <c r="FV262" s="119"/>
      <c r="FW262" s="119"/>
      <c r="FX262" s="119"/>
      <c r="FY262" s="119"/>
      <c r="FZ262" s="119"/>
      <c r="GA262" s="119"/>
      <c r="GB262" s="119"/>
      <c r="GC262" s="119"/>
      <c r="GD262" s="119"/>
      <c r="GE262" s="119"/>
      <c r="GF262" s="119"/>
      <c r="GG262" s="119"/>
      <c r="GH262" s="119"/>
      <c r="GI262" s="119"/>
      <c r="GJ262" s="119"/>
    </row>
    <row r="263" spans="1:192" ht="78.75" x14ac:dyDescent="0.25">
      <c r="A263" s="186" t="s">
        <v>279</v>
      </c>
      <c r="B263" s="158"/>
      <c r="C263" s="158" t="s">
        <v>537</v>
      </c>
      <c r="D263" s="163" t="s">
        <v>24</v>
      </c>
      <c r="E263" s="177" t="s">
        <v>942</v>
      </c>
      <c r="F263" s="63"/>
      <c r="G263" s="90" t="str">
        <f>Page1!$H256</f>
        <v>NA</v>
      </c>
      <c r="H263" s="90" t="str">
        <f>Page2!$H256</f>
        <v>NA</v>
      </c>
      <c r="I263" s="90" t="str">
        <f>Page3!$H256</f>
        <v>NA</v>
      </c>
      <c r="J263" s="90" t="str">
        <f>Page4!$H256</f>
        <v>NA</v>
      </c>
      <c r="K263" s="90" t="str">
        <f>Page5!$H256</f>
        <v>NA</v>
      </c>
      <c r="L263" s="90" t="str">
        <f>Page6!$H256</f>
        <v>NA</v>
      </c>
      <c r="M263" s="90" t="str">
        <f>Page7!$H256</f>
        <v>NA</v>
      </c>
      <c r="N263" s="90" t="str">
        <f>Page8!$H256</f>
        <v>NA</v>
      </c>
      <c r="O263" s="90" t="str">
        <f>Page9!$H256</f>
        <v>NA</v>
      </c>
      <c r="P263" s="90" t="str">
        <f>Page10!$H256</f>
        <v>NA</v>
      </c>
      <c r="Q263" s="90" t="str">
        <f>Page11!$H256</f>
        <v>NA</v>
      </c>
      <c r="R263" s="90" t="str">
        <f>Page12!$H256</f>
        <v>NA</v>
      </c>
      <c r="S263" s="90" t="str">
        <f>Page13!$H256</f>
        <v>NA</v>
      </c>
      <c r="T263" s="90"/>
      <c r="U263" s="90"/>
      <c r="V263" s="90"/>
      <c r="W263" s="90"/>
      <c r="X263" s="90"/>
      <c r="Y263" s="90"/>
      <c r="Z263" s="90"/>
      <c r="AA263" s="90"/>
      <c r="AB263" s="90"/>
      <c r="AC263" s="90"/>
      <c r="AD263" s="90"/>
      <c r="AE263" s="90"/>
      <c r="AF263" s="90"/>
      <c r="AG263" s="90"/>
      <c r="AH263" s="90"/>
      <c r="AI263" s="90"/>
      <c r="AJ263" s="90"/>
      <c r="AK263" s="90"/>
      <c r="AL263" s="90"/>
      <c r="AM263" s="90"/>
      <c r="AN263" s="90"/>
      <c r="AO263" s="90"/>
      <c r="AP263" s="90"/>
      <c r="AQ263" s="90"/>
      <c r="AR263" s="90"/>
      <c r="AS263" s="90"/>
      <c r="AT263" s="90"/>
      <c r="AU263" s="90"/>
      <c r="AV263" s="90"/>
      <c r="AW263" s="90"/>
      <c r="AX263" s="90"/>
      <c r="AY263" s="119"/>
      <c r="AZ263" s="119"/>
      <c r="BA263" s="119"/>
      <c r="BB263" s="119"/>
      <c r="BC263" s="119"/>
      <c r="BD263" s="119"/>
      <c r="BE263" s="119"/>
      <c r="BF263" s="119"/>
      <c r="BG263" s="119"/>
      <c r="BH263" s="119"/>
      <c r="BI263" s="119"/>
      <c r="BJ263" s="119"/>
      <c r="BK263" s="119"/>
      <c r="BL263" s="119"/>
      <c r="BM263" s="119"/>
      <c r="BN263" s="119"/>
      <c r="BO263" s="119"/>
      <c r="BP263" s="119"/>
      <c r="BQ263" s="119"/>
      <c r="BR263" s="119"/>
      <c r="BS263" s="119"/>
      <c r="BT263" s="119"/>
      <c r="BU263" s="119"/>
      <c r="BV263" s="119"/>
      <c r="BW263" s="119"/>
      <c r="BX263" s="119"/>
      <c r="BY263" s="119"/>
      <c r="BZ263" s="119"/>
      <c r="CA263" s="119"/>
      <c r="CB263" s="119"/>
      <c r="CC263" s="119"/>
      <c r="CD263" s="119"/>
      <c r="CE263" s="119"/>
      <c r="CF263" s="119"/>
      <c r="CG263" s="119"/>
      <c r="CH263" s="119"/>
      <c r="CI263" s="119"/>
      <c r="CJ263" s="119"/>
      <c r="CK263" s="119"/>
      <c r="CL263" s="119"/>
      <c r="CM263" s="119"/>
      <c r="CN263" s="119"/>
      <c r="CO263" s="119"/>
      <c r="CP263" s="119"/>
      <c r="CQ263" s="119"/>
      <c r="CR263" s="119"/>
      <c r="CS263" s="119"/>
      <c r="CT263" s="119"/>
      <c r="CU263" s="119"/>
      <c r="CV263" s="119"/>
      <c r="CW263" s="119"/>
      <c r="CX263" s="119"/>
      <c r="CY263" s="119"/>
      <c r="CZ263" s="119"/>
      <c r="DA263" s="119"/>
      <c r="DB263" s="119"/>
      <c r="DC263" s="119"/>
      <c r="DD263" s="119"/>
      <c r="DE263" s="119"/>
      <c r="DF263" s="119"/>
      <c r="DG263" s="119"/>
      <c r="DH263" s="119"/>
      <c r="DI263" s="119"/>
      <c r="DJ263" s="119"/>
      <c r="DK263" s="119"/>
      <c r="DL263" s="119"/>
      <c r="DM263" s="119"/>
      <c r="DN263" s="119"/>
      <c r="DO263" s="119"/>
      <c r="DP263" s="119"/>
      <c r="DQ263" s="119"/>
      <c r="DR263" s="119"/>
      <c r="DS263" s="119"/>
      <c r="DT263" s="119"/>
      <c r="DU263" s="119"/>
      <c r="DV263" s="119"/>
      <c r="DW263" s="119"/>
      <c r="DX263" s="119"/>
      <c r="DY263" s="119"/>
      <c r="DZ263" s="119"/>
      <c r="EA263" s="119"/>
      <c r="EB263" s="119"/>
      <c r="EC263" s="119"/>
      <c r="ED263" s="119"/>
      <c r="EE263" s="119"/>
      <c r="EF263" s="119"/>
      <c r="EG263" s="119"/>
      <c r="EH263" s="119"/>
      <c r="EI263" s="119"/>
      <c r="EJ263" s="119"/>
      <c r="EK263" s="119"/>
      <c r="EL263" s="119"/>
      <c r="EM263" s="119"/>
      <c r="EN263" s="119"/>
      <c r="EO263" s="119"/>
      <c r="EP263" s="119"/>
      <c r="EQ263" s="119"/>
      <c r="ER263" s="119"/>
      <c r="ES263" s="119"/>
      <c r="ET263" s="119"/>
      <c r="EU263" s="119"/>
      <c r="EV263" s="119"/>
      <c r="EW263" s="119"/>
      <c r="EX263" s="119"/>
      <c r="EY263" s="119"/>
      <c r="EZ263" s="119"/>
      <c r="FA263" s="119"/>
      <c r="FB263" s="119"/>
      <c r="FC263" s="119"/>
      <c r="FD263" s="119"/>
      <c r="FE263" s="119"/>
      <c r="FF263" s="119"/>
      <c r="FG263" s="119"/>
      <c r="FH263" s="119"/>
      <c r="FI263" s="119"/>
      <c r="FJ263" s="119"/>
      <c r="FK263" s="119"/>
      <c r="FL263" s="119"/>
      <c r="FM263" s="119"/>
      <c r="FN263" s="119"/>
      <c r="FO263" s="119"/>
      <c r="FP263" s="119"/>
      <c r="FQ263" s="119"/>
      <c r="FR263" s="119"/>
      <c r="FS263" s="119"/>
      <c r="FT263" s="119"/>
      <c r="FU263" s="119"/>
      <c r="FV263" s="119"/>
      <c r="FW263" s="119"/>
      <c r="FX263" s="119"/>
      <c r="FY263" s="119"/>
      <c r="FZ263" s="119"/>
      <c r="GA263" s="119"/>
      <c r="GB263" s="119"/>
      <c r="GC263" s="119"/>
      <c r="GD263" s="119"/>
      <c r="GE263" s="119"/>
      <c r="GF263" s="119"/>
      <c r="GG263" s="119"/>
      <c r="GH263" s="119"/>
      <c r="GI263" s="119"/>
      <c r="GJ263" s="119"/>
    </row>
    <row r="264" spans="1:192" ht="191.25" x14ac:dyDescent="0.25">
      <c r="A264" s="186" t="s">
        <v>279</v>
      </c>
      <c r="B264" s="165" t="s">
        <v>943</v>
      </c>
      <c r="C264" s="165" t="s">
        <v>294</v>
      </c>
      <c r="D264" s="164" t="s">
        <v>24</v>
      </c>
      <c r="E264" s="169" t="s">
        <v>944</v>
      </c>
      <c r="F264" s="62"/>
      <c r="G264" s="90" t="str">
        <f>Page1!$H257</f>
        <v>NA</v>
      </c>
      <c r="H264" s="90" t="str">
        <f>Page2!$H257</f>
        <v>NA</v>
      </c>
      <c r="I264" s="90" t="str">
        <f>Page3!$H257</f>
        <v>NA</v>
      </c>
      <c r="J264" s="90" t="str">
        <f>Page4!$H257</f>
        <v>NA</v>
      </c>
      <c r="K264" s="90" t="str">
        <f>Page5!$H257</f>
        <v>NA</v>
      </c>
      <c r="L264" s="90" t="str">
        <f>Page6!$H257</f>
        <v>NA</v>
      </c>
      <c r="M264" s="90" t="str">
        <f>Page7!$H257</f>
        <v>NA</v>
      </c>
      <c r="N264" s="90" t="str">
        <f>Page8!$H257</f>
        <v>NA</v>
      </c>
      <c r="O264" s="90" t="str">
        <f>Page9!$H257</f>
        <v>NA</v>
      </c>
      <c r="P264" s="90" t="str">
        <f>Page10!$H257</f>
        <v>NA</v>
      </c>
      <c r="Q264" s="90" t="str">
        <f>Page11!$H257</f>
        <v>NA</v>
      </c>
      <c r="R264" s="90" t="str">
        <f>Page12!$H257</f>
        <v>NA</v>
      </c>
      <c r="S264" s="90" t="str">
        <f>Page13!$H257</f>
        <v>NA</v>
      </c>
      <c r="T264" s="90"/>
      <c r="U264" s="90"/>
      <c r="V264" s="90"/>
      <c r="W264" s="90"/>
      <c r="X264" s="90"/>
      <c r="Y264" s="90"/>
      <c r="Z264" s="90"/>
      <c r="AA264" s="90"/>
      <c r="AB264" s="90"/>
      <c r="AC264" s="90"/>
      <c r="AD264" s="90"/>
      <c r="AE264" s="90"/>
      <c r="AF264" s="90"/>
      <c r="AG264" s="90"/>
      <c r="AH264" s="90"/>
      <c r="AI264" s="90"/>
      <c r="AJ264" s="90"/>
      <c r="AK264" s="90"/>
      <c r="AL264" s="90"/>
      <c r="AM264" s="90"/>
      <c r="AN264" s="90"/>
      <c r="AO264" s="90"/>
      <c r="AP264" s="90"/>
      <c r="AQ264" s="90"/>
      <c r="AR264" s="90"/>
      <c r="AS264" s="90"/>
      <c r="AT264" s="90"/>
      <c r="AU264" s="90"/>
      <c r="AV264" s="90"/>
      <c r="AW264" s="90"/>
      <c r="AX264" s="90"/>
      <c r="AY264" s="119"/>
      <c r="AZ264" s="119"/>
      <c r="BA264" s="119"/>
      <c r="BB264" s="119"/>
      <c r="BC264" s="119"/>
      <c r="BD264" s="119"/>
      <c r="BE264" s="119"/>
      <c r="BF264" s="119"/>
      <c r="BG264" s="119"/>
      <c r="BH264" s="119"/>
      <c r="BI264" s="119"/>
      <c r="BJ264" s="119"/>
      <c r="BK264" s="119"/>
      <c r="BL264" s="119"/>
      <c r="BM264" s="119"/>
      <c r="BN264" s="119"/>
      <c r="BO264" s="119"/>
      <c r="BP264" s="119"/>
      <c r="BQ264" s="119"/>
      <c r="BR264" s="119"/>
      <c r="BS264" s="119"/>
      <c r="BT264" s="119"/>
      <c r="BU264" s="119"/>
      <c r="BV264" s="119"/>
      <c r="BW264" s="119"/>
      <c r="BX264" s="119"/>
      <c r="BY264" s="119"/>
      <c r="BZ264" s="119"/>
      <c r="CA264" s="119"/>
      <c r="CB264" s="119"/>
      <c r="CC264" s="119"/>
      <c r="CD264" s="119"/>
      <c r="CE264" s="119"/>
      <c r="CF264" s="119"/>
      <c r="CG264" s="119"/>
      <c r="CH264" s="119"/>
      <c r="CI264" s="119"/>
      <c r="CJ264" s="119"/>
      <c r="CK264" s="119"/>
      <c r="CL264" s="119"/>
      <c r="CM264" s="119"/>
      <c r="CN264" s="119"/>
      <c r="CO264" s="119"/>
      <c r="CP264" s="119"/>
      <c r="CQ264" s="119"/>
      <c r="CR264" s="119"/>
      <c r="CS264" s="119"/>
      <c r="CT264" s="119"/>
      <c r="CU264" s="119"/>
      <c r="CV264" s="119"/>
      <c r="CW264" s="119"/>
      <c r="CX264" s="119"/>
      <c r="CY264" s="119"/>
      <c r="CZ264" s="119"/>
      <c r="DA264" s="119"/>
      <c r="DB264" s="119"/>
      <c r="DC264" s="119"/>
      <c r="DD264" s="119"/>
      <c r="DE264" s="119"/>
      <c r="DF264" s="119"/>
      <c r="DG264" s="119"/>
      <c r="DH264" s="119"/>
      <c r="DI264" s="119"/>
      <c r="DJ264" s="119"/>
      <c r="DK264" s="119"/>
      <c r="DL264" s="119"/>
      <c r="DM264" s="119"/>
      <c r="DN264" s="119"/>
      <c r="DO264" s="119"/>
      <c r="DP264" s="119"/>
      <c r="DQ264" s="119"/>
      <c r="DR264" s="119"/>
      <c r="DS264" s="119"/>
      <c r="DT264" s="119"/>
      <c r="DU264" s="119"/>
      <c r="DV264" s="119"/>
      <c r="DW264" s="119"/>
      <c r="DX264" s="119"/>
      <c r="DY264" s="119"/>
      <c r="DZ264" s="119"/>
      <c r="EA264" s="119"/>
      <c r="EB264" s="119"/>
      <c r="EC264" s="119"/>
      <c r="ED264" s="119"/>
      <c r="EE264" s="119"/>
      <c r="EF264" s="119"/>
      <c r="EG264" s="119"/>
      <c r="EH264" s="119"/>
      <c r="EI264" s="119"/>
      <c r="EJ264" s="119"/>
      <c r="EK264" s="119"/>
      <c r="EL264" s="119"/>
      <c r="EM264" s="119"/>
      <c r="EN264" s="119"/>
      <c r="EO264" s="119"/>
      <c r="EP264" s="119"/>
      <c r="EQ264" s="119"/>
      <c r="ER264" s="119"/>
      <c r="ES264" s="119"/>
      <c r="ET264" s="119"/>
      <c r="EU264" s="119"/>
      <c r="EV264" s="119"/>
      <c r="EW264" s="119"/>
      <c r="EX264" s="119"/>
      <c r="EY264" s="119"/>
      <c r="EZ264" s="119"/>
      <c r="FA264" s="119"/>
      <c r="FB264" s="119"/>
      <c r="FC264" s="119"/>
      <c r="FD264" s="119"/>
      <c r="FE264" s="119"/>
      <c r="FF264" s="119"/>
      <c r="FG264" s="119"/>
      <c r="FH264" s="119"/>
      <c r="FI264" s="119"/>
      <c r="FJ264" s="119"/>
      <c r="FK264" s="119"/>
      <c r="FL264" s="119"/>
      <c r="FM264" s="119"/>
      <c r="FN264" s="119"/>
      <c r="FO264" s="119"/>
      <c r="FP264" s="119"/>
      <c r="FQ264" s="119"/>
      <c r="FR264" s="119"/>
      <c r="FS264" s="119"/>
      <c r="FT264" s="119"/>
      <c r="FU264" s="119"/>
      <c r="FV264" s="119"/>
      <c r="FW264" s="119"/>
      <c r="FX264" s="119"/>
      <c r="FY264" s="119"/>
      <c r="FZ264" s="119"/>
      <c r="GA264" s="119"/>
      <c r="GB264" s="119"/>
      <c r="GC264" s="119"/>
      <c r="GD264" s="119"/>
      <c r="GE264" s="119"/>
      <c r="GF264" s="119"/>
      <c r="GG264" s="119"/>
      <c r="GH264" s="119"/>
      <c r="GI264" s="119"/>
      <c r="GJ264" s="119"/>
    </row>
    <row r="265" spans="1:192" ht="78.75" x14ac:dyDescent="0.25">
      <c r="A265" s="186" t="s">
        <v>279</v>
      </c>
      <c r="B265" s="158" t="s">
        <v>945</v>
      </c>
      <c r="C265" s="158" t="s">
        <v>295</v>
      </c>
      <c r="D265" s="163" t="s">
        <v>24</v>
      </c>
      <c r="E265" s="177" t="s">
        <v>946</v>
      </c>
      <c r="F265" s="63"/>
      <c r="G265" s="90" t="str">
        <f>Page1!$H258</f>
        <v>NA</v>
      </c>
      <c r="H265" s="90" t="str">
        <f>Page2!$H258</f>
        <v>NA</v>
      </c>
      <c r="I265" s="90" t="str">
        <f>Page3!$H258</f>
        <v>NA</v>
      </c>
      <c r="J265" s="90" t="str">
        <f>Page4!$H258</f>
        <v>NA</v>
      </c>
      <c r="K265" s="90" t="str">
        <f>Page5!$H258</f>
        <v>NA</v>
      </c>
      <c r="L265" s="90" t="str">
        <f>Page6!$H258</f>
        <v>NA</v>
      </c>
      <c r="M265" s="90" t="str">
        <f>Page7!$H258</f>
        <v>NA</v>
      </c>
      <c r="N265" s="90" t="str">
        <f>Page8!$H258</f>
        <v>NA</v>
      </c>
      <c r="O265" s="90" t="str">
        <f>Page9!$H258</f>
        <v>NA</v>
      </c>
      <c r="P265" s="90" t="str">
        <f>Page10!$H258</f>
        <v>NA</v>
      </c>
      <c r="Q265" s="90" t="str">
        <f>Page11!$H258</f>
        <v>NA</v>
      </c>
      <c r="R265" s="90" t="str">
        <f>Page12!$H258</f>
        <v>NA</v>
      </c>
      <c r="S265" s="90" t="str">
        <f>Page13!$H258</f>
        <v>NA</v>
      </c>
      <c r="T265" s="90"/>
      <c r="U265" s="90"/>
      <c r="V265" s="90"/>
      <c r="W265" s="90"/>
      <c r="X265" s="90"/>
      <c r="Y265" s="90"/>
      <c r="Z265" s="90"/>
      <c r="AA265" s="90"/>
      <c r="AB265" s="90"/>
      <c r="AC265" s="90"/>
      <c r="AD265" s="90"/>
      <c r="AE265" s="90"/>
      <c r="AF265" s="90"/>
      <c r="AG265" s="90"/>
      <c r="AH265" s="90"/>
      <c r="AI265" s="90"/>
      <c r="AJ265" s="90"/>
      <c r="AK265" s="90"/>
      <c r="AL265" s="90"/>
      <c r="AM265" s="90"/>
      <c r="AN265" s="90"/>
      <c r="AO265" s="90"/>
      <c r="AP265" s="90"/>
      <c r="AQ265" s="90"/>
      <c r="AR265" s="90"/>
      <c r="AS265" s="90"/>
      <c r="AT265" s="90"/>
      <c r="AU265" s="90"/>
      <c r="AV265" s="90"/>
      <c r="AW265" s="90"/>
      <c r="AX265" s="90"/>
      <c r="AY265" s="119"/>
      <c r="AZ265" s="119"/>
      <c r="BA265" s="119"/>
      <c r="BB265" s="119"/>
      <c r="BC265" s="119"/>
      <c r="BD265" s="119"/>
      <c r="BE265" s="119"/>
      <c r="BF265" s="119"/>
      <c r="BG265" s="119"/>
      <c r="BH265" s="119"/>
      <c r="BI265" s="119"/>
      <c r="BJ265" s="119"/>
      <c r="BK265" s="119"/>
      <c r="BL265" s="119"/>
      <c r="BM265" s="119"/>
      <c r="BN265" s="119"/>
      <c r="BO265" s="119"/>
      <c r="BP265" s="119"/>
      <c r="BQ265" s="119"/>
      <c r="BR265" s="119"/>
      <c r="BS265" s="119"/>
      <c r="BT265" s="119"/>
      <c r="BU265" s="119"/>
      <c r="BV265" s="119"/>
      <c r="BW265" s="119"/>
      <c r="BX265" s="119"/>
      <c r="BY265" s="119"/>
      <c r="BZ265" s="119"/>
      <c r="CA265" s="119"/>
      <c r="CB265" s="119"/>
      <c r="CC265" s="119"/>
      <c r="CD265" s="119"/>
      <c r="CE265" s="119"/>
      <c r="CF265" s="119"/>
      <c r="CG265" s="119"/>
      <c r="CH265" s="119"/>
      <c r="CI265" s="119"/>
      <c r="CJ265" s="119"/>
      <c r="CK265" s="119"/>
      <c r="CL265" s="119"/>
      <c r="CM265" s="119"/>
      <c r="CN265" s="119"/>
      <c r="CO265" s="119"/>
      <c r="CP265" s="119"/>
      <c r="CQ265" s="119"/>
      <c r="CR265" s="119"/>
      <c r="CS265" s="119"/>
      <c r="CT265" s="119"/>
      <c r="CU265" s="119"/>
      <c r="CV265" s="119"/>
      <c r="CW265" s="119"/>
      <c r="CX265" s="119"/>
      <c r="CY265" s="119"/>
      <c r="CZ265" s="119"/>
      <c r="DA265" s="119"/>
      <c r="DB265" s="119"/>
      <c r="DC265" s="119"/>
      <c r="DD265" s="119"/>
      <c r="DE265" s="119"/>
      <c r="DF265" s="119"/>
      <c r="DG265" s="119"/>
      <c r="DH265" s="119"/>
      <c r="DI265" s="119"/>
      <c r="DJ265" s="119"/>
      <c r="DK265" s="119"/>
      <c r="DL265" s="119"/>
      <c r="DM265" s="119"/>
      <c r="DN265" s="119"/>
      <c r="DO265" s="119"/>
      <c r="DP265" s="119"/>
      <c r="DQ265" s="119"/>
      <c r="DR265" s="119"/>
      <c r="DS265" s="119"/>
      <c r="DT265" s="119"/>
      <c r="DU265" s="119"/>
      <c r="DV265" s="119"/>
      <c r="DW265" s="119"/>
      <c r="DX265" s="119"/>
      <c r="DY265" s="119"/>
      <c r="DZ265" s="119"/>
      <c r="EA265" s="119"/>
      <c r="EB265" s="119"/>
      <c r="EC265" s="119"/>
      <c r="ED265" s="119"/>
      <c r="EE265" s="119"/>
      <c r="EF265" s="119"/>
      <c r="EG265" s="119"/>
      <c r="EH265" s="119"/>
      <c r="EI265" s="119"/>
      <c r="EJ265" s="119"/>
      <c r="EK265" s="119"/>
      <c r="EL265" s="119"/>
      <c r="EM265" s="119"/>
      <c r="EN265" s="119"/>
      <c r="EO265" s="119"/>
      <c r="EP265" s="119"/>
      <c r="EQ265" s="119"/>
      <c r="ER265" s="119"/>
      <c r="ES265" s="119"/>
      <c r="ET265" s="119"/>
      <c r="EU265" s="119"/>
      <c r="EV265" s="119"/>
      <c r="EW265" s="119"/>
      <c r="EX265" s="119"/>
      <c r="EY265" s="119"/>
      <c r="EZ265" s="119"/>
      <c r="FA265" s="119"/>
      <c r="FB265" s="119"/>
      <c r="FC265" s="119"/>
      <c r="FD265" s="119"/>
      <c r="FE265" s="119"/>
      <c r="FF265" s="119"/>
      <c r="FG265" s="119"/>
      <c r="FH265" s="119"/>
      <c r="FI265" s="119"/>
      <c r="FJ265" s="119"/>
      <c r="FK265" s="119"/>
      <c r="FL265" s="119"/>
      <c r="FM265" s="119"/>
      <c r="FN265" s="119"/>
      <c r="FO265" s="119"/>
      <c r="FP265" s="119"/>
      <c r="FQ265" s="119"/>
      <c r="FR265" s="119"/>
      <c r="FS265" s="119"/>
      <c r="FT265" s="119"/>
      <c r="FU265" s="119"/>
      <c r="FV265" s="119"/>
      <c r="FW265" s="119"/>
      <c r="FX265" s="119"/>
      <c r="FY265" s="119"/>
      <c r="FZ265" s="119"/>
      <c r="GA265" s="119"/>
      <c r="GB265" s="119"/>
      <c r="GC265" s="119"/>
      <c r="GD265" s="119"/>
      <c r="GE265" s="119"/>
      <c r="GF265" s="119"/>
      <c r="GG265" s="119"/>
      <c r="GH265" s="119"/>
      <c r="GI265" s="119"/>
      <c r="GJ265" s="119"/>
    </row>
    <row r="266" spans="1:192" ht="78.75" x14ac:dyDescent="0.25">
      <c r="A266" s="186" t="s">
        <v>279</v>
      </c>
      <c r="B266" s="158"/>
      <c r="C266" s="158" t="s">
        <v>538</v>
      </c>
      <c r="D266" s="163" t="s">
        <v>24</v>
      </c>
      <c r="E266" s="177" t="s">
        <v>947</v>
      </c>
      <c r="F266" s="63"/>
      <c r="G266" s="90" t="str">
        <f>Page1!$H259</f>
        <v>NA</v>
      </c>
      <c r="H266" s="90" t="str">
        <f>Page2!$H259</f>
        <v>NA</v>
      </c>
      <c r="I266" s="90" t="str">
        <f>Page3!$H259</f>
        <v>NA</v>
      </c>
      <c r="J266" s="90" t="str">
        <f>Page4!$H259</f>
        <v>NA</v>
      </c>
      <c r="K266" s="90" t="str">
        <f>Page5!$H259</f>
        <v>NA</v>
      </c>
      <c r="L266" s="90" t="str">
        <f>Page6!$H259</f>
        <v>NA</v>
      </c>
      <c r="M266" s="90" t="str">
        <f>Page7!$H259</f>
        <v>NA</v>
      </c>
      <c r="N266" s="90" t="str">
        <f>Page8!$H259</f>
        <v>NA</v>
      </c>
      <c r="O266" s="90" t="str">
        <f>Page9!$H259</f>
        <v>NA</v>
      </c>
      <c r="P266" s="90" t="str">
        <f>Page10!$H259</f>
        <v>NA</v>
      </c>
      <c r="Q266" s="90" t="str">
        <f>Page11!$H259</f>
        <v>NA</v>
      </c>
      <c r="R266" s="90" t="str">
        <f>Page12!$H259</f>
        <v>NA</v>
      </c>
      <c r="S266" s="90" t="str">
        <f>Page13!$H259</f>
        <v>NA</v>
      </c>
      <c r="T266" s="90"/>
      <c r="U266" s="90"/>
      <c r="V266" s="90"/>
      <c r="W266" s="90"/>
      <c r="X266" s="90"/>
      <c r="Y266" s="90"/>
      <c r="Z266" s="90"/>
      <c r="AA266" s="90"/>
      <c r="AB266" s="90"/>
      <c r="AC266" s="90"/>
      <c r="AD266" s="90"/>
      <c r="AE266" s="90"/>
      <c r="AF266" s="90"/>
      <c r="AG266" s="90"/>
      <c r="AH266" s="90"/>
      <c r="AI266" s="90"/>
      <c r="AJ266" s="90"/>
      <c r="AK266" s="90"/>
      <c r="AL266" s="90"/>
      <c r="AM266" s="90"/>
      <c r="AN266" s="90"/>
      <c r="AO266" s="90"/>
      <c r="AP266" s="90"/>
      <c r="AQ266" s="90"/>
      <c r="AR266" s="90"/>
      <c r="AS266" s="90"/>
      <c r="AT266" s="90"/>
      <c r="AU266" s="90"/>
      <c r="AV266" s="90"/>
      <c r="AW266" s="90"/>
      <c r="AX266" s="90"/>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19"/>
      <c r="BU266" s="119"/>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19"/>
      <c r="DJ266" s="119"/>
      <c r="DK266" s="119"/>
      <c r="DL266" s="119"/>
      <c r="DM266" s="119"/>
      <c r="DN266" s="119"/>
      <c r="DO266" s="119"/>
      <c r="DP266" s="119"/>
      <c r="DQ266" s="119"/>
      <c r="DR266" s="119"/>
      <c r="DS266" s="119"/>
      <c r="DT266" s="119"/>
      <c r="DU266" s="119"/>
      <c r="DV266" s="119"/>
      <c r="DW266" s="119"/>
      <c r="DX266" s="119"/>
      <c r="DY266" s="119"/>
      <c r="DZ266" s="119"/>
      <c r="EA266" s="119"/>
      <c r="EB266" s="119"/>
      <c r="EC266" s="119"/>
      <c r="ED266" s="119"/>
      <c r="EE266" s="119"/>
      <c r="EF266" s="119"/>
      <c r="EG266" s="119"/>
      <c r="EH266" s="119"/>
      <c r="EI266" s="119"/>
      <c r="EJ266" s="119"/>
      <c r="EK266" s="119"/>
      <c r="EL266" s="119"/>
      <c r="EM266" s="119"/>
      <c r="EN266" s="119"/>
      <c r="EO266" s="119"/>
      <c r="EP266" s="119"/>
      <c r="EQ266" s="119"/>
      <c r="ER266" s="119"/>
      <c r="ES266" s="119"/>
      <c r="ET266" s="119"/>
      <c r="EU266" s="119"/>
      <c r="EV266" s="119"/>
      <c r="EW266" s="119"/>
      <c r="EX266" s="119"/>
      <c r="EY266" s="119"/>
      <c r="EZ266" s="119"/>
      <c r="FA266" s="119"/>
      <c r="FB266" s="119"/>
      <c r="FC266" s="119"/>
      <c r="FD266" s="119"/>
      <c r="FE266" s="119"/>
      <c r="FF266" s="119"/>
      <c r="FG266" s="119"/>
      <c r="FH266" s="119"/>
      <c r="FI266" s="119"/>
      <c r="FJ266" s="119"/>
      <c r="FK266" s="119"/>
      <c r="FL266" s="119"/>
      <c r="FM266" s="119"/>
      <c r="FN266" s="119"/>
      <c r="FO266" s="119"/>
      <c r="FP266" s="119"/>
      <c r="FQ266" s="119"/>
      <c r="FR266" s="119"/>
      <c r="FS266" s="119"/>
      <c r="FT266" s="119"/>
      <c r="FU266" s="119"/>
      <c r="FV266" s="119"/>
      <c r="FW266" s="119"/>
      <c r="FX266" s="119"/>
      <c r="FY266" s="119"/>
      <c r="FZ266" s="119"/>
      <c r="GA266" s="119"/>
      <c r="GB266" s="119"/>
      <c r="GC266" s="119"/>
      <c r="GD266" s="119"/>
      <c r="GE266" s="119"/>
      <c r="GF266" s="119"/>
      <c r="GG266" s="119"/>
      <c r="GH266" s="119"/>
      <c r="GI266" s="119"/>
      <c r="GJ266" s="119"/>
    </row>
    <row r="267" spans="1:192" ht="67.5" x14ac:dyDescent="0.25">
      <c r="A267" s="186" t="s">
        <v>279</v>
      </c>
      <c r="B267" s="158"/>
      <c r="C267" s="158" t="s">
        <v>539</v>
      </c>
      <c r="D267" s="163" t="s">
        <v>24</v>
      </c>
      <c r="E267" s="177" t="s">
        <v>948</v>
      </c>
      <c r="F267" s="63"/>
      <c r="G267" s="90" t="str">
        <f>Page1!$H260</f>
        <v>NA</v>
      </c>
      <c r="H267" s="90" t="str">
        <f>Page2!$H260</f>
        <v>NA</v>
      </c>
      <c r="I267" s="90" t="str">
        <f>Page3!$H260</f>
        <v>NA</v>
      </c>
      <c r="J267" s="90" t="str">
        <f>Page4!$H260</f>
        <v>NA</v>
      </c>
      <c r="K267" s="90" t="str">
        <f>Page5!$H260</f>
        <v>NA</v>
      </c>
      <c r="L267" s="90" t="str">
        <f>Page6!$H260</f>
        <v>NA</v>
      </c>
      <c r="M267" s="90" t="str">
        <f>Page7!$H260</f>
        <v>NA</v>
      </c>
      <c r="N267" s="90" t="str">
        <f>Page8!$H260</f>
        <v>NA</v>
      </c>
      <c r="O267" s="90" t="str">
        <f>Page9!$H260</f>
        <v>NA</v>
      </c>
      <c r="P267" s="90" t="str">
        <f>Page10!$H260</f>
        <v>NA</v>
      </c>
      <c r="Q267" s="90" t="str">
        <f>Page11!$H260</f>
        <v>NA</v>
      </c>
      <c r="R267" s="90" t="str">
        <f>Page12!$H260</f>
        <v>NA</v>
      </c>
      <c r="S267" s="90" t="str">
        <f>Page13!$H260</f>
        <v>NA</v>
      </c>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119"/>
      <c r="AZ267" s="119"/>
      <c r="BA267" s="119"/>
      <c r="BB267" s="119"/>
      <c r="BC267" s="119"/>
      <c r="BD267" s="119"/>
      <c r="BE267" s="119"/>
      <c r="BF267" s="119"/>
      <c r="BG267" s="119"/>
      <c r="BH267" s="119"/>
      <c r="BI267" s="119"/>
      <c r="BJ267" s="119"/>
      <c r="BK267" s="119"/>
      <c r="BL267" s="119"/>
      <c r="BM267" s="119"/>
      <c r="BN267" s="119"/>
      <c r="BO267" s="119"/>
      <c r="BP267" s="119"/>
      <c r="BQ267" s="119"/>
      <c r="BR267" s="119"/>
      <c r="BS267" s="119"/>
      <c r="BT267" s="119"/>
      <c r="BU267" s="119"/>
      <c r="BV267" s="119"/>
      <c r="BW267" s="119"/>
      <c r="BX267" s="119"/>
      <c r="BY267" s="119"/>
      <c r="BZ267" s="119"/>
      <c r="CA267" s="119"/>
      <c r="CB267" s="119"/>
      <c r="CC267" s="119"/>
      <c r="CD267" s="119"/>
      <c r="CE267" s="119"/>
      <c r="CF267" s="119"/>
      <c r="CG267" s="119"/>
      <c r="CH267" s="119"/>
      <c r="CI267" s="119"/>
      <c r="CJ267" s="119"/>
      <c r="CK267" s="119"/>
      <c r="CL267" s="119"/>
      <c r="CM267" s="119"/>
      <c r="CN267" s="119"/>
      <c r="CO267" s="119"/>
      <c r="CP267" s="119"/>
      <c r="CQ267" s="119"/>
      <c r="CR267" s="119"/>
      <c r="CS267" s="119"/>
      <c r="CT267" s="119"/>
      <c r="CU267" s="119"/>
      <c r="CV267" s="119"/>
      <c r="CW267" s="119"/>
      <c r="CX267" s="119"/>
      <c r="CY267" s="119"/>
      <c r="CZ267" s="119"/>
      <c r="DA267" s="119"/>
      <c r="DB267" s="119"/>
      <c r="DC267" s="119"/>
      <c r="DD267" s="119"/>
      <c r="DE267" s="119"/>
      <c r="DF267" s="119"/>
      <c r="DG267" s="119"/>
      <c r="DH267" s="119"/>
      <c r="DI267" s="119"/>
      <c r="DJ267" s="119"/>
      <c r="DK267" s="119"/>
      <c r="DL267" s="119"/>
      <c r="DM267" s="119"/>
      <c r="DN267" s="119"/>
      <c r="DO267" s="119"/>
      <c r="DP267" s="119"/>
      <c r="DQ267" s="119"/>
      <c r="DR267" s="119"/>
      <c r="DS267" s="119"/>
      <c r="DT267" s="119"/>
      <c r="DU267" s="119"/>
      <c r="DV267" s="119"/>
      <c r="DW267" s="119"/>
      <c r="DX267" s="119"/>
      <c r="DY267" s="119"/>
      <c r="DZ267" s="119"/>
      <c r="EA267" s="119"/>
      <c r="EB267" s="119"/>
      <c r="EC267" s="119"/>
      <c r="ED267" s="119"/>
      <c r="EE267" s="119"/>
      <c r="EF267" s="119"/>
      <c r="EG267" s="119"/>
      <c r="EH267" s="119"/>
      <c r="EI267" s="119"/>
      <c r="EJ267" s="119"/>
      <c r="EK267" s="119"/>
      <c r="EL267" s="119"/>
      <c r="EM267" s="119"/>
      <c r="EN267" s="119"/>
      <c r="EO267" s="119"/>
      <c r="EP267" s="119"/>
      <c r="EQ267" s="119"/>
      <c r="ER267" s="119"/>
      <c r="ES267" s="119"/>
      <c r="ET267" s="119"/>
      <c r="EU267" s="119"/>
      <c r="EV267" s="119"/>
      <c r="EW267" s="119"/>
      <c r="EX267" s="119"/>
      <c r="EY267" s="119"/>
      <c r="EZ267" s="119"/>
      <c r="FA267" s="119"/>
      <c r="FB267" s="119"/>
      <c r="FC267" s="119"/>
      <c r="FD267" s="119"/>
      <c r="FE267" s="119"/>
      <c r="FF267" s="119"/>
      <c r="FG267" s="119"/>
      <c r="FH267" s="119"/>
      <c r="FI267" s="119"/>
      <c r="FJ267" s="119"/>
      <c r="FK267" s="119"/>
      <c r="FL267" s="119"/>
      <c r="FM267" s="119"/>
      <c r="FN267" s="119"/>
      <c r="FO267" s="119"/>
      <c r="FP267" s="119"/>
      <c r="FQ267" s="119"/>
      <c r="FR267" s="119"/>
      <c r="FS267" s="119"/>
      <c r="FT267" s="119"/>
      <c r="FU267" s="119"/>
      <c r="FV267" s="119"/>
      <c r="FW267" s="119"/>
      <c r="FX267" s="119"/>
      <c r="FY267" s="119"/>
      <c r="FZ267" s="119"/>
      <c r="GA267" s="119"/>
      <c r="GB267" s="119"/>
      <c r="GC267" s="119"/>
      <c r="GD267" s="119"/>
      <c r="GE267" s="119"/>
      <c r="GF267" s="119"/>
      <c r="GG267" s="119"/>
      <c r="GH267" s="119"/>
      <c r="GI267" s="119"/>
      <c r="GJ267" s="119"/>
    </row>
    <row r="268" spans="1:192" x14ac:dyDescent="0.25">
      <c r="G268" s="9">
        <f t="shared" ref="G268:S268" si="0">COUNTIF(G11:G198,"=Validé")</f>
        <v>35</v>
      </c>
      <c r="H268" s="9">
        <f t="shared" si="0"/>
        <v>36</v>
      </c>
      <c r="I268" s="9">
        <f t="shared" si="0"/>
        <v>37</v>
      </c>
      <c r="J268" s="9">
        <f t="shared" si="0"/>
        <v>37</v>
      </c>
      <c r="K268" s="9">
        <f t="shared" si="0"/>
        <v>42</v>
      </c>
      <c r="L268" s="9">
        <f t="shared" si="0"/>
        <v>40</v>
      </c>
      <c r="M268" s="9">
        <f t="shared" si="0"/>
        <v>38</v>
      </c>
      <c r="N268" s="9">
        <f t="shared" si="0"/>
        <v>39</v>
      </c>
      <c r="O268" s="9">
        <f t="shared" si="0"/>
        <v>39</v>
      </c>
      <c r="P268" s="9">
        <f t="shared" si="0"/>
        <v>35</v>
      </c>
      <c r="Q268" s="9">
        <f t="shared" si="0"/>
        <v>39</v>
      </c>
      <c r="R268" s="9">
        <f t="shared" si="0"/>
        <v>40</v>
      </c>
      <c r="S268" s="9">
        <f t="shared" si="0"/>
        <v>43</v>
      </c>
    </row>
  </sheetData>
  <sheetProtection sort="0"/>
  <mergeCells count="2">
    <mergeCell ref="A2:D2"/>
    <mergeCell ref="A5:D9"/>
  </mergeCells>
  <phoneticPr fontId="12" type="noConversion"/>
  <conditionalFormatting sqref="T11:GJ267">
    <cfRule type="cellIs" dxfId="382" priority="2040" operator="equal">
      <formula>"Indéterminé"</formula>
    </cfRule>
    <cfRule type="cellIs" dxfId="381" priority="2041" operator="equal">
      <formula>"NA"</formula>
    </cfRule>
    <cfRule type="cellIs" dxfId="380" priority="2042" operator="equal">
      <formula>"Invalidé"</formula>
    </cfRule>
    <cfRule type="cellIs" dxfId="379" priority="2043" operator="equal">
      <formula>"Validé"</formula>
    </cfRule>
    <cfRule type="cellIs" dxfId="378" priority="2044" operator="equal">
      <formula>"NA"</formula>
    </cfRule>
    <cfRule type="cellIs" dxfId="377" priority="2045" operator="equal">
      <formula>"Invalidé"</formula>
    </cfRule>
    <cfRule type="cellIs" dxfId="376" priority="2046" operator="equal">
      <formula>"Validé"</formula>
    </cfRule>
    <cfRule type="cellIs" dxfId="375" priority="2158" operator="equal">
      <formula>"Indéterminé"</formula>
    </cfRule>
    <cfRule type="cellIs" dxfId="374" priority="2165" operator="equal">
      <formula>"Invalidé"</formula>
    </cfRule>
    <cfRule type="cellIs" dxfId="373" priority="2166" operator="equal">
      <formula>"Validé"</formula>
    </cfRule>
    <cfRule type="cellIs" dxfId="372" priority="2167" stopIfTrue="1" operator="equal">
      <formula>"NA"</formula>
    </cfRule>
  </conditionalFormatting>
  <conditionalFormatting sqref="G11:G267">
    <cfRule type="cellIs" dxfId="371" priority="1272" operator="equal">
      <formula>"Indéterminé"</formula>
    </cfRule>
    <cfRule type="cellIs" dxfId="370" priority="1273" operator="equal">
      <formula>"NA"</formula>
    </cfRule>
    <cfRule type="cellIs" dxfId="369" priority="1274" operator="equal">
      <formula>"Invalidé"</formula>
    </cfRule>
    <cfRule type="cellIs" dxfId="368" priority="1275" operator="equal">
      <formula>"Validé"</formula>
    </cfRule>
    <cfRule type="cellIs" dxfId="367" priority="1276" operator="equal">
      <formula>"NA"</formula>
    </cfRule>
    <cfRule type="cellIs" dxfId="366" priority="1277" operator="equal">
      <formula>"Invalidé"</formula>
    </cfRule>
    <cfRule type="cellIs" dxfId="365" priority="1278" operator="equal">
      <formula>"Validé"</formula>
    </cfRule>
    <cfRule type="cellIs" dxfId="364" priority="1282" operator="equal">
      <formula>"Indéterminé"</formula>
    </cfRule>
    <cfRule type="cellIs" dxfId="363" priority="1283" operator="equal">
      <formula>"Invalidé"</formula>
    </cfRule>
    <cfRule type="cellIs" dxfId="362" priority="1284" operator="equal">
      <formula>"Validé"</formula>
    </cfRule>
    <cfRule type="cellIs" dxfId="361" priority="1285" stopIfTrue="1" operator="equal">
      <formula>"NA"</formula>
    </cfRule>
  </conditionalFormatting>
  <conditionalFormatting sqref="G4">
    <cfRule type="dataBar" priority="199">
      <dataBar>
        <cfvo type="num" val="0"/>
        <cfvo type="num" val="100"/>
        <color rgb="FFC00000"/>
      </dataBar>
    </cfRule>
  </conditionalFormatting>
  <conditionalFormatting sqref="G3">
    <cfRule type="dataBar" priority="198">
      <dataBar>
        <cfvo type="num" val="0"/>
        <cfvo type="num" val="100"/>
        <color rgb="FF92D050"/>
      </dataBar>
    </cfRule>
  </conditionalFormatting>
  <conditionalFormatting sqref="G5">
    <cfRule type="dataBar" priority="197">
      <dataBar>
        <cfvo type="num" val="0"/>
        <cfvo type="num" val="100"/>
        <color theme="9"/>
      </dataBar>
    </cfRule>
  </conditionalFormatting>
  <conditionalFormatting sqref="H11:H267">
    <cfRule type="cellIs" dxfId="360" priority="158" operator="equal">
      <formula>"Indéterminé"</formula>
    </cfRule>
    <cfRule type="cellIs" dxfId="359" priority="159" operator="equal">
      <formula>"NA"</formula>
    </cfRule>
    <cfRule type="cellIs" dxfId="358" priority="160" operator="equal">
      <formula>"Invalidé"</formula>
    </cfRule>
    <cfRule type="cellIs" dxfId="357" priority="161" operator="equal">
      <formula>"Validé"</formula>
    </cfRule>
    <cfRule type="cellIs" dxfId="356" priority="162" operator="equal">
      <formula>"NA"</formula>
    </cfRule>
    <cfRule type="cellIs" dxfId="355" priority="163" operator="equal">
      <formula>"Invalidé"</formula>
    </cfRule>
    <cfRule type="cellIs" dxfId="354" priority="164" operator="equal">
      <formula>"Validé"</formula>
    </cfRule>
    <cfRule type="cellIs" dxfId="353" priority="165" operator="equal">
      <formula>"Indéterminé"</formula>
    </cfRule>
    <cfRule type="cellIs" dxfId="352" priority="166" operator="equal">
      <formula>"Invalidé"</formula>
    </cfRule>
    <cfRule type="cellIs" dxfId="351" priority="167" operator="equal">
      <formula>"Validé"</formula>
    </cfRule>
    <cfRule type="cellIs" dxfId="350" priority="168" stopIfTrue="1" operator="equal">
      <formula>"NA"</formula>
    </cfRule>
  </conditionalFormatting>
  <conditionalFormatting sqref="H4">
    <cfRule type="dataBar" priority="157">
      <dataBar>
        <cfvo type="num" val="0"/>
        <cfvo type="num" val="100"/>
        <color rgb="FFC00000"/>
      </dataBar>
    </cfRule>
  </conditionalFormatting>
  <conditionalFormatting sqref="H3">
    <cfRule type="dataBar" priority="156">
      <dataBar>
        <cfvo type="num" val="0"/>
        <cfvo type="num" val="100"/>
        <color rgb="FF92D050"/>
      </dataBar>
    </cfRule>
  </conditionalFormatting>
  <conditionalFormatting sqref="H5">
    <cfRule type="dataBar" priority="155">
      <dataBar>
        <cfvo type="num" val="0"/>
        <cfvo type="num" val="100"/>
        <color theme="9"/>
      </dataBar>
    </cfRule>
  </conditionalFormatting>
  <conditionalFormatting sqref="I11:I267">
    <cfRule type="cellIs" dxfId="349" priority="144" operator="equal">
      <formula>"Indéterminé"</formula>
    </cfRule>
    <cfRule type="cellIs" dxfId="348" priority="145" operator="equal">
      <formula>"NA"</formula>
    </cfRule>
    <cfRule type="cellIs" dxfId="347" priority="146" operator="equal">
      <formula>"Invalidé"</formula>
    </cfRule>
    <cfRule type="cellIs" dxfId="346" priority="147" operator="equal">
      <formula>"Validé"</formula>
    </cfRule>
    <cfRule type="cellIs" dxfId="345" priority="148" operator="equal">
      <formula>"NA"</formula>
    </cfRule>
    <cfRule type="cellIs" dxfId="344" priority="149" operator="equal">
      <formula>"Invalidé"</formula>
    </cfRule>
    <cfRule type="cellIs" dxfId="343" priority="150" operator="equal">
      <formula>"Validé"</formula>
    </cfRule>
    <cfRule type="cellIs" dxfId="342" priority="151" operator="equal">
      <formula>"Indéterminé"</formula>
    </cfRule>
    <cfRule type="cellIs" dxfId="341" priority="152" operator="equal">
      <formula>"Invalidé"</formula>
    </cfRule>
    <cfRule type="cellIs" dxfId="340" priority="153" operator="equal">
      <formula>"Validé"</formula>
    </cfRule>
    <cfRule type="cellIs" dxfId="339" priority="154" stopIfTrue="1" operator="equal">
      <formula>"NA"</formula>
    </cfRule>
  </conditionalFormatting>
  <conditionalFormatting sqref="I4">
    <cfRule type="dataBar" priority="143">
      <dataBar>
        <cfvo type="num" val="0"/>
        <cfvo type="num" val="100"/>
        <color rgb="FFC00000"/>
      </dataBar>
    </cfRule>
  </conditionalFormatting>
  <conditionalFormatting sqref="I3">
    <cfRule type="dataBar" priority="142">
      <dataBar>
        <cfvo type="num" val="0"/>
        <cfvo type="num" val="100"/>
        <color rgb="FF92D050"/>
      </dataBar>
    </cfRule>
  </conditionalFormatting>
  <conditionalFormatting sqref="I5">
    <cfRule type="dataBar" priority="141">
      <dataBar>
        <cfvo type="num" val="0"/>
        <cfvo type="num" val="100"/>
        <color theme="9"/>
      </dataBar>
    </cfRule>
  </conditionalFormatting>
  <conditionalFormatting sqref="J11:J267">
    <cfRule type="cellIs" dxfId="338" priority="130" operator="equal">
      <formula>"Indéterminé"</formula>
    </cfRule>
    <cfRule type="cellIs" dxfId="337" priority="131" operator="equal">
      <formula>"NA"</formula>
    </cfRule>
    <cfRule type="cellIs" dxfId="336" priority="132" operator="equal">
      <formula>"Invalidé"</formula>
    </cfRule>
    <cfRule type="cellIs" dxfId="335" priority="133" operator="equal">
      <formula>"Validé"</formula>
    </cfRule>
    <cfRule type="cellIs" dxfId="334" priority="134" operator="equal">
      <formula>"NA"</formula>
    </cfRule>
    <cfRule type="cellIs" dxfId="333" priority="135" operator="equal">
      <formula>"Invalidé"</formula>
    </cfRule>
    <cfRule type="cellIs" dxfId="332" priority="136" operator="equal">
      <formula>"Validé"</formula>
    </cfRule>
    <cfRule type="cellIs" dxfId="331" priority="137" operator="equal">
      <formula>"Indéterminé"</formula>
    </cfRule>
    <cfRule type="cellIs" dxfId="330" priority="138" operator="equal">
      <formula>"Invalidé"</formula>
    </cfRule>
    <cfRule type="cellIs" dxfId="329" priority="139" operator="equal">
      <formula>"Validé"</formula>
    </cfRule>
    <cfRule type="cellIs" dxfId="328" priority="140" stopIfTrue="1" operator="equal">
      <formula>"NA"</formula>
    </cfRule>
  </conditionalFormatting>
  <conditionalFormatting sqref="J4">
    <cfRule type="dataBar" priority="129">
      <dataBar>
        <cfvo type="num" val="0"/>
        <cfvo type="num" val="100"/>
        <color rgb="FFC00000"/>
      </dataBar>
    </cfRule>
  </conditionalFormatting>
  <conditionalFormatting sqref="J3">
    <cfRule type="dataBar" priority="128">
      <dataBar>
        <cfvo type="num" val="0"/>
        <cfvo type="num" val="100"/>
        <color rgb="FF92D050"/>
      </dataBar>
    </cfRule>
  </conditionalFormatting>
  <conditionalFormatting sqref="J5">
    <cfRule type="dataBar" priority="127">
      <dataBar>
        <cfvo type="num" val="0"/>
        <cfvo type="num" val="100"/>
        <color theme="9"/>
      </dataBar>
    </cfRule>
  </conditionalFormatting>
  <conditionalFormatting sqref="K11:K267">
    <cfRule type="cellIs" dxfId="327" priority="116" operator="equal">
      <formula>"Indéterminé"</formula>
    </cfRule>
    <cfRule type="cellIs" dxfId="326" priority="117" operator="equal">
      <formula>"NA"</formula>
    </cfRule>
    <cfRule type="cellIs" dxfId="325" priority="118" operator="equal">
      <formula>"Invalidé"</formula>
    </cfRule>
    <cfRule type="cellIs" dxfId="324" priority="119" operator="equal">
      <formula>"Validé"</formula>
    </cfRule>
    <cfRule type="cellIs" dxfId="323" priority="120" operator="equal">
      <formula>"NA"</formula>
    </cfRule>
    <cfRule type="cellIs" dxfId="322" priority="121" operator="equal">
      <formula>"Invalidé"</formula>
    </cfRule>
    <cfRule type="cellIs" dxfId="321" priority="122" operator="equal">
      <formula>"Validé"</formula>
    </cfRule>
    <cfRule type="cellIs" dxfId="320" priority="123" operator="equal">
      <formula>"Indéterminé"</formula>
    </cfRule>
    <cfRule type="cellIs" dxfId="319" priority="124" operator="equal">
      <formula>"Invalidé"</formula>
    </cfRule>
    <cfRule type="cellIs" dxfId="318" priority="125" operator="equal">
      <formula>"Validé"</formula>
    </cfRule>
    <cfRule type="cellIs" dxfId="317" priority="126" stopIfTrue="1" operator="equal">
      <formula>"NA"</formula>
    </cfRule>
  </conditionalFormatting>
  <conditionalFormatting sqref="K4">
    <cfRule type="dataBar" priority="115">
      <dataBar>
        <cfvo type="num" val="0"/>
        <cfvo type="num" val="100"/>
        <color rgb="FFC00000"/>
      </dataBar>
    </cfRule>
  </conditionalFormatting>
  <conditionalFormatting sqref="K3">
    <cfRule type="dataBar" priority="114">
      <dataBar>
        <cfvo type="num" val="0"/>
        <cfvo type="num" val="100"/>
        <color rgb="FF92D050"/>
      </dataBar>
    </cfRule>
  </conditionalFormatting>
  <conditionalFormatting sqref="K5">
    <cfRule type="dataBar" priority="113">
      <dataBar>
        <cfvo type="num" val="0"/>
        <cfvo type="num" val="100"/>
        <color theme="9"/>
      </dataBar>
    </cfRule>
  </conditionalFormatting>
  <conditionalFormatting sqref="L11:L267">
    <cfRule type="cellIs" dxfId="316" priority="102" operator="equal">
      <formula>"Indéterminé"</formula>
    </cfRule>
    <cfRule type="cellIs" dxfId="315" priority="103" operator="equal">
      <formula>"NA"</formula>
    </cfRule>
    <cfRule type="cellIs" dxfId="314" priority="104" operator="equal">
      <formula>"Invalidé"</formula>
    </cfRule>
    <cfRule type="cellIs" dxfId="313" priority="105" operator="equal">
      <formula>"Validé"</formula>
    </cfRule>
    <cfRule type="cellIs" dxfId="312" priority="106" operator="equal">
      <formula>"NA"</formula>
    </cfRule>
    <cfRule type="cellIs" dxfId="311" priority="107" operator="equal">
      <formula>"Invalidé"</formula>
    </cfRule>
    <cfRule type="cellIs" dxfId="310" priority="108" operator="equal">
      <formula>"Validé"</formula>
    </cfRule>
    <cfRule type="cellIs" dxfId="309" priority="109" operator="equal">
      <formula>"Indéterminé"</formula>
    </cfRule>
    <cfRule type="cellIs" dxfId="308" priority="110" operator="equal">
      <formula>"Invalidé"</formula>
    </cfRule>
    <cfRule type="cellIs" dxfId="307" priority="111" operator="equal">
      <formula>"Validé"</formula>
    </cfRule>
    <cfRule type="cellIs" dxfId="306" priority="112" stopIfTrue="1" operator="equal">
      <formula>"NA"</formula>
    </cfRule>
  </conditionalFormatting>
  <conditionalFormatting sqref="L4">
    <cfRule type="dataBar" priority="101">
      <dataBar>
        <cfvo type="num" val="0"/>
        <cfvo type="num" val="100"/>
        <color rgb="FFC00000"/>
      </dataBar>
    </cfRule>
  </conditionalFormatting>
  <conditionalFormatting sqref="L3">
    <cfRule type="dataBar" priority="100">
      <dataBar>
        <cfvo type="num" val="0"/>
        <cfvo type="num" val="100"/>
        <color rgb="FF92D050"/>
      </dataBar>
    </cfRule>
  </conditionalFormatting>
  <conditionalFormatting sqref="L5">
    <cfRule type="dataBar" priority="99">
      <dataBar>
        <cfvo type="num" val="0"/>
        <cfvo type="num" val="100"/>
        <color theme="9"/>
      </dataBar>
    </cfRule>
  </conditionalFormatting>
  <conditionalFormatting sqref="M11:M267">
    <cfRule type="cellIs" dxfId="305" priority="88" operator="equal">
      <formula>"Indéterminé"</formula>
    </cfRule>
    <cfRule type="cellIs" dxfId="304" priority="89" operator="equal">
      <formula>"NA"</formula>
    </cfRule>
    <cfRule type="cellIs" dxfId="303" priority="90" operator="equal">
      <formula>"Invalidé"</formula>
    </cfRule>
    <cfRule type="cellIs" dxfId="302" priority="91" operator="equal">
      <formula>"Validé"</formula>
    </cfRule>
    <cfRule type="cellIs" dxfId="301" priority="92" operator="equal">
      <formula>"NA"</formula>
    </cfRule>
    <cfRule type="cellIs" dxfId="300" priority="93" operator="equal">
      <formula>"Invalidé"</formula>
    </cfRule>
    <cfRule type="cellIs" dxfId="299" priority="94" operator="equal">
      <formula>"Validé"</formula>
    </cfRule>
    <cfRule type="cellIs" dxfId="298" priority="95" operator="equal">
      <formula>"Indéterminé"</formula>
    </cfRule>
    <cfRule type="cellIs" dxfId="297" priority="96" operator="equal">
      <formula>"Invalidé"</formula>
    </cfRule>
    <cfRule type="cellIs" dxfId="296" priority="97" operator="equal">
      <formula>"Validé"</formula>
    </cfRule>
    <cfRule type="cellIs" dxfId="295" priority="98" stopIfTrue="1" operator="equal">
      <formula>"NA"</formula>
    </cfRule>
  </conditionalFormatting>
  <conditionalFormatting sqref="M4">
    <cfRule type="dataBar" priority="87">
      <dataBar>
        <cfvo type="num" val="0"/>
        <cfvo type="num" val="100"/>
        <color rgb="FFC00000"/>
      </dataBar>
    </cfRule>
  </conditionalFormatting>
  <conditionalFormatting sqref="M3">
    <cfRule type="dataBar" priority="86">
      <dataBar>
        <cfvo type="num" val="0"/>
        <cfvo type="num" val="100"/>
        <color rgb="FF92D050"/>
      </dataBar>
    </cfRule>
  </conditionalFormatting>
  <conditionalFormatting sqref="M5">
    <cfRule type="dataBar" priority="85">
      <dataBar>
        <cfvo type="num" val="0"/>
        <cfvo type="num" val="100"/>
        <color theme="9"/>
      </dataBar>
    </cfRule>
  </conditionalFormatting>
  <conditionalFormatting sqref="N11:N267">
    <cfRule type="cellIs" dxfId="294" priority="74" operator="equal">
      <formula>"Indéterminé"</formula>
    </cfRule>
    <cfRule type="cellIs" dxfId="293" priority="75" operator="equal">
      <formula>"NA"</formula>
    </cfRule>
    <cfRule type="cellIs" dxfId="292" priority="76" operator="equal">
      <formula>"Invalidé"</formula>
    </cfRule>
    <cfRule type="cellIs" dxfId="291" priority="77" operator="equal">
      <formula>"Validé"</formula>
    </cfRule>
    <cfRule type="cellIs" dxfId="290" priority="78" operator="equal">
      <formula>"NA"</formula>
    </cfRule>
    <cfRule type="cellIs" dxfId="289" priority="79" operator="equal">
      <formula>"Invalidé"</formula>
    </cfRule>
    <cfRule type="cellIs" dxfId="288" priority="80" operator="equal">
      <formula>"Validé"</formula>
    </cfRule>
    <cfRule type="cellIs" dxfId="287" priority="81" operator="equal">
      <formula>"Indéterminé"</formula>
    </cfRule>
    <cfRule type="cellIs" dxfId="286" priority="82" operator="equal">
      <formula>"Invalidé"</formula>
    </cfRule>
    <cfRule type="cellIs" dxfId="285" priority="83" operator="equal">
      <formula>"Validé"</formula>
    </cfRule>
    <cfRule type="cellIs" dxfId="284" priority="84" stopIfTrue="1" operator="equal">
      <formula>"NA"</formula>
    </cfRule>
  </conditionalFormatting>
  <conditionalFormatting sqref="N4">
    <cfRule type="dataBar" priority="73">
      <dataBar>
        <cfvo type="num" val="0"/>
        <cfvo type="num" val="100"/>
        <color rgb="FFC00000"/>
      </dataBar>
    </cfRule>
  </conditionalFormatting>
  <conditionalFormatting sqref="N3">
    <cfRule type="dataBar" priority="72">
      <dataBar>
        <cfvo type="num" val="0"/>
        <cfvo type="num" val="100"/>
        <color rgb="FF92D050"/>
      </dataBar>
    </cfRule>
  </conditionalFormatting>
  <conditionalFormatting sqref="N5">
    <cfRule type="dataBar" priority="71">
      <dataBar>
        <cfvo type="num" val="0"/>
        <cfvo type="num" val="100"/>
        <color theme="9"/>
      </dataBar>
    </cfRule>
  </conditionalFormatting>
  <conditionalFormatting sqref="O11:O267">
    <cfRule type="cellIs" dxfId="283" priority="60" operator="equal">
      <formula>"Indéterminé"</formula>
    </cfRule>
    <cfRule type="cellIs" dxfId="282" priority="61" operator="equal">
      <formula>"NA"</formula>
    </cfRule>
    <cfRule type="cellIs" dxfId="281" priority="62" operator="equal">
      <formula>"Invalidé"</formula>
    </cfRule>
    <cfRule type="cellIs" dxfId="280" priority="63" operator="equal">
      <formula>"Validé"</formula>
    </cfRule>
    <cfRule type="cellIs" dxfId="279" priority="64" operator="equal">
      <formula>"NA"</formula>
    </cfRule>
    <cfRule type="cellIs" dxfId="278" priority="65" operator="equal">
      <formula>"Invalidé"</formula>
    </cfRule>
    <cfRule type="cellIs" dxfId="277" priority="66" operator="equal">
      <formula>"Validé"</formula>
    </cfRule>
    <cfRule type="cellIs" dxfId="276" priority="67" operator="equal">
      <formula>"Indéterminé"</formula>
    </cfRule>
    <cfRule type="cellIs" dxfId="275" priority="68" operator="equal">
      <formula>"Invalidé"</formula>
    </cfRule>
    <cfRule type="cellIs" dxfId="274" priority="69" operator="equal">
      <formula>"Validé"</formula>
    </cfRule>
    <cfRule type="cellIs" dxfId="273" priority="70" stopIfTrue="1" operator="equal">
      <formula>"NA"</formula>
    </cfRule>
  </conditionalFormatting>
  <conditionalFormatting sqref="O4">
    <cfRule type="dataBar" priority="59">
      <dataBar>
        <cfvo type="num" val="0"/>
        <cfvo type="num" val="100"/>
        <color rgb="FFC00000"/>
      </dataBar>
    </cfRule>
  </conditionalFormatting>
  <conditionalFormatting sqref="O3">
    <cfRule type="dataBar" priority="58">
      <dataBar>
        <cfvo type="num" val="0"/>
        <cfvo type="num" val="100"/>
        <color rgb="FF92D050"/>
      </dataBar>
    </cfRule>
  </conditionalFormatting>
  <conditionalFormatting sqref="O5">
    <cfRule type="dataBar" priority="57">
      <dataBar>
        <cfvo type="num" val="0"/>
        <cfvo type="num" val="100"/>
        <color theme="9"/>
      </dataBar>
    </cfRule>
  </conditionalFormatting>
  <conditionalFormatting sqref="P11:P267">
    <cfRule type="cellIs" dxfId="272" priority="46" operator="equal">
      <formula>"Indéterminé"</formula>
    </cfRule>
    <cfRule type="cellIs" dxfId="271" priority="47" operator="equal">
      <formula>"NA"</formula>
    </cfRule>
    <cfRule type="cellIs" dxfId="270" priority="48" operator="equal">
      <formula>"Invalidé"</formula>
    </cfRule>
    <cfRule type="cellIs" dxfId="269" priority="49" operator="equal">
      <formula>"Validé"</formula>
    </cfRule>
    <cfRule type="cellIs" dxfId="268" priority="50" operator="equal">
      <formula>"NA"</formula>
    </cfRule>
    <cfRule type="cellIs" dxfId="267" priority="51" operator="equal">
      <formula>"Invalidé"</formula>
    </cfRule>
    <cfRule type="cellIs" dxfId="266" priority="52" operator="equal">
      <formula>"Validé"</formula>
    </cfRule>
    <cfRule type="cellIs" dxfId="265" priority="53" operator="equal">
      <formula>"Indéterminé"</formula>
    </cfRule>
    <cfRule type="cellIs" dxfId="264" priority="54" operator="equal">
      <formula>"Invalidé"</formula>
    </cfRule>
    <cfRule type="cellIs" dxfId="263" priority="55" operator="equal">
      <formula>"Validé"</formula>
    </cfRule>
    <cfRule type="cellIs" dxfId="262" priority="56" stopIfTrue="1" operator="equal">
      <formula>"NA"</formula>
    </cfRule>
  </conditionalFormatting>
  <conditionalFormatting sqref="P4">
    <cfRule type="dataBar" priority="45">
      <dataBar>
        <cfvo type="num" val="0"/>
        <cfvo type="num" val="100"/>
        <color rgb="FFC00000"/>
      </dataBar>
    </cfRule>
  </conditionalFormatting>
  <conditionalFormatting sqref="P3">
    <cfRule type="dataBar" priority="44">
      <dataBar>
        <cfvo type="num" val="0"/>
        <cfvo type="num" val="100"/>
        <color rgb="FF92D050"/>
      </dataBar>
    </cfRule>
  </conditionalFormatting>
  <conditionalFormatting sqref="P5">
    <cfRule type="dataBar" priority="43">
      <dataBar>
        <cfvo type="num" val="0"/>
        <cfvo type="num" val="100"/>
        <color theme="9"/>
      </dataBar>
    </cfRule>
  </conditionalFormatting>
  <conditionalFormatting sqref="Q11:Q267">
    <cfRule type="cellIs" dxfId="261" priority="32" operator="equal">
      <formula>"Indéterminé"</formula>
    </cfRule>
    <cfRule type="cellIs" dxfId="260" priority="33" operator="equal">
      <formula>"NA"</formula>
    </cfRule>
    <cfRule type="cellIs" dxfId="259" priority="34" operator="equal">
      <formula>"Invalidé"</formula>
    </cfRule>
    <cfRule type="cellIs" dxfId="258" priority="35" operator="equal">
      <formula>"Validé"</formula>
    </cfRule>
    <cfRule type="cellIs" dxfId="257" priority="36" operator="equal">
      <formula>"NA"</formula>
    </cfRule>
    <cfRule type="cellIs" dxfId="256" priority="37" operator="equal">
      <formula>"Invalidé"</formula>
    </cfRule>
    <cfRule type="cellIs" dxfId="255" priority="38" operator="equal">
      <formula>"Validé"</formula>
    </cfRule>
    <cfRule type="cellIs" dxfId="254" priority="39" operator="equal">
      <formula>"Indéterminé"</formula>
    </cfRule>
    <cfRule type="cellIs" dxfId="253" priority="40" operator="equal">
      <formula>"Invalidé"</formula>
    </cfRule>
    <cfRule type="cellIs" dxfId="252" priority="41" operator="equal">
      <formula>"Validé"</formula>
    </cfRule>
    <cfRule type="cellIs" dxfId="251" priority="42" stopIfTrue="1" operator="equal">
      <formula>"NA"</formula>
    </cfRule>
  </conditionalFormatting>
  <conditionalFormatting sqref="Q4">
    <cfRule type="dataBar" priority="31">
      <dataBar>
        <cfvo type="num" val="0"/>
        <cfvo type="num" val="100"/>
        <color rgb="FFC00000"/>
      </dataBar>
    </cfRule>
  </conditionalFormatting>
  <conditionalFormatting sqref="Q3">
    <cfRule type="dataBar" priority="30">
      <dataBar>
        <cfvo type="num" val="0"/>
        <cfvo type="num" val="100"/>
        <color rgb="FF92D050"/>
      </dataBar>
    </cfRule>
  </conditionalFormatting>
  <conditionalFormatting sqref="Q5">
    <cfRule type="dataBar" priority="29">
      <dataBar>
        <cfvo type="num" val="0"/>
        <cfvo type="num" val="100"/>
        <color theme="9"/>
      </dataBar>
    </cfRule>
  </conditionalFormatting>
  <conditionalFormatting sqref="R11:R267">
    <cfRule type="cellIs" dxfId="250" priority="18" operator="equal">
      <formula>"Indéterminé"</formula>
    </cfRule>
    <cfRule type="cellIs" dxfId="249" priority="19" operator="equal">
      <formula>"NA"</formula>
    </cfRule>
    <cfRule type="cellIs" dxfId="248" priority="20" operator="equal">
      <formula>"Invalidé"</formula>
    </cfRule>
    <cfRule type="cellIs" dxfId="247" priority="21" operator="equal">
      <formula>"Validé"</formula>
    </cfRule>
    <cfRule type="cellIs" dxfId="246" priority="22" operator="equal">
      <formula>"NA"</formula>
    </cfRule>
    <cfRule type="cellIs" dxfId="245" priority="23" operator="equal">
      <formula>"Invalidé"</formula>
    </cfRule>
    <cfRule type="cellIs" dxfId="244" priority="24" operator="equal">
      <formula>"Validé"</formula>
    </cfRule>
    <cfRule type="cellIs" dxfId="243" priority="25" operator="equal">
      <formula>"Indéterminé"</formula>
    </cfRule>
    <cfRule type="cellIs" dxfId="242" priority="26" operator="equal">
      <formula>"Invalidé"</formula>
    </cfRule>
    <cfRule type="cellIs" dxfId="241" priority="27" operator="equal">
      <formula>"Validé"</formula>
    </cfRule>
    <cfRule type="cellIs" dxfId="240" priority="28" stopIfTrue="1" operator="equal">
      <formula>"NA"</formula>
    </cfRule>
  </conditionalFormatting>
  <conditionalFormatting sqref="R4">
    <cfRule type="dataBar" priority="17">
      <dataBar>
        <cfvo type="num" val="0"/>
        <cfvo type="num" val="100"/>
        <color rgb="FFC00000"/>
      </dataBar>
    </cfRule>
  </conditionalFormatting>
  <conditionalFormatting sqref="R3">
    <cfRule type="dataBar" priority="16">
      <dataBar>
        <cfvo type="num" val="0"/>
        <cfvo type="num" val="100"/>
        <color rgb="FF92D050"/>
      </dataBar>
    </cfRule>
  </conditionalFormatting>
  <conditionalFormatting sqref="R5">
    <cfRule type="dataBar" priority="15">
      <dataBar>
        <cfvo type="num" val="0"/>
        <cfvo type="num" val="100"/>
        <color theme="9"/>
      </dataBar>
    </cfRule>
  </conditionalFormatting>
  <conditionalFormatting sqref="S11:S267">
    <cfRule type="cellIs" dxfId="239" priority="4" operator="equal">
      <formula>"Indéterminé"</formula>
    </cfRule>
    <cfRule type="cellIs" dxfId="238" priority="5" operator="equal">
      <formula>"NA"</formula>
    </cfRule>
    <cfRule type="cellIs" dxfId="237" priority="6" operator="equal">
      <formula>"Invalidé"</formula>
    </cfRule>
    <cfRule type="cellIs" dxfId="236" priority="7" operator="equal">
      <formula>"Validé"</formula>
    </cfRule>
    <cfRule type="cellIs" dxfId="235" priority="8" operator="equal">
      <formula>"NA"</formula>
    </cfRule>
    <cfRule type="cellIs" dxfId="234" priority="9" operator="equal">
      <formula>"Invalidé"</formula>
    </cfRule>
    <cfRule type="cellIs" dxfId="233" priority="10" operator="equal">
      <formula>"Validé"</formula>
    </cfRule>
    <cfRule type="cellIs" dxfId="232" priority="11" operator="equal">
      <formula>"Indéterminé"</formula>
    </cfRule>
    <cfRule type="cellIs" dxfId="231" priority="12" operator="equal">
      <formula>"Invalidé"</formula>
    </cfRule>
    <cfRule type="cellIs" dxfId="230" priority="13" operator="equal">
      <formula>"Validé"</formula>
    </cfRule>
    <cfRule type="cellIs" dxfId="229" priority="14" stopIfTrue="1" operator="equal">
      <formula>"NA"</formula>
    </cfRule>
  </conditionalFormatting>
  <conditionalFormatting sqref="S4">
    <cfRule type="dataBar" priority="3">
      <dataBar>
        <cfvo type="num" val="0"/>
        <cfvo type="num" val="100"/>
        <color rgb="FFC00000"/>
      </dataBar>
    </cfRule>
  </conditionalFormatting>
  <conditionalFormatting sqref="S3">
    <cfRule type="dataBar" priority="2">
      <dataBar>
        <cfvo type="num" val="0"/>
        <cfvo type="num" val="100"/>
        <color rgb="FF92D050"/>
      </dataBar>
    </cfRule>
  </conditionalFormatting>
  <conditionalFormatting sqref="S5">
    <cfRule type="dataBar" priority="1">
      <dataBar>
        <cfvo type="num" val="0"/>
        <cfvo type="num" val="100"/>
        <color theme="9"/>
      </dataBar>
    </cfRule>
  </conditionalFormatting>
  <dataValidations count="1">
    <dataValidation type="list" allowBlank="1" showInputMessage="1" showErrorMessage="1" sqref="G11:GJ267">
      <formula1>Etat</formula1>
    </dataValidation>
  </dataValidations>
  <pageMargins left="0.70866141732283472" right="0.70866141732283472" top="0.74803149606299213" bottom="0.74803149606299213" header="0.31496062992125984" footer="0.31496062992125984"/>
  <pageSetup paperSize="9" scale="65"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3" tint="0.39997558519241921"/>
  </sheetPr>
  <dimension ref="F2:H10"/>
  <sheetViews>
    <sheetView workbookViewId="0">
      <selection activeCell="G2" sqref="G2"/>
    </sheetView>
  </sheetViews>
  <sheetFormatPr baseColWidth="10" defaultColWidth="11.42578125" defaultRowHeight="15" x14ac:dyDescent="0.25"/>
  <cols>
    <col min="6" max="6" width="48.7109375" customWidth="1"/>
  </cols>
  <sheetData>
    <row r="2" spans="6:8" x14ac:dyDescent="0.25">
      <c r="F2" s="64" t="s">
        <v>306</v>
      </c>
      <c r="G2" s="252">
        <f ca="1">Value!O141</f>
        <v>32.307692307692307</v>
      </c>
      <c r="H2" s="66" t="s">
        <v>307</v>
      </c>
    </row>
    <row r="3" spans="6:8" ht="76.5" x14ac:dyDescent="0.25">
      <c r="F3" s="104" t="s">
        <v>465</v>
      </c>
      <c r="G3" s="104"/>
      <c r="H3" s="104"/>
    </row>
    <row r="7" spans="6:8" x14ac:dyDescent="0.25">
      <c r="F7" s="67"/>
      <c r="G7" s="65"/>
      <c r="H7" s="66"/>
    </row>
    <row r="8" spans="6:8" ht="114.6" customHeight="1" x14ac:dyDescent="0.25">
      <c r="F8" s="104"/>
      <c r="G8" s="104"/>
      <c r="H8" s="104"/>
    </row>
    <row r="10" spans="6:8" x14ac:dyDescent="0.25">
      <c r="F10" s="103" t="s">
        <v>457</v>
      </c>
    </row>
  </sheetData>
  <hyperlinks>
    <hyperlink ref="F10" location="'Licences - Crédits'!C24" display="(*) Les définitions des indicateurs ont été fournies par la société Atalan"/>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filterMode="1">
    <tabColor rgb="FFC00000"/>
  </sheetPr>
  <dimension ref="A1:M152"/>
  <sheetViews>
    <sheetView zoomScale="80" zoomScaleNormal="80" workbookViewId="0">
      <pane ySplit="1" topLeftCell="A19" activePane="bottomLeft" state="frozen"/>
      <selection pane="bottomLeft" activeCell="H19" sqref="H19"/>
    </sheetView>
  </sheetViews>
  <sheetFormatPr baseColWidth="10" defaultColWidth="11.42578125" defaultRowHeight="12.75" x14ac:dyDescent="0.25"/>
  <cols>
    <col min="1" max="1" width="11.42578125" style="133"/>
    <col min="2" max="2" width="7.7109375" style="131" customWidth="1"/>
    <col min="3" max="3" width="52" style="131" customWidth="1"/>
    <col min="4" max="4" width="8.5703125" style="132" customWidth="1"/>
    <col min="5" max="5" width="12.42578125" style="132" customWidth="1"/>
    <col min="6" max="6" width="8.5703125" style="132" customWidth="1"/>
    <col min="7" max="7" width="10.5703125" style="131" customWidth="1"/>
    <col min="8" max="8" width="42.28515625" style="131" customWidth="1"/>
    <col min="9" max="9" width="39.42578125" style="131" customWidth="1"/>
    <col min="10" max="11" width="19.5703125" style="131" customWidth="1"/>
    <col min="12" max="13" width="11.42578125" style="133"/>
    <col min="14" max="16384" width="11.42578125" style="140"/>
  </cols>
  <sheetData>
    <row r="1" spans="1:13" s="128" customFormat="1" ht="39.950000000000003" customHeight="1" x14ac:dyDescent="0.25">
      <c r="A1" s="333" t="s">
        <v>0</v>
      </c>
      <c r="B1" s="333" t="s">
        <v>1</v>
      </c>
      <c r="C1" s="333" t="s">
        <v>2</v>
      </c>
      <c r="D1" s="333" t="s">
        <v>23</v>
      </c>
      <c r="E1" s="333" t="s">
        <v>304</v>
      </c>
      <c r="F1" s="333" t="s">
        <v>21</v>
      </c>
      <c r="G1" s="333" t="s">
        <v>45</v>
      </c>
      <c r="H1" s="333" t="s">
        <v>468</v>
      </c>
      <c r="I1" s="333" t="s">
        <v>1037</v>
      </c>
      <c r="J1" s="333" t="s">
        <v>438</v>
      </c>
      <c r="K1" s="333" t="s">
        <v>951</v>
      </c>
      <c r="L1" s="333" t="s">
        <v>26</v>
      </c>
      <c r="M1" s="333" t="s">
        <v>305</v>
      </c>
    </row>
    <row r="2" spans="1:13" ht="178.5" hidden="1" x14ac:dyDescent="0.25">
      <c r="A2" s="334" t="s">
        <v>5</v>
      </c>
      <c r="B2" s="335" t="s">
        <v>51</v>
      </c>
      <c r="C2" s="335" t="s">
        <v>645</v>
      </c>
      <c r="D2" s="336" t="s">
        <v>24</v>
      </c>
      <c r="E2" s="336"/>
      <c r="F2" s="336" t="s">
        <v>1073</v>
      </c>
      <c r="G2" s="335" t="s">
        <v>1429</v>
      </c>
      <c r="H2" s="337" t="s">
        <v>1463</v>
      </c>
      <c r="I2" s="337" t="s">
        <v>1464</v>
      </c>
      <c r="J2" s="337"/>
      <c r="K2" s="337"/>
      <c r="L2" s="334"/>
      <c r="M2" s="334"/>
    </row>
    <row r="3" spans="1:13" ht="89.25" hidden="1" x14ac:dyDescent="0.25">
      <c r="A3" s="334" t="s">
        <v>3</v>
      </c>
      <c r="B3" s="335" t="s">
        <v>116</v>
      </c>
      <c r="C3" s="335" t="s">
        <v>1430</v>
      </c>
      <c r="D3" s="336" t="s">
        <v>25</v>
      </c>
      <c r="E3" s="336"/>
      <c r="F3" s="336" t="s">
        <v>11</v>
      </c>
      <c r="G3" s="335" t="s">
        <v>1429</v>
      </c>
      <c r="H3" s="337" t="s">
        <v>1465</v>
      </c>
      <c r="I3" s="337"/>
      <c r="J3" s="337"/>
      <c r="K3" s="337"/>
      <c r="L3" s="334"/>
      <c r="M3" s="334"/>
    </row>
    <row r="4" spans="1:13" ht="89.25" hidden="1" x14ac:dyDescent="0.25">
      <c r="A4" s="334" t="s">
        <v>165</v>
      </c>
      <c r="B4" s="335" t="s">
        <v>167</v>
      </c>
      <c r="C4" s="335" t="s">
        <v>1431</v>
      </c>
      <c r="D4" s="336" t="s">
        <v>24</v>
      </c>
      <c r="E4" s="336"/>
      <c r="F4" s="336" t="s">
        <v>11</v>
      </c>
      <c r="G4" s="335" t="s">
        <v>1429</v>
      </c>
      <c r="H4" s="338" t="s">
        <v>1466</v>
      </c>
      <c r="I4" s="338" t="s">
        <v>1467</v>
      </c>
      <c r="J4" s="338"/>
      <c r="K4" s="338"/>
      <c r="L4" s="334"/>
      <c r="M4" s="334"/>
    </row>
    <row r="5" spans="1:13" ht="204" hidden="1" x14ac:dyDescent="0.25">
      <c r="A5" s="334" t="s">
        <v>165</v>
      </c>
      <c r="B5" s="335" t="s">
        <v>501</v>
      </c>
      <c r="C5" s="335" t="s">
        <v>769</v>
      </c>
      <c r="D5" s="336" t="s">
        <v>24</v>
      </c>
      <c r="E5" s="336"/>
      <c r="F5" s="336" t="s">
        <v>11</v>
      </c>
      <c r="G5" s="335" t="s">
        <v>1429</v>
      </c>
      <c r="H5" s="338" t="s">
        <v>1468</v>
      </c>
      <c r="I5" s="338" t="s">
        <v>1469</v>
      </c>
      <c r="J5" s="338"/>
      <c r="K5" s="338"/>
      <c r="L5" s="334"/>
      <c r="M5" s="334"/>
    </row>
    <row r="6" spans="1:13" ht="409.5" hidden="1" x14ac:dyDescent="0.25">
      <c r="A6" s="334" t="s">
        <v>8</v>
      </c>
      <c r="B6" s="335" t="s">
        <v>170</v>
      </c>
      <c r="C6" s="335" t="s">
        <v>1432</v>
      </c>
      <c r="D6" s="336" t="s">
        <v>24</v>
      </c>
      <c r="E6" s="336"/>
      <c r="F6" s="336" t="s">
        <v>11</v>
      </c>
      <c r="G6" s="335" t="s">
        <v>1429</v>
      </c>
      <c r="H6" s="339" t="s">
        <v>1470</v>
      </c>
      <c r="I6" s="339" t="s">
        <v>1471</v>
      </c>
      <c r="J6" s="338"/>
      <c r="K6" s="338"/>
      <c r="L6" s="334"/>
      <c r="M6" s="334"/>
    </row>
    <row r="7" spans="1:13" ht="344.25" hidden="1" x14ac:dyDescent="0.25">
      <c r="A7" s="334" t="s">
        <v>8</v>
      </c>
      <c r="B7" s="335" t="s">
        <v>171</v>
      </c>
      <c r="C7" s="335" t="s">
        <v>1433</v>
      </c>
      <c r="D7" s="336" t="s">
        <v>24</v>
      </c>
      <c r="E7" s="336"/>
      <c r="F7" s="336" t="s">
        <v>1073</v>
      </c>
      <c r="G7" s="335" t="s">
        <v>1429</v>
      </c>
      <c r="H7" s="338" t="s">
        <v>1472</v>
      </c>
      <c r="I7" s="338"/>
      <c r="J7" s="338"/>
      <c r="K7" s="338"/>
      <c r="L7" s="334"/>
      <c r="M7" s="334"/>
    </row>
    <row r="8" spans="1:13" ht="76.5" hidden="1" x14ac:dyDescent="0.25">
      <c r="A8" s="334" t="s">
        <v>8</v>
      </c>
      <c r="B8" s="335" t="s">
        <v>172</v>
      </c>
      <c r="C8" s="335" t="s">
        <v>1434</v>
      </c>
      <c r="D8" s="336" t="s">
        <v>24</v>
      </c>
      <c r="E8" s="336"/>
      <c r="F8" s="336" t="s">
        <v>11</v>
      </c>
      <c r="G8" s="335" t="s">
        <v>1429</v>
      </c>
      <c r="H8" s="339" t="s">
        <v>1473</v>
      </c>
      <c r="I8" s="338"/>
      <c r="J8" s="338"/>
      <c r="K8" s="338"/>
      <c r="L8" s="334"/>
      <c r="M8" s="334"/>
    </row>
    <row r="9" spans="1:13" ht="102" hidden="1" x14ac:dyDescent="0.25">
      <c r="A9" s="334" t="s">
        <v>8</v>
      </c>
      <c r="B9" s="335" t="s">
        <v>175</v>
      </c>
      <c r="C9" s="335" t="s">
        <v>1435</v>
      </c>
      <c r="D9" s="336" t="s">
        <v>24</v>
      </c>
      <c r="E9" s="336"/>
      <c r="F9" s="336" t="s">
        <v>11</v>
      </c>
      <c r="G9" s="335" t="s">
        <v>1429</v>
      </c>
      <c r="H9" s="338" t="s">
        <v>1083</v>
      </c>
      <c r="I9" s="338"/>
      <c r="J9" s="338"/>
      <c r="K9" s="338"/>
      <c r="L9" s="334"/>
      <c r="M9" s="334"/>
    </row>
    <row r="10" spans="1:13" ht="89.25" hidden="1" x14ac:dyDescent="0.25">
      <c r="A10" s="334" t="s">
        <v>8</v>
      </c>
      <c r="B10" s="335" t="s">
        <v>178</v>
      </c>
      <c r="C10" s="335" t="s">
        <v>1436</v>
      </c>
      <c r="D10" s="336" t="s">
        <v>24</v>
      </c>
      <c r="E10" s="336"/>
      <c r="F10" s="336" t="s">
        <v>11</v>
      </c>
      <c r="G10" s="335" t="s">
        <v>1429</v>
      </c>
      <c r="H10" s="337" t="s">
        <v>1083</v>
      </c>
      <c r="I10" s="337"/>
      <c r="J10" s="337"/>
      <c r="K10" s="337"/>
      <c r="L10" s="334"/>
      <c r="M10" s="334"/>
    </row>
    <row r="11" spans="1:13" ht="409.5" hidden="1" x14ac:dyDescent="0.25">
      <c r="A11" s="334" t="s">
        <v>180</v>
      </c>
      <c r="B11" s="335" t="s">
        <v>184</v>
      </c>
      <c r="C11" s="335" t="s">
        <v>1437</v>
      </c>
      <c r="D11" s="336" t="s">
        <v>24</v>
      </c>
      <c r="E11" s="336"/>
      <c r="F11" s="336" t="s">
        <v>1073</v>
      </c>
      <c r="G11" s="335" t="s">
        <v>1429</v>
      </c>
      <c r="H11" s="338" t="s">
        <v>1474</v>
      </c>
      <c r="I11" s="338" t="s">
        <v>1475</v>
      </c>
      <c r="J11" s="338"/>
      <c r="K11" s="338"/>
      <c r="L11" s="334"/>
      <c r="M11" s="334"/>
    </row>
    <row r="12" spans="1:13" ht="89.25" hidden="1" x14ac:dyDescent="0.25">
      <c r="A12" s="334" t="s">
        <v>180</v>
      </c>
      <c r="B12" s="335" t="s">
        <v>191</v>
      </c>
      <c r="C12" s="335" t="s">
        <v>804</v>
      </c>
      <c r="D12" s="336" t="s">
        <v>24</v>
      </c>
      <c r="E12" s="336"/>
      <c r="F12" s="336" t="s">
        <v>11</v>
      </c>
      <c r="G12" s="335" t="s">
        <v>1429</v>
      </c>
      <c r="H12" s="337" t="s">
        <v>1476</v>
      </c>
      <c r="I12" s="337"/>
      <c r="J12" s="337"/>
      <c r="K12" s="337"/>
      <c r="L12" s="334"/>
      <c r="M12" s="334"/>
    </row>
    <row r="13" spans="1:13" ht="409.5" hidden="1" x14ac:dyDescent="0.25">
      <c r="A13" s="334" t="s">
        <v>193</v>
      </c>
      <c r="B13" s="335" t="s">
        <v>197</v>
      </c>
      <c r="C13" s="335" t="s">
        <v>1438</v>
      </c>
      <c r="D13" s="336" t="s">
        <v>24</v>
      </c>
      <c r="E13" s="336"/>
      <c r="F13" s="336" t="s">
        <v>11</v>
      </c>
      <c r="G13" s="335" t="s">
        <v>1429</v>
      </c>
      <c r="H13" s="338" t="s">
        <v>1416</v>
      </c>
      <c r="I13" s="338" t="s">
        <v>1477</v>
      </c>
      <c r="J13" s="338"/>
      <c r="K13" s="338"/>
      <c r="L13" s="334"/>
      <c r="M13" s="334"/>
    </row>
    <row r="14" spans="1:13" ht="76.5" hidden="1" x14ac:dyDescent="0.25">
      <c r="A14" s="334" t="s">
        <v>193</v>
      </c>
      <c r="B14" s="335" t="s">
        <v>199</v>
      </c>
      <c r="C14" s="335" t="s">
        <v>1439</v>
      </c>
      <c r="D14" s="336" t="s">
        <v>24</v>
      </c>
      <c r="E14" s="336"/>
      <c r="F14" s="336" t="s">
        <v>11</v>
      </c>
      <c r="G14" s="335" t="s">
        <v>1429</v>
      </c>
      <c r="H14" s="337"/>
      <c r="I14" s="337"/>
      <c r="J14" s="337"/>
      <c r="K14" s="337"/>
      <c r="L14" s="334"/>
      <c r="M14" s="334"/>
    </row>
    <row r="15" spans="1:13" ht="267.75" hidden="1" x14ac:dyDescent="0.25">
      <c r="A15" s="334" t="s">
        <v>202</v>
      </c>
      <c r="B15" s="335" t="s">
        <v>204</v>
      </c>
      <c r="C15" s="335" t="s">
        <v>820</v>
      </c>
      <c r="D15" s="336" t="s">
        <v>24</v>
      </c>
      <c r="E15" s="336"/>
      <c r="F15" s="336" t="s">
        <v>11</v>
      </c>
      <c r="G15" s="335" t="s">
        <v>1429</v>
      </c>
      <c r="H15" s="337" t="s">
        <v>1478</v>
      </c>
      <c r="I15" s="337" t="s">
        <v>1479</v>
      </c>
      <c r="J15" s="337"/>
      <c r="K15" s="337"/>
      <c r="L15" s="334"/>
      <c r="M15" s="334"/>
    </row>
    <row r="16" spans="1:13" ht="114.75" hidden="1" x14ac:dyDescent="0.25">
      <c r="A16" s="334" t="s">
        <v>202</v>
      </c>
      <c r="B16" s="335" t="s">
        <v>206</v>
      </c>
      <c r="C16" s="335" t="s">
        <v>823</v>
      </c>
      <c r="D16" s="336" t="s">
        <v>24</v>
      </c>
      <c r="E16" s="336"/>
      <c r="F16" s="336" t="s">
        <v>11</v>
      </c>
      <c r="G16" s="335" t="s">
        <v>1429</v>
      </c>
      <c r="H16" s="338" t="s">
        <v>1480</v>
      </c>
      <c r="I16" s="338" t="s">
        <v>1091</v>
      </c>
      <c r="J16" s="338"/>
      <c r="K16" s="338"/>
      <c r="L16" s="334"/>
      <c r="M16" s="334"/>
    </row>
    <row r="17" spans="1:13" ht="127.5" hidden="1" x14ac:dyDescent="0.25">
      <c r="A17" s="334" t="s">
        <v>202</v>
      </c>
      <c r="B17" s="335" t="s">
        <v>210</v>
      </c>
      <c r="C17" s="335" t="s">
        <v>1440</v>
      </c>
      <c r="D17" s="336" t="s">
        <v>25</v>
      </c>
      <c r="E17" s="336"/>
      <c r="F17" s="336" t="s">
        <v>11</v>
      </c>
      <c r="G17" s="335" t="s">
        <v>1429</v>
      </c>
      <c r="H17" s="338" t="s">
        <v>1481</v>
      </c>
      <c r="I17" s="338"/>
      <c r="J17" s="338"/>
      <c r="K17" s="338"/>
      <c r="L17" s="334"/>
      <c r="M17" s="334"/>
    </row>
    <row r="18" spans="1:13" ht="63.75" hidden="1" x14ac:dyDescent="0.25">
      <c r="A18" s="334" t="s">
        <v>202</v>
      </c>
      <c r="B18" s="335" t="s">
        <v>215</v>
      </c>
      <c r="C18" s="335" t="s">
        <v>1441</v>
      </c>
      <c r="D18" s="336" t="s">
        <v>24</v>
      </c>
      <c r="E18" s="336"/>
      <c r="F18" s="336" t="s">
        <v>11</v>
      </c>
      <c r="G18" s="335" t="s">
        <v>1429</v>
      </c>
      <c r="H18" s="337" t="s">
        <v>1482</v>
      </c>
      <c r="I18" s="337"/>
      <c r="J18" s="337"/>
      <c r="K18" s="337"/>
      <c r="L18" s="334"/>
      <c r="M18" s="334"/>
    </row>
    <row r="19" spans="1:13" ht="178.5" x14ac:dyDescent="0.25">
      <c r="A19" s="334" t="s">
        <v>7</v>
      </c>
      <c r="B19" s="335" t="s">
        <v>258</v>
      </c>
      <c r="C19" s="335" t="s">
        <v>1442</v>
      </c>
      <c r="D19" s="336" t="s">
        <v>25</v>
      </c>
      <c r="E19" s="336"/>
      <c r="F19" s="336" t="s">
        <v>11</v>
      </c>
      <c r="G19" s="335" t="s">
        <v>1429</v>
      </c>
      <c r="H19" s="339" t="s">
        <v>1381</v>
      </c>
      <c r="I19" s="339"/>
      <c r="J19" s="339"/>
      <c r="K19" s="339"/>
      <c r="L19" s="334"/>
      <c r="M19" s="334"/>
    </row>
    <row r="20" spans="1:13" ht="89.25" x14ac:dyDescent="0.25">
      <c r="A20" s="334" t="s">
        <v>7</v>
      </c>
      <c r="B20" s="335" t="s">
        <v>259</v>
      </c>
      <c r="C20" s="335" t="s">
        <v>1443</v>
      </c>
      <c r="D20" s="336" t="s">
        <v>25</v>
      </c>
      <c r="E20" s="336"/>
      <c r="F20" s="336" t="s">
        <v>11</v>
      </c>
      <c r="G20" s="335" t="s">
        <v>1429</v>
      </c>
      <c r="H20" s="340" t="s">
        <v>1092</v>
      </c>
      <c r="I20" s="340"/>
      <c r="J20" s="340"/>
      <c r="K20" s="340"/>
      <c r="L20" s="334"/>
      <c r="M20" s="334"/>
    </row>
    <row r="21" spans="1:13" ht="178.5" x14ac:dyDescent="0.25">
      <c r="A21" s="334" t="s">
        <v>7</v>
      </c>
      <c r="B21" s="335" t="s">
        <v>269</v>
      </c>
      <c r="C21" s="335" t="s">
        <v>1444</v>
      </c>
      <c r="D21" s="336" t="s">
        <v>24</v>
      </c>
      <c r="E21" s="336"/>
      <c r="F21" s="336" t="s">
        <v>11</v>
      </c>
      <c r="G21" s="335" t="s">
        <v>1429</v>
      </c>
      <c r="H21" s="340" t="s">
        <v>1093</v>
      </c>
      <c r="I21" s="340"/>
      <c r="J21" s="340"/>
      <c r="K21" s="340"/>
      <c r="L21" s="334"/>
      <c r="M21" s="334"/>
    </row>
    <row r="22" spans="1:13" ht="140.25" x14ac:dyDescent="0.25">
      <c r="A22" s="334" t="s">
        <v>7</v>
      </c>
      <c r="B22" s="335" t="s">
        <v>275</v>
      </c>
      <c r="C22" s="335" t="s">
        <v>911</v>
      </c>
      <c r="D22" s="336" t="s">
        <v>24</v>
      </c>
      <c r="E22" s="336"/>
      <c r="F22" s="336" t="s">
        <v>1073</v>
      </c>
      <c r="G22" s="335" t="s">
        <v>1429</v>
      </c>
      <c r="H22" s="340" t="s">
        <v>1094</v>
      </c>
      <c r="I22" s="340"/>
      <c r="J22" s="340"/>
      <c r="K22" s="340"/>
      <c r="L22" s="334"/>
      <c r="M22" s="334"/>
    </row>
    <row r="23" spans="1:13" ht="127.5" hidden="1" x14ac:dyDescent="0.25">
      <c r="A23" s="334" t="s">
        <v>5</v>
      </c>
      <c r="B23" s="335" t="s">
        <v>62</v>
      </c>
      <c r="C23" s="335" t="s">
        <v>1445</v>
      </c>
      <c r="D23" s="336" t="s">
        <v>24</v>
      </c>
      <c r="E23" s="336"/>
      <c r="F23" s="336" t="s">
        <v>1073</v>
      </c>
      <c r="G23" s="335" t="s">
        <v>46</v>
      </c>
      <c r="H23" s="337" t="s">
        <v>1483</v>
      </c>
      <c r="I23" s="337" t="s">
        <v>1484</v>
      </c>
      <c r="J23" s="337"/>
      <c r="K23" s="337"/>
      <c r="L23" s="334"/>
      <c r="M23" s="334"/>
    </row>
    <row r="24" spans="1:13" ht="89.25" hidden="1" x14ac:dyDescent="0.25">
      <c r="A24" s="334" t="s">
        <v>3</v>
      </c>
      <c r="B24" s="335" t="s">
        <v>116</v>
      </c>
      <c r="C24" s="335" t="s">
        <v>1430</v>
      </c>
      <c r="D24" s="336" t="s">
        <v>25</v>
      </c>
      <c r="E24" s="336"/>
      <c r="F24" s="336" t="s">
        <v>11</v>
      </c>
      <c r="G24" s="335" t="s">
        <v>46</v>
      </c>
      <c r="H24" s="337" t="s">
        <v>1485</v>
      </c>
      <c r="I24" s="337"/>
      <c r="J24" s="337"/>
      <c r="K24" s="337"/>
      <c r="L24" s="334"/>
      <c r="M24" s="334"/>
    </row>
    <row r="25" spans="1:13" ht="369.75" hidden="1" x14ac:dyDescent="0.25">
      <c r="A25" s="334" t="s">
        <v>180</v>
      </c>
      <c r="B25" s="335" t="s">
        <v>184</v>
      </c>
      <c r="C25" s="335" t="s">
        <v>1437</v>
      </c>
      <c r="D25" s="336" t="s">
        <v>24</v>
      </c>
      <c r="E25" s="336"/>
      <c r="F25" s="336" t="s">
        <v>1073</v>
      </c>
      <c r="G25" s="335" t="s">
        <v>46</v>
      </c>
      <c r="H25" s="338" t="s">
        <v>1486</v>
      </c>
      <c r="I25" s="338" t="s">
        <v>1487</v>
      </c>
      <c r="J25" s="338"/>
      <c r="K25" s="338"/>
      <c r="L25" s="334"/>
      <c r="M25" s="334"/>
    </row>
    <row r="26" spans="1:13" ht="38.25" hidden="1" x14ac:dyDescent="0.25">
      <c r="A26" s="334" t="s">
        <v>180</v>
      </c>
      <c r="B26" s="335" t="s">
        <v>187</v>
      </c>
      <c r="C26" s="335" t="s">
        <v>797</v>
      </c>
      <c r="D26" s="336" t="s">
        <v>24</v>
      </c>
      <c r="E26" s="336"/>
      <c r="F26" s="336" t="s">
        <v>11</v>
      </c>
      <c r="G26" s="335" t="s">
        <v>46</v>
      </c>
      <c r="H26" s="337" t="s">
        <v>1273</v>
      </c>
      <c r="I26" s="337" t="s">
        <v>1274</v>
      </c>
      <c r="J26" s="337"/>
      <c r="K26" s="337"/>
      <c r="L26" s="334"/>
      <c r="M26" s="334"/>
    </row>
    <row r="27" spans="1:13" ht="89.25" hidden="1" x14ac:dyDescent="0.25">
      <c r="A27" s="334" t="s">
        <v>180</v>
      </c>
      <c r="B27" s="335" t="s">
        <v>189</v>
      </c>
      <c r="C27" s="335" t="s">
        <v>1446</v>
      </c>
      <c r="D27" s="336" t="s">
        <v>25</v>
      </c>
      <c r="E27" s="336"/>
      <c r="F27" s="336" t="s">
        <v>11</v>
      </c>
      <c r="G27" s="335" t="s">
        <v>46</v>
      </c>
      <c r="H27" s="337" t="s">
        <v>1296</v>
      </c>
      <c r="I27" s="337"/>
      <c r="J27" s="337"/>
      <c r="K27" s="337"/>
      <c r="L27" s="334"/>
      <c r="M27" s="334"/>
    </row>
    <row r="28" spans="1:13" ht="409.5" hidden="1" x14ac:dyDescent="0.25">
      <c r="A28" s="334" t="s">
        <v>193</v>
      </c>
      <c r="B28" s="335" t="s">
        <v>194</v>
      </c>
      <c r="C28" s="335" t="s">
        <v>506</v>
      </c>
      <c r="D28" s="336" t="s">
        <v>24</v>
      </c>
      <c r="E28" s="336"/>
      <c r="F28" s="336" t="s">
        <v>11</v>
      </c>
      <c r="G28" s="335" t="s">
        <v>46</v>
      </c>
      <c r="H28" s="337" t="s">
        <v>1276</v>
      </c>
      <c r="I28" s="337" t="s">
        <v>1488</v>
      </c>
      <c r="J28" s="337"/>
      <c r="K28" s="337"/>
      <c r="L28" s="334"/>
      <c r="M28" s="334"/>
    </row>
    <row r="29" spans="1:13" ht="153" hidden="1" x14ac:dyDescent="0.25">
      <c r="A29" s="334" t="s">
        <v>202</v>
      </c>
      <c r="B29" s="335" t="s">
        <v>210</v>
      </c>
      <c r="C29" s="335" t="s">
        <v>1440</v>
      </c>
      <c r="D29" s="336" t="s">
        <v>25</v>
      </c>
      <c r="E29" s="336"/>
      <c r="F29" s="336" t="s">
        <v>11</v>
      </c>
      <c r="G29" s="335" t="s">
        <v>46</v>
      </c>
      <c r="H29" s="338" t="s">
        <v>1280</v>
      </c>
      <c r="I29" s="338"/>
      <c r="J29" s="338"/>
      <c r="K29" s="338"/>
      <c r="L29" s="334"/>
      <c r="M29" s="334"/>
    </row>
    <row r="30" spans="1:13" ht="63.75" hidden="1" x14ac:dyDescent="0.25">
      <c r="A30" s="334" t="s">
        <v>202</v>
      </c>
      <c r="B30" s="335" t="s">
        <v>215</v>
      </c>
      <c r="C30" s="335" t="s">
        <v>1441</v>
      </c>
      <c r="D30" s="336" t="s">
        <v>24</v>
      </c>
      <c r="E30" s="336"/>
      <c r="F30" s="336" t="s">
        <v>11</v>
      </c>
      <c r="G30" s="335" t="s">
        <v>46</v>
      </c>
      <c r="H30" s="337" t="s">
        <v>1281</v>
      </c>
      <c r="I30" s="337"/>
      <c r="J30" s="337"/>
      <c r="K30" s="337"/>
      <c r="L30" s="334"/>
      <c r="M30" s="334"/>
    </row>
    <row r="31" spans="1:13" ht="63.75" hidden="1" x14ac:dyDescent="0.25">
      <c r="A31" s="334" t="s">
        <v>202</v>
      </c>
      <c r="B31" s="335" t="s">
        <v>219</v>
      </c>
      <c r="C31" s="335" t="s">
        <v>849</v>
      </c>
      <c r="D31" s="336" t="s">
        <v>25</v>
      </c>
      <c r="E31" s="336"/>
      <c r="F31" s="336" t="s">
        <v>11</v>
      </c>
      <c r="G31" s="335" t="s">
        <v>46</v>
      </c>
      <c r="H31" s="337" t="s">
        <v>1282</v>
      </c>
      <c r="I31" s="337"/>
      <c r="J31" s="337"/>
      <c r="K31" s="337"/>
      <c r="L31" s="334"/>
      <c r="M31" s="334"/>
    </row>
    <row r="32" spans="1:13" ht="409.5" hidden="1" x14ac:dyDescent="0.25">
      <c r="A32" s="334" t="s">
        <v>4</v>
      </c>
      <c r="B32" s="335" t="s">
        <v>226</v>
      </c>
      <c r="C32" s="335" t="s">
        <v>1447</v>
      </c>
      <c r="D32" s="336" t="s">
        <v>24</v>
      </c>
      <c r="E32" s="336"/>
      <c r="F32" s="336" t="s">
        <v>11</v>
      </c>
      <c r="G32" s="335" t="s">
        <v>46</v>
      </c>
      <c r="H32" s="340" t="s">
        <v>1283</v>
      </c>
      <c r="I32" s="340" t="s">
        <v>1489</v>
      </c>
      <c r="J32" s="340"/>
      <c r="K32" s="340"/>
      <c r="L32" s="334"/>
      <c r="M32" s="334"/>
    </row>
    <row r="33" spans="1:13" ht="63.75" hidden="1" x14ac:dyDescent="0.25">
      <c r="A33" s="334" t="s">
        <v>4</v>
      </c>
      <c r="B33" s="335" t="s">
        <v>227</v>
      </c>
      <c r="C33" s="335" t="s">
        <v>520</v>
      </c>
      <c r="D33" s="336" t="s">
        <v>24</v>
      </c>
      <c r="E33" s="336"/>
      <c r="F33" s="336" t="s">
        <v>11</v>
      </c>
      <c r="G33" s="335" t="s">
        <v>46</v>
      </c>
      <c r="H33" s="339" t="s">
        <v>1287</v>
      </c>
      <c r="I33" s="339" t="s">
        <v>1289</v>
      </c>
      <c r="J33" s="339"/>
      <c r="K33" s="339"/>
      <c r="L33" s="334"/>
      <c r="M33" s="334"/>
    </row>
    <row r="34" spans="1:13" ht="140.25" hidden="1" x14ac:dyDescent="0.25">
      <c r="A34" s="334" t="s">
        <v>4</v>
      </c>
      <c r="B34" s="335" t="s">
        <v>243</v>
      </c>
      <c r="C34" s="335" t="s">
        <v>1448</v>
      </c>
      <c r="D34" s="336" t="s">
        <v>24</v>
      </c>
      <c r="E34" s="336"/>
      <c r="F34" s="336" t="s">
        <v>11</v>
      </c>
      <c r="G34" s="335" t="s">
        <v>46</v>
      </c>
      <c r="H34" s="340" t="s">
        <v>1284</v>
      </c>
      <c r="I34" s="340" t="s">
        <v>1289</v>
      </c>
      <c r="J34" s="340"/>
      <c r="K34" s="340"/>
      <c r="L34" s="334"/>
      <c r="M34" s="334"/>
    </row>
    <row r="35" spans="1:13" ht="114.75" hidden="1" x14ac:dyDescent="0.25">
      <c r="A35" s="334" t="s">
        <v>4</v>
      </c>
      <c r="B35" s="335" t="s">
        <v>245</v>
      </c>
      <c r="C35" s="335" t="s">
        <v>1449</v>
      </c>
      <c r="D35" s="336" t="s">
        <v>24</v>
      </c>
      <c r="E35" s="336"/>
      <c r="F35" s="336" t="s">
        <v>11</v>
      </c>
      <c r="G35" s="335" t="s">
        <v>46</v>
      </c>
      <c r="H35" s="339" t="s">
        <v>1285</v>
      </c>
      <c r="I35" s="339"/>
      <c r="J35" s="339"/>
      <c r="K35" s="339"/>
      <c r="L35" s="334"/>
      <c r="M35" s="334"/>
    </row>
    <row r="36" spans="1:13" ht="102" hidden="1" x14ac:dyDescent="0.25">
      <c r="A36" s="334" t="s">
        <v>4</v>
      </c>
      <c r="B36" s="335" t="s">
        <v>246</v>
      </c>
      <c r="C36" s="335" t="s">
        <v>1450</v>
      </c>
      <c r="D36" s="336" t="s">
        <v>24</v>
      </c>
      <c r="E36" s="336"/>
      <c r="F36" s="336" t="s">
        <v>11</v>
      </c>
      <c r="G36" s="335" t="s">
        <v>46</v>
      </c>
      <c r="H36" s="339" t="s">
        <v>1286</v>
      </c>
      <c r="I36" s="339"/>
      <c r="J36" s="339"/>
      <c r="K36" s="339"/>
      <c r="L36" s="334"/>
      <c r="M36" s="334"/>
    </row>
    <row r="37" spans="1:13" ht="89.25" hidden="1" x14ac:dyDescent="0.25">
      <c r="A37" s="334" t="s">
        <v>4</v>
      </c>
      <c r="B37" s="335" t="s">
        <v>247</v>
      </c>
      <c r="C37" s="335" t="s">
        <v>1451</v>
      </c>
      <c r="D37" s="336" t="s">
        <v>24</v>
      </c>
      <c r="E37" s="336"/>
      <c r="F37" s="336" t="s">
        <v>11</v>
      </c>
      <c r="G37" s="335" t="s">
        <v>46</v>
      </c>
      <c r="H37" s="339" t="s">
        <v>1290</v>
      </c>
      <c r="I37" s="339"/>
      <c r="J37" s="339"/>
      <c r="K37" s="339"/>
      <c r="L37" s="334"/>
      <c r="M37" s="334"/>
    </row>
    <row r="38" spans="1:13" ht="127.5" hidden="1" x14ac:dyDescent="0.25">
      <c r="A38" s="334" t="s">
        <v>4</v>
      </c>
      <c r="B38" s="335" t="s">
        <v>249</v>
      </c>
      <c r="C38" s="335" t="s">
        <v>1452</v>
      </c>
      <c r="D38" s="336" t="s">
        <v>24</v>
      </c>
      <c r="E38" s="336"/>
      <c r="F38" s="336" t="s">
        <v>11</v>
      </c>
      <c r="G38" s="335" t="s">
        <v>46</v>
      </c>
      <c r="H38" s="339" t="s">
        <v>1291</v>
      </c>
      <c r="I38" s="339"/>
      <c r="J38" s="339"/>
      <c r="K38" s="339"/>
      <c r="L38" s="334"/>
      <c r="M38" s="334"/>
    </row>
    <row r="39" spans="1:13" ht="25.5" hidden="1" x14ac:dyDescent="0.25">
      <c r="A39" s="334" t="s">
        <v>4</v>
      </c>
      <c r="B39" s="335" t="s">
        <v>252</v>
      </c>
      <c r="C39" s="335" t="s">
        <v>889</v>
      </c>
      <c r="D39" s="336" t="s">
        <v>25</v>
      </c>
      <c r="E39" s="336"/>
      <c r="F39" s="336" t="s">
        <v>11</v>
      </c>
      <c r="G39" s="335" t="s">
        <v>46</v>
      </c>
      <c r="H39" s="340" t="s">
        <v>1292</v>
      </c>
      <c r="I39" s="340"/>
      <c r="J39" s="340"/>
      <c r="K39" s="340"/>
      <c r="L39" s="334"/>
      <c r="M39" s="334"/>
    </row>
    <row r="40" spans="1:13" ht="25.5" hidden="1" x14ac:dyDescent="0.25">
      <c r="A40" s="334" t="s">
        <v>4</v>
      </c>
      <c r="B40" s="335" t="s">
        <v>254</v>
      </c>
      <c r="C40" s="335" t="s">
        <v>890</v>
      </c>
      <c r="D40" s="336" t="s">
        <v>25</v>
      </c>
      <c r="E40" s="336"/>
      <c r="F40" s="336" t="s">
        <v>11</v>
      </c>
      <c r="G40" s="335" t="s">
        <v>46</v>
      </c>
      <c r="H40" s="340" t="s">
        <v>1293</v>
      </c>
      <c r="I40" s="340"/>
      <c r="J40" s="340"/>
      <c r="K40" s="340"/>
      <c r="L40" s="334"/>
      <c r="M40" s="334"/>
    </row>
    <row r="41" spans="1:13" ht="114.75" x14ac:dyDescent="0.25">
      <c r="A41" s="334" t="s">
        <v>7</v>
      </c>
      <c r="B41" s="335" t="s">
        <v>275</v>
      </c>
      <c r="C41" s="335" t="s">
        <v>911</v>
      </c>
      <c r="D41" s="336" t="s">
        <v>24</v>
      </c>
      <c r="E41" s="336"/>
      <c r="F41" s="336" t="s">
        <v>1073</v>
      </c>
      <c r="G41" s="335" t="s">
        <v>46</v>
      </c>
      <c r="H41" s="340" t="s">
        <v>1490</v>
      </c>
      <c r="I41" s="340" t="s">
        <v>1491</v>
      </c>
      <c r="J41" s="340"/>
      <c r="K41" s="340"/>
      <c r="L41" s="334"/>
      <c r="M41" s="334"/>
    </row>
    <row r="42" spans="1:13" ht="178.5" hidden="1" x14ac:dyDescent="0.25">
      <c r="A42" s="334" t="s">
        <v>5</v>
      </c>
      <c r="B42" s="335" t="s">
        <v>51</v>
      </c>
      <c r="C42" s="335" t="s">
        <v>645</v>
      </c>
      <c r="D42" s="336" t="s">
        <v>24</v>
      </c>
      <c r="E42" s="336"/>
      <c r="F42" s="336" t="s">
        <v>11</v>
      </c>
      <c r="G42" s="335" t="s">
        <v>47</v>
      </c>
      <c r="H42" s="337" t="s">
        <v>1492</v>
      </c>
      <c r="I42" s="337" t="s">
        <v>1493</v>
      </c>
      <c r="J42" s="337"/>
      <c r="K42" s="337"/>
      <c r="L42" s="334"/>
      <c r="M42" s="334"/>
    </row>
    <row r="43" spans="1:13" ht="76.5" hidden="1" x14ac:dyDescent="0.25">
      <c r="A43" s="334" t="s">
        <v>165</v>
      </c>
      <c r="B43" s="335" t="s">
        <v>166</v>
      </c>
      <c r="C43" s="335" t="s">
        <v>1453</v>
      </c>
      <c r="D43" s="336" t="s">
        <v>24</v>
      </c>
      <c r="E43" s="336"/>
      <c r="F43" s="336" t="s">
        <v>11</v>
      </c>
      <c r="G43" s="335" t="s">
        <v>47</v>
      </c>
      <c r="H43" s="338" t="s">
        <v>1299</v>
      </c>
      <c r="I43" s="338"/>
      <c r="J43" s="338"/>
      <c r="K43" s="338"/>
      <c r="L43" s="334"/>
      <c r="M43" s="334"/>
    </row>
    <row r="44" spans="1:13" ht="409.5" hidden="1" x14ac:dyDescent="0.25">
      <c r="A44" s="334" t="s">
        <v>8</v>
      </c>
      <c r="B44" s="335" t="s">
        <v>170</v>
      </c>
      <c r="C44" s="335" t="s">
        <v>1432</v>
      </c>
      <c r="D44" s="336" t="s">
        <v>24</v>
      </c>
      <c r="E44" s="336"/>
      <c r="F44" s="336" t="s">
        <v>11</v>
      </c>
      <c r="G44" s="335" t="s">
        <v>47</v>
      </c>
      <c r="H44" s="338" t="s">
        <v>1494</v>
      </c>
      <c r="I44" s="338" t="s">
        <v>1495</v>
      </c>
      <c r="J44" s="338"/>
      <c r="K44" s="338"/>
      <c r="L44" s="334"/>
      <c r="M44" s="334"/>
    </row>
    <row r="45" spans="1:13" ht="76.5" hidden="1" x14ac:dyDescent="0.25">
      <c r="A45" s="334" t="s">
        <v>8</v>
      </c>
      <c r="B45" s="335" t="s">
        <v>171</v>
      </c>
      <c r="C45" s="335" t="s">
        <v>1433</v>
      </c>
      <c r="D45" s="336" t="s">
        <v>24</v>
      </c>
      <c r="E45" s="336"/>
      <c r="F45" s="336" t="s">
        <v>1073</v>
      </c>
      <c r="G45" s="335" t="s">
        <v>47</v>
      </c>
      <c r="H45" s="338" t="s">
        <v>1300</v>
      </c>
      <c r="I45" s="338"/>
      <c r="J45" s="338"/>
      <c r="K45" s="338"/>
      <c r="L45" s="334"/>
      <c r="M45" s="334"/>
    </row>
    <row r="46" spans="1:13" ht="76.5" hidden="1" x14ac:dyDescent="0.25">
      <c r="A46" s="334" t="s">
        <v>8</v>
      </c>
      <c r="B46" s="335" t="s">
        <v>172</v>
      </c>
      <c r="C46" s="335" t="s">
        <v>1434</v>
      </c>
      <c r="D46" s="336" t="s">
        <v>24</v>
      </c>
      <c r="E46" s="336"/>
      <c r="F46" s="336" t="s">
        <v>11</v>
      </c>
      <c r="G46" s="335" t="s">
        <v>47</v>
      </c>
      <c r="H46" s="338" t="s">
        <v>1300</v>
      </c>
      <c r="I46" s="338"/>
      <c r="J46" s="338"/>
      <c r="K46" s="338"/>
      <c r="L46" s="334"/>
      <c r="M46" s="334"/>
    </row>
    <row r="47" spans="1:13" ht="102" hidden="1" x14ac:dyDescent="0.25">
      <c r="A47" s="334" t="s">
        <v>8</v>
      </c>
      <c r="B47" s="335" t="s">
        <v>175</v>
      </c>
      <c r="C47" s="335" t="s">
        <v>1435</v>
      </c>
      <c r="D47" s="336" t="s">
        <v>24</v>
      </c>
      <c r="E47" s="336"/>
      <c r="F47" s="336" t="s">
        <v>11</v>
      </c>
      <c r="G47" s="335" t="s">
        <v>47</v>
      </c>
      <c r="H47" s="338" t="s">
        <v>1300</v>
      </c>
      <c r="I47" s="338"/>
      <c r="J47" s="338"/>
      <c r="K47" s="338"/>
      <c r="L47" s="334"/>
      <c r="M47" s="334"/>
    </row>
    <row r="48" spans="1:13" ht="89.25" hidden="1" x14ac:dyDescent="0.25">
      <c r="A48" s="334" t="s">
        <v>8</v>
      </c>
      <c r="B48" s="335" t="s">
        <v>178</v>
      </c>
      <c r="C48" s="335" t="s">
        <v>1436</v>
      </c>
      <c r="D48" s="336" t="s">
        <v>24</v>
      </c>
      <c r="E48" s="336"/>
      <c r="F48" s="336" t="s">
        <v>11</v>
      </c>
      <c r="G48" s="335" t="s">
        <v>47</v>
      </c>
      <c r="H48" s="337" t="s">
        <v>1300</v>
      </c>
      <c r="I48" s="337"/>
      <c r="J48" s="337"/>
      <c r="K48" s="337"/>
      <c r="L48" s="334"/>
      <c r="M48" s="334"/>
    </row>
    <row r="49" spans="1:13" ht="114.75" hidden="1" x14ac:dyDescent="0.25">
      <c r="A49" s="334" t="s">
        <v>180</v>
      </c>
      <c r="B49" s="335" t="s">
        <v>184</v>
      </c>
      <c r="C49" s="335" t="s">
        <v>1437</v>
      </c>
      <c r="D49" s="336" t="s">
        <v>24</v>
      </c>
      <c r="E49" s="336"/>
      <c r="F49" s="336" t="s">
        <v>1073</v>
      </c>
      <c r="G49" s="335" t="s">
        <v>47</v>
      </c>
      <c r="H49" s="338" t="s">
        <v>1366</v>
      </c>
      <c r="I49" s="338"/>
      <c r="J49" s="338"/>
      <c r="K49" s="338"/>
      <c r="L49" s="334"/>
      <c r="M49" s="334"/>
    </row>
    <row r="50" spans="1:13" ht="51" hidden="1" x14ac:dyDescent="0.25">
      <c r="A50" s="334" t="s">
        <v>180</v>
      </c>
      <c r="B50" s="335" t="s">
        <v>188</v>
      </c>
      <c r="C50" s="335" t="s">
        <v>799</v>
      </c>
      <c r="D50" s="336" t="s">
        <v>24</v>
      </c>
      <c r="E50" s="336"/>
      <c r="F50" s="336" t="s">
        <v>11</v>
      </c>
      <c r="G50" s="335" t="s">
        <v>47</v>
      </c>
      <c r="H50" s="338" t="s">
        <v>1301</v>
      </c>
      <c r="I50" s="338"/>
      <c r="J50" s="338"/>
      <c r="K50" s="338"/>
      <c r="L50" s="334"/>
      <c r="M50" s="334"/>
    </row>
    <row r="51" spans="1:13" ht="242.25" hidden="1" x14ac:dyDescent="0.25">
      <c r="A51" s="334" t="s">
        <v>193</v>
      </c>
      <c r="B51" s="335" t="s">
        <v>194</v>
      </c>
      <c r="C51" s="335" t="s">
        <v>506</v>
      </c>
      <c r="D51" s="336" t="s">
        <v>24</v>
      </c>
      <c r="E51" s="336"/>
      <c r="F51" s="336" t="s">
        <v>11</v>
      </c>
      <c r="G51" s="335" t="s">
        <v>47</v>
      </c>
      <c r="H51" s="337" t="s">
        <v>1496</v>
      </c>
      <c r="I51" s="337" t="s">
        <v>1304</v>
      </c>
      <c r="J51" s="337"/>
      <c r="K51" s="337"/>
      <c r="L51" s="334"/>
      <c r="M51" s="334"/>
    </row>
    <row r="52" spans="1:13" ht="38.25" hidden="1" x14ac:dyDescent="0.25">
      <c r="A52" s="334" t="s">
        <v>193</v>
      </c>
      <c r="B52" s="335" t="s">
        <v>195</v>
      </c>
      <c r="C52" s="335" t="s">
        <v>808</v>
      </c>
      <c r="D52" s="336" t="s">
        <v>24</v>
      </c>
      <c r="E52" s="336"/>
      <c r="F52" s="336" t="s">
        <v>11</v>
      </c>
      <c r="G52" s="335" t="s">
        <v>47</v>
      </c>
      <c r="H52" s="337" t="s">
        <v>1305</v>
      </c>
      <c r="I52" s="337"/>
      <c r="J52" s="337"/>
      <c r="K52" s="337"/>
      <c r="L52" s="334"/>
      <c r="M52" s="334"/>
    </row>
    <row r="53" spans="1:13" ht="409.5" hidden="1" x14ac:dyDescent="0.25">
      <c r="A53" s="334" t="s">
        <v>193</v>
      </c>
      <c r="B53" s="335" t="s">
        <v>198</v>
      </c>
      <c r="C53" s="335" t="s">
        <v>1454</v>
      </c>
      <c r="D53" s="336" t="s">
        <v>24</v>
      </c>
      <c r="E53" s="336"/>
      <c r="F53" s="336" t="s">
        <v>11</v>
      </c>
      <c r="G53" s="335" t="s">
        <v>47</v>
      </c>
      <c r="H53" s="337" t="s">
        <v>1306</v>
      </c>
      <c r="I53" s="337" t="s">
        <v>1310</v>
      </c>
      <c r="J53" s="337"/>
      <c r="K53" s="337"/>
      <c r="L53" s="334"/>
      <c r="M53" s="334"/>
    </row>
    <row r="54" spans="1:13" ht="153" hidden="1" x14ac:dyDescent="0.25">
      <c r="A54" s="334" t="s">
        <v>202</v>
      </c>
      <c r="B54" s="335" t="s">
        <v>206</v>
      </c>
      <c r="C54" s="335" t="s">
        <v>823</v>
      </c>
      <c r="D54" s="336" t="s">
        <v>24</v>
      </c>
      <c r="E54" s="336"/>
      <c r="F54" s="336" t="s">
        <v>11</v>
      </c>
      <c r="G54" s="335" t="s">
        <v>47</v>
      </c>
      <c r="H54" s="338" t="s">
        <v>1497</v>
      </c>
      <c r="I54" s="338" t="s">
        <v>1498</v>
      </c>
      <c r="J54" s="338"/>
      <c r="K54" s="338"/>
      <c r="L54" s="334"/>
      <c r="M54" s="334"/>
    </row>
    <row r="55" spans="1:13" ht="89.25" hidden="1" x14ac:dyDescent="0.25">
      <c r="A55" s="334" t="s">
        <v>3</v>
      </c>
      <c r="B55" s="335" t="s">
        <v>116</v>
      </c>
      <c r="C55" s="335" t="s">
        <v>1430</v>
      </c>
      <c r="D55" s="336" t="s">
        <v>25</v>
      </c>
      <c r="E55" s="336"/>
      <c r="F55" s="336" t="s">
        <v>11</v>
      </c>
      <c r="G55" s="335" t="s">
        <v>48</v>
      </c>
      <c r="H55" s="337" t="s">
        <v>1558</v>
      </c>
      <c r="I55" s="337"/>
      <c r="J55" s="337"/>
      <c r="K55" s="337"/>
      <c r="L55" s="334"/>
      <c r="M55" s="334"/>
    </row>
    <row r="56" spans="1:13" ht="127.5" hidden="1" x14ac:dyDescent="0.25">
      <c r="A56" s="334" t="s">
        <v>9</v>
      </c>
      <c r="B56" s="335" t="s">
        <v>152</v>
      </c>
      <c r="C56" s="335" t="s">
        <v>496</v>
      </c>
      <c r="D56" s="336" t="s">
        <v>24</v>
      </c>
      <c r="E56" s="336"/>
      <c r="F56" s="336" t="s">
        <v>11</v>
      </c>
      <c r="G56" s="335" t="s">
        <v>48</v>
      </c>
      <c r="H56" s="338" t="s">
        <v>1499</v>
      </c>
      <c r="I56" s="338" t="s">
        <v>1500</v>
      </c>
      <c r="J56" s="338"/>
      <c r="K56" s="338"/>
      <c r="L56" s="334"/>
      <c r="M56" s="334"/>
    </row>
    <row r="57" spans="1:13" ht="191.25" hidden="1" x14ac:dyDescent="0.25">
      <c r="A57" s="334" t="s">
        <v>165</v>
      </c>
      <c r="B57" s="335" t="s">
        <v>169</v>
      </c>
      <c r="C57" s="335" t="s">
        <v>502</v>
      </c>
      <c r="D57" s="336" t="s">
        <v>24</v>
      </c>
      <c r="E57" s="336"/>
      <c r="F57" s="336" t="s">
        <v>11</v>
      </c>
      <c r="G57" s="335" t="s">
        <v>48</v>
      </c>
      <c r="H57" s="337" t="s">
        <v>1501</v>
      </c>
      <c r="I57" s="337"/>
      <c r="J57" s="337"/>
      <c r="K57" s="337"/>
      <c r="L57" s="334"/>
      <c r="M57" s="334"/>
    </row>
    <row r="58" spans="1:13" ht="409.5" hidden="1" x14ac:dyDescent="0.25">
      <c r="A58" s="334" t="s">
        <v>8</v>
      </c>
      <c r="B58" s="335" t="s">
        <v>170</v>
      </c>
      <c r="C58" s="335" t="s">
        <v>1432</v>
      </c>
      <c r="D58" s="336" t="s">
        <v>24</v>
      </c>
      <c r="E58" s="336"/>
      <c r="F58" s="336" t="s">
        <v>11</v>
      </c>
      <c r="G58" s="335" t="s">
        <v>48</v>
      </c>
      <c r="H58" s="338" t="s">
        <v>1502</v>
      </c>
      <c r="I58" s="338" t="s">
        <v>1503</v>
      </c>
      <c r="J58" s="338"/>
      <c r="K58" s="338"/>
      <c r="L58" s="334"/>
      <c r="M58" s="334"/>
    </row>
    <row r="59" spans="1:13" ht="102" hidden="1" x14ac:dyDescent="0.25">
      <c r="A59" s="334" t="s">
        <v>8</v>
      </c>
      <c r="B59" s="335" t="s">
        <v>178</v>
      </c>
      <c r="C59" s="335" t="s">
        <v>1436</v>
      </c>
      <c r="D59" s="336" t="s">
        <v>24</v>
      </c>
      <c r="E59" s="336"/>
      <c r="F59" s="336" t="s">
        <v>11</v>
      </c>
      <c r="G59" s="335" t="s">
        <v>48</v>
      </c>
      <c r="H59" s="337" t="s">
        <v>1504</v>
      </c>
      <c r="I59" s="337"/>
      <c r="J59" s="337"/>
      <c r="K59" s="337"/>
      <c r="L59" s="334"/>
      <c r="M59" s="334"/>
    </row>
    <row r="60" spans="1:13" ht="51" hidden="1" x14ac:dyDescent="0.25">
      <c r="A60" s="334" t="s">
        <v>8</v>
      </c>
      <c r="B60" s="335" t="s">
        <v>179</v>
      </c>
      <c r="C60" s="335" t="s">
        <v>783</v>
      </c>
      <c r="D60" s="336" t="s">
        <v>25</v>
      </c>
      <c r="E60" s="336"/>
      <c r="F60" s="336" t="s">
        <v>11</v>
      </c>
      <c r="G60" s="335" t="s">
        <v>48</v>
      </c>
      <c r="H60" s="338" t="s">
        <v>1323</v>
      </c>
      <c r="I60" s="338"/>
      <c r="J60" s="338"/>
      <c r="K60" s="338"/>
      <c r="L60" s="334"/>
      <c r="M60" s="334"/>
    </row>
    <row r="61" spans="1:13" ht="51" hidden="1" x14ac:dyDescent="0.25">
      <c r="A61" s="334" t="s">
        <v>8</v>
      </c>
      <c r="B61" s="335" t="s">
        <v>503</v>
      </c>
      <c r="C61" s="335" t="s">
        <v>784</v>
      </c>
      <c r="D61" s="336" t="s">
        <v>25</v>
      </c>
      <c r="E61" s="336"/>
      <c r="F61" s="336" t="s">
        <v>11</v>
      </c>
      <c r="G61" s="335" t="s">
        <v>48</v>
      </c>
      <c r="H61" s="338" t="s">
        <v>1322</v>
      </c>
      <c r="I61" s="338"/>
      <c r="J61" s="338"/>
      <c r="K61" s="338"/>
      <c r="L61" s="334"/>
      <c r="M61" s="334"/>
    </row>
    <row r="62" spans="1:13" ht="114.75" hidden="1" x14ac:dyDescent="0.25">
      <c r="A62" s="334" t="s">
        <v>180</v>
      </c>
      <c r="B62" s="335" t="s">
        <v>184</v>
      </c>
      <c r="C62" s="335" t="s">
        <v>1437</v>
      </c>
      <c r="D62" s="336" t="s">
        <v>24</v>
      </c>
      <c r="E62" s="336"/>
      <c r="F62" s="336" t="s">
        <v>1073</v>
      </c>
      <c r="G62" s="335" t="s">
        <v>48</v>
      </c>
      <c r="H62" s="338" t="s">
        <v>1366</v>
      </c>
      <c r="I62" s="338"/>
      <c r="J62" s="338"/>
      <c r="K62" s="338"/>
      <c r="L62" s="334"/>
      <c r="M62" s="334"/>
    </row>
    <row r="63" spans="1:13" ht="38.25" hidden="1" x14ac:dyDescent="0.25">
      <c r="A63" s="334" t="s">
        <v>193</v>
      </c>
      <c r="B63" s="335" t="s">
        <v>194</v>
      </c>
      <c r="C63" s="335" t="s">
        <v>506</v>
      </c>
      <c r="D63" s="336" t="s">
        <v>24</v>
      </c>
      <c r="E63" s="336"/>
      <c r="F63" s="336" t="s">
        <v>11</v>
      </c>
      <c r="G63" s="335" t="s">
        <v>48</v>
      </c>
      <c r="H63" s="337" t="s">
        <v>1370</v>
      </c>
      <c r="I63" s="337"/>
      <c r="J63" s="337"/>
      <c r="K63" s="337"/>
      <c r="L63" s="334"/>
      <c r="M63" s="334"/>
    </row>
    <row r="64" spans="1:13" ht="76.5" hidden="1" x14ac:dyDescent="0.25">
      <c r="A64" s="334" t="s">
        <v>193</v>
      </c>
      <c r="B64" s="335" t="s">
        <v>198</v>
      </c>
      <c r="C64" s="335" t="s">
        <v>1454</v>
      </c>
      <c r="D64" s="336" t="s">
        <v>24</v>
      </c>
      <c r="E64" s="336"/>
      <c r="F64" s="336" t="s">
        <v>11</v>
      </c>
      <c r="G64" s="335" t="s">
        <v>48</v>
      </c>
      <c r="H64" s="337" t="s">
        <v>1505</v>
      </c>
      <c r="I64" s="337"/>
      <c r="J64" s="337"/>
      <c r="K64" s="337"/>
      <c r="L64" s="334"/>
      <c r="M64" s="334"/>
    </row>
    <row r="65" spans="1:13" ht="63.75" hidden="1" x14ac:dyDescent="0.25">
      <c r="A65" s="334" t="s">
        <v>202</v>
      </c>
      <c r="B65" s="335" t="s">
        <v>215</v>
      </c>
      <c r="C65" s="335" t="s">
        <v>1441</v>
      </c>
      <c r="D65" s="336" t="s">
        <v>24</v>
      </c>
      <c r="E65" s="336"/>
      <c r="F65" s="336" t="s">
        <v>11</v>
      </c>
      <c r="G65" s="335" t="s">
        <v>48</v>
      </c>
      <c r="H65" s="337" t="s">
        <v>1506</v>
      </c>
      <c r="I65" s="337"/>
      <c r="J65" s="337"/>
      <c r="K65" s="337"/>
      <c r="L65" s="334"/>
      <c r="M65" s="334"/>
    </row>
    <row r="66" spans="1:13" ht="153" hidden="1" x14ac:dyDescent="0.25">
      <c r="A66" s="334" t="s">
        <v>4</v>
      </c>
      <c r="B66" s="335" t="s">
        <v>224</v>
      </c>
      <c r="C66" s="335" t="s">
        <v>1455</v>
      </c>
      <c r="D66" s="336" t="s">
        <v>24</v>
      </c>
      <c r="E66" s="336"/>
      <c r="F66" s="336" t="s">
        <v>1073</v>
      </c>
      <c r="G66" s="335" t="s">
        <v>48</v>
      </c>
      <c r="H66" s="337" t="s">
        <v>1507</v>
      </c>
      <c r="I66" s="337"/>
      <c r="J66" s="337"/>
      <c r="K66" s="337"/>
      <c r="L66" s="334"/>
      <c r="M66" s="334"/>
    </row>
    <row r="67" spans="1:13" ht="409.5" hidden="1" x14ac:dyDescent="0.25">
      <c r="A67" s="334" t="s">
        <v>4</v>
      </c>
      <c r="B67" s="335" t="s">
        <v>237</v>
      </c>
      <c r="C67" s="335" t="s">
        <v>1456</v>
      </c>
      <c r="D67" s="336" t="s">
        <v>24</v>
      </c>
      <c r="E67" s="336"/>
      <c r="F67" s="336" t="s">
        <v>11</v>
      </c>
      <c r="G67" s="335" t="s">
        <v>48</v>
      </c>
      <c r="H67" s="340" t="s">
        <v>1508</v>
      </c>
      <c r="I67" s="340" t="s">
        <v>1509</v>
      </c>
      <c r="J67" s="340"/>
      <c r="K67" s="340"/>
      <c r="L67" s="334"/>
      <c r="M67" s="334"/>
    </row>
    <row r="68" spans="1:13" ht="114.75" hidden="1" x14ac:dyDescent="0.25">
      <c r="A68" s="334" t="s">
        <v>4</v>
      </c>
      <c r="B68" s="335" t="s">
        <v>245</v>
      </c>
      <c r="C68" s="335" t="s">
        <v>1449</v>
      </c>
      <c r="D68" s="336" t="s">
        <v>24</v>
      </c>
      <c r="E68" s="336"/>
      <c r="F68" s="336" t="s">
        <v>11</v>
      </c>
      <c r="G68" s="335" t="s">
        <v>48</v>
      </c>
      <c r="H68" s="339" t="s">
        <v>1510</v>
      </c>
      <c r="I68" s="339"/>
      <c r="J68" s="339"/>
      <c r="K68" s="339"/>
      <c r="L68" s="334"/>
      <c r="M68" s="334"/>
    </row>
    <row r="69" spans="1:13" ht="114.75" hidden="1" x14ac:dyDescent="0.25">
      <c r="A69" s="334" t="s">
        <v>4</v>
      </c>
      <c r="B69" s="335" t="s">
        <v>247</v>
      </c>
      <c r="C69" s="335" t="s">
        <v>1451</v>
      </c>
      <c r="D69" s="336" t="s">
        <v>24</v>
      </c>
      <c r="E69" s="336"/>
      <c r="F69" s="336" t="s">
        <v>11</v>
      </c>
      <c r="G69" s="335" t="s">
        <v>48</v>
      </c>
      <c r="H69" s="339" t="s">
        <v>1511</v>
      </c>
      <c r="I69" s="339"/>
      <c r="J69" s="339"/>
      <c r="K69" s="339"/>
      <c r="L69" s="334"/>
      <c r="M69" s="334"/>
    </row>
    <row r="70" spans="1:13" ht="114.75" hidden="1" x14ac:dyDescent="0.25">
      <c r="A70" s="334" t="s">
        <v>4</v>
      </c>
      <c r="B70" s="335" t="s">
        <v>252</v>
      </c>
      <c r="C70" s="335" t="s">
        <v>889</v>
      </c>
      <c r="D70" s="336" t="s">
        <v>25</v>
      </c>
      <c r="E70" s="336"/>
      <c r="F70" s="336" t="s">
        <v>11</v>
      </c>
      <c r="G70" s="335" t="s">
        <v>48</v>
      </c>
      <c r="H70" s="340" t="s">
        <v>1512</v>
      </c>
      <c r="I70" s="340" t="s">
        <v>1317</v>
      </c>
      <c r="J70" s="340"/>
      <c r="K70" s="340"/>
      <c r="L70" s="334"/>
      <c r="M70" s="334"/>
    </row>
    <row r="71" spans="1:13" ht="25.5" hidden="1" x14ac:dyDescent="0.25">
      <c r="A71" s="334" t="s">
        <v>4</v>
      </c>
      <c r="B71" s="335" t="s">
        <v>254</v>
      </c>
      <c r="C71" s="335" t="s">
        <v>890</v>
      </c>
      <c r="D71" s="336" t="s">
        <v>25</v>
      </c>
      <c r="E71" s="336"/>
      <c r="F71" s="336" t="s">
        <v>11</v>
      </c>
      <c r="G71" s="335" t="s">
        <v>48</v>
      </c>
      <c r="H71" s="340" t="s">
        <v>1513</v>
      </c>
      <c r="I71" s="340"/>
      <c r="J71" s="340"/>
      <c r="K71" s="340"/>
      <c r="L71" s="334"/>
      <c r="M71" s="334"/>
    </row>
    <row r="72" spans="1:13" ht="280.5" x14ac:dyDescent="0.25">
      <c r="A72" s="334" t="s">
        <v>7</v>
      </c>
      <c r="B72" s="335" t="s">
        <v>533</v>
      </c>
      <c r="C72" s="335" t="s">
        <v>912</v>
      </c>
      <c r="D72" s="336" t="s">
        <v>24</v>
      </c>
      <c r="E72" s="336"/>
      <c r="F72" s="336" t="s">
        <v>11</v>
      </c>
      <c r="G72" s="335" t="s">
        <v>48</v>
      </c>
      <c r="H72" s="340" t="s">
        <v>1514</v>
      </c>
      <c r="I72" s="340"/>
      <c r="J72" s="340"/>
      <c r="K72" s="340"/>
      <c r="L72" s="334"/>
      <c r="M72" s="334"/>
    </row>
    <row r="73" spans="1:13" ht="153" hidden="1" x14ac:dyDescent="0.25">
      <c r="A73" s="334" t="s">
        <v>5</v>
      </c>
      <c r="B73" s="335" t="s">
        <v>55</v>
      </c>
      <c r="C73" s="335" t="s">
        <v>1457</v>
      </c>
      <c r="D73" s="336" t="s">
        <v>24</v>
      </c>
      <c r="E73" s="336"/>
      <c r="F73" s="336" t="s">
        <v>1073</v>
      </c>
      <c r="G73" s="335" t="s">
        <v>1056</v>
      </c>
      <c r="H73" s="338" t="s">
        <v>1515</v>
      </c>
      <c r="I73" s="338" t="s">
        <v>1516</v>
      </c>
      <c r="J73" s="338"/>
      <c r="K73" s="338"/>
      <c r="L73" s="334"/>
      <c r="M73" s="334"/>
    </row>
    <row r="74" spans="1:13" ht="89.25" hidden="1" x14ac:dyDescent="0.25">
      <c r="A74" s="334" t="s">
        <v>3</v>
      </c>
      <c r="B74" s="335" t="s">
        <v>116</v>
      </c>
      <c r="C74" s="335" t="s">
        <v>1430</v>
      </c>
      <c r="D74" s="336" t="s">
        <v>25</v>
      </c>
      <c r="E74" s="336"/>
      <c r="F74" s="336" t="s">
        <v>11</v>
      </c>
      <c r="G74" s="335" t="s">
        <v>1056</v>
      </c>
      <c r="H74" s="337" t="s">
        <v>1557</v>
      </c>
      <c r="I74" s="337"/>
      <c r="J74" s="337"/>
      <c r="K74" s="337"/>
      <c r="L74" s="334"/>
      <c r="M74" s="334"/>
    </row>
    <row r="75" spans="1:13" ht="76.5" hidden="1" x14ac:dyDescent="0.25">
      <c r="A75" s="334" t="s">
        <v>165</v>
      </c>
      <c r="B75" s="335" t="s">
        <v>166</v>
      </c>
      <c r="C75" s="335" t="s">
        <v>1453</v>
      </c>
      <c r="D75" s="336" t="s">
        <v>24</v>
      </c>
      <c r="E75" s="336"/>
      <c r="F75" s="336" t="s">
        <v>11</v>
      </c>
      <c r="G75" s="335" t="s">
        <v>1056</v>
      </c>
      <c r="H75" s="338" t="s">
        <v>1517</v>
      </c>
      <c r="I75" s="338"/>
      <c r="J75" s="338"/>
      <c r="K75" s="338"/>
      <c r="L75" s="334"/>
      <c r="M75" s="334"/>
    </row>
    <row r="76" spans="1:13" ht="38.25" hidden="1" x14ac:dyDescent="0.25">
      <c r="A76" s="334" t="s">
        <v>165</v>
      </c>
      <c r="B76" s="335" t="s">
        <v>501</v>
      </c>
      <c r="C76" s="335" t="s">
        <v>769</v>
      </c>
      <c r="D76" s="336" t="s">
        <v>24</v>
      </c>
      <c r="E76" s="336"/>
      <c r="F76" s="336" t="s">
        <v>11</v>
      </c>
      <c r="G76" s="335" t="s">
        <v>1056</v>
      </c>
      <c r="H76" s="338" t="s">
        <v>1300</v>
      </c>
      <c r="I76" s="338"/>
      <c r="J76" s="338"/>
      <c r="K76" s="338"/>
      <c r="L76" s="334"/>
      <c r="M76" s="334"/>
    </row>
    <row r="77" spans="1:13" ht="409.5" hidden="1" x14ac:dyDescent="0.25">
      <c r="A77" s="334" t="s">
        <v>8</v>
      </c>
      <c r="B77" s="335" t="s">
        <v>170</v>
      </c>
      <c r="C77" s="335" t="s">
        <v>1432</v>
      </c>
      <c r="D77" s="336" t="s">
        <v>24</v>
      </c>
      <c r="E77" s="336"/>
      <c r="F77" s="336" t="s">
        <v>11</v>
      </c>
      <c r="G77" s="335" t="s">
        <v>1056</v>
      </c>
      <c r="H77" s="338" t="s">
        <v>1518</v>
      </c>
      <c r="I77" s="338" t="s">
        <v>1519</v>
      </c>
      <c r="J77" s="338"/>
      <c r="K77" s="338"/>
      <c r="L77" s="334"/>
      <c r="M77" s="334"/>
    </row>
    <row r="78" spans="1:13" ht="76.5" hidden="1" x14ac:dyDescent="0.25">
      <c r="A78" s="334" t="s">
        <v>8</v>
      </c>
      <c r="B78" s="335" t="s">
        <v>171</v>
      </c>
      <c r="C78" s="335" t="s">
        <v>1433</v>
      </c>
      <c r="D78" s="336" t="s">
        <v>24</v>
      </c>
      <c r="E78" s="336"/>
      <c r="F78" s="336" t="s">
        <v>1073</v>
      </c>
      <c r="G78" s="335" t="s">
        <v>1056</v>
      </c>
      <c r="H78" s="338" t="s">
        <v>1300</v>
      </c>
      <c r="I78" s="338"/>
      <c r="J78" s="338"/>
      <c r="K78" s="338"/>
      <c r="L78" s="334"/>
      <c r="M78" s="334"/>
    </row>
    <row r="79" spans="1:13" ht="76.5" hidden="1" x14ac:dyDescent="0.25">
      <c r="A79" s="334" t="s">
        <v>8</v>
      </c>
      <c r="B79" s="335" t="s">
        <v>172</v>
      </c>
      <c r="C79" s="335" t="s">
        <v>1434</v>
      </c>
      <c r="D79" s="336" t="s">
        <v>24</v>
      </c>
      <c r="E79" s="336"/>
      <c r="F79" s="336" t="s">
        <v>11</v>
      </c>
      <c r="G79" s="335" t="s">
        <v>1056</v>
      </c>
      <c r="H79" s="338" t="s">
        <v>1300</v>
      </c>
      <c r="I79" s="338"/>
      <c r="J79" s="338"/>
      <c r="K79" s="338"/>
      <c r="L79" s="334"/>
      <c r="M79" s="334"/>
    </row>
    <row r="80" spans="1:13" ht="191.25" hidden="1" x14ac:dyDescent="0.25">
      <c r="A80" s="334" t="s">
        <v>8</v>
      </c>
      <c r="B80" s="335" t="s">
        <v>178</v>
      </c>
      <c r="C80" s="335" t="s">
        <v>1436</v>
      </c>
      <c r="D80" s="336" t="s">
        <v>24</v>
      </c>
      <c r="E80" s="336"/>
      <c r="F80" s="336" t="s">
        <v>11</v>
      </c>
      <c r="G80" s="335" t="s">
        <v>1056</v>
      </c>
      <c r="H80" s="337" t="s">
        <v>1520</v>
      </c>
      <c r="I80" s="337"/>
      <c r="J80" s="337"/>
      <c r="K80" s="337"/>
      <c r="L80" s="334"/>
      <c r="M80" s="334"/>
    </row>
    <row r="81" spans="1:13" ht="114.75" hidden="1" x14ac:dyDescent="0.25">
      <c r="A81" s="334" t="s">
        <v>180</v>
      </c>
      <c r="B81" s="335" t="s">
        <v>184</v>
      </c>
      <c r="C81" s="335" t="s">
        <v>1437</v>
      </c>
      <c r="D81" s="336" t="s">
        <v>24</v>
      </c>
      <c r="E81" s="336"/>
      <c r="F81" s="336" t="s">
        <v>1073</v>
      </c>
      <c r="G81" s="335" t="s">
        <v>1056</v>
      </c>
      <c r="H81" s="338" t="s">
        <v>1366</v>
      </c>
      <c r="I81" s="338"/>
      <c r="J81" s="338"/>
      <c r="K81" s="338"/>
      <c r="L81" s="334"/>
      <c r="M81" s="334"/>
    </row>
    <row r="82" spans="1:13" ht="51" hidden="1" x14ac:dyDescent="0.25">
      <c r="A82" s="334" t="s">
        <v>180</v>
      </c>
      <c r="B82" s="335" t="s">
        <v>188</v>
      </c>
      <c r="C82" s="335" t="s">
        <v>799</v>
      </c>
      <c r="D82" s="336" t="s">
        <v>24</v>
      </c>
      <c r="E82" s="336"/>
      <c r="F82" s="336" t="s">
        <v>11</v>
      </c>
      <c r="G82" s="335" t="s">
        <v>1056</v>
      </c>
      <c r="H82" s="338" t="s">
        <v>1338</v>
      </c>
      <c r="I82" s="338"/>
      <c r="J82" s="338"/>
      <c r="K82" s="338"/>
      <c r="L82" s="334"/>
      <c r="M82" s="334"/>
    </row>
    <row r="83" spans="1:13" ht="51" hidden="1" x14ac:dyDescent="0.25">
      <c r="A83" s="334" t="s">
        <v>193</v>
      </c>
      <c r="B83" s="335" t="s">
        <v>194</v>
      </c>
      <c r="C83" s="335" t="s">
        <v>506</v>
      </c>
      <c r="D83" s="336" t="s">
        <v>24</v>
      </c>
      <c r="E83" s="336"/>
      <c r="F83" s="336" t="s">
        <v>11</v>
      </c>
      <c r="G83" s="335" t="s">
        <v>1056</v>
      </c>
      <c r="H83" s="337" t="s">
        <v>1521</v>
      </c>
      <c r="I83" s="337"/>
      <c r="J83" s="337"/>
      <c r="K83" s="337"/>
      <c r="L83" s="334"/>
      <c r="M83" s="334"/>
    </row>
    <row r="84" spans="1:13" ht="76.5" hidden="1" x14ac:dyDescent="0.25">
      <c r="A84" s="334" t="s">
        <v>193</v>
      </c>
      <c r="B84" s="335" t="s">
        <v>198</v>
      </c>
      <c r="C84" s="335" t="s">
        <v>1454</v>
      </c>
      <c r="D84" s="336" t="s">
        <v>24</v>
      </c>
      <c r="E84" s="336"/>
      <c r="F84" s="336" t="s">
        <v>11</v>
      </c>
      <c r="G84" s="335" t="s">
        <v>1056</v>
      </c>
      <c r="H84" s="337" t="s">
        <v>1522</v>
      </c>
      <c r="I84" s="337"/>
      <c r="J84" s="337"/>
      <c r="K84" s="337"/>
      <c r="L84" s="334"/>
      <c r="M84" s="334"/>
    </row>
    <row r="85" spans="1:13" ht="114.75" hidden="1" x14ac:dyDescent="0.25">
      <c r="A85" s="334" t="s">
        <v>4</v>
      </c>
      <c r="B85" s="335" t="s">
        <v>245</v>
      </c>
      <c r="C85" s="335" t="s">
        <v>1449</v>
      </c>
      <c r="D85" s="336" t="s">
        <v>24</v>
      </c>
      <c r="E85" s="336"/>
      <c r="F85" s="336" t="s">
        <v>11</v>
      </c>
      <c r="G85" s="335" t="s">
        <v>1056</v>
      </c>
      <c r="H85" s="339" t="s">
        <v>1523</v>
      </c>
      <c r="I85" s="339"/>
      <c r="J85" s="339"/>
      <c r="K85" s="339"/>
      <c r="L85" s="334"/>
      <c r="M85" s="334"/>
    </row>
    <row r="86" spans="1:13" ht="102" hidden="1" x14ac:dyDescent="0.25">
      <c r="A86" s="334" t="s">
        <v>4</v>
      </c>
      <c r="B86" s="335" t="s">
        <v>247</v>
      </c>
      <c r="C86" s="335" t="s">
        <v>1451</v>
      </c>
      <c r="D86" s="336" t="s">
        <v>24</v>
      </c>
      <c r="E86" s="336"/>
      <c r="F86" s="336" t="s">
        <v>11</v>
      </c>
      <c r="G86" s="335" t="s">
        <v>1056</v>
      </c>
      <c r="H86" s="339" t="s">
        <v>1524</v>
      </c>
      <c r="I86" s="339"/>
      <c r="J86" s="339"/>
      <c r="K86" s="339"/>
      <c r="L86" s="334"/>
      <c r="M86" s="334"/>
    </row>
    <row r="87" spans="1:13" ht="409.5" hidden="1" x14ac:dyDescent="0.25">
      <c r="A87" s="334" t="s">
        <v>4</v>
      </c>
      <c r="B87" s="335" t="s">
        <v>249</v>
      </c>
      <c r="C87" s="335" t="s">
        <v>1452</v>
      </c>
      <c r="D87" s="336" t="s">
        <v>24</v>
      </c>
      <c r="E87" s="336"/>
      <c r="F87" s="336" t="s">
        <v>11</v>
      </c>
      <c r="G87" s="335" t="s">
        <v>1056</v>
      </c>
      <c r="H87" s="339" t="s">
        <v>1525</v>
      </c>
      <c r="I87" s="339" t="s">
        <v>1526</v>
      </c>
      <c r="J87" s="339"/>
      <c r="K87" s="339"/>
      <c r="L87" s="334"/>
      <c r="M87" s="334"/>
    </row>
    <row r="88" spans="1:13" ht="76.5" hidden="1" x14ac:dyDescent="0.25">
      <c r="A88" s="334" t="s">
        <v>4</v>
      </c>
      <c r="B88" s="335" t="s">
        <v>252</v>
      </c>
      <c r="C88" s="335" t="s">
        <v>889</v>
      </c>
      <c r="D88" s="336" t="s">
        <v>25</v>
      </c>
      <c r="E88" s="336"/>
      <c r="F88" s="336" t="s">
        <v>11</v>
      </c>
      <c r="G88" s="335" t="s">
        <v>1056</v>
      </c>
      <c r="H88" s="340" t="s">
        <v>1527</v>
      </c>
      <c r="I88" s="340"/>
      <c r="J88" s="340"/>
      <c r="K88" s="340"/>
      <c r="L88" s="334"/>
      <c r="M88" s="334"/>
    </row>
    <row r="89" spans="1:13" ht="25.5" hidden="1" x14ac:dyDescent="0.25">
      <c r="A89" s="334" t="s">
        <v>4</v>
      </c>
      <c r="B89" s="335" t="s">
        <v>254</v>
      </c>
      <c r="C89" s="335" t="s">
        <v>890</v>
      </c>
      <c r="D89" s="336" t="s">
        <v>25</v>
      </c>
      <c r="E89" s="336"/>
      <c r="F89" s="336" t="s">
        <v>11</v>
      </c>
      <c r="G89" s="335" t="s">
        <v>1056</v>
      </c>
      <c r="H89" s="340" t="s">
        <v>1345</v>
      </c>
      <c r="I89" s="340"/>
      <c r="J89" s="340"/>
      <c r="K89" s="340"/>
      <c r="L89" s="334"/>
      <c r="M89" s="334"/>
    </row>
    <row r="90" spans="1:13" ht="25.5" x14ac:dyDescent="0.25">
      <c r="A90" s="334" t="s">
        <v>7</v>
      </c>
      <c r="B90" s="335" t="s">
        <v>533</v>
      </c>
      <c r="C90" s="335" t="s">
        <v>912</v>
      </c>
      <c r="D90" s="336" t="s">
        <v>24</v>
      </c>
      <c r="E90" s="336"/>
      <c r="F90" s="336" t="s">
        <v>11</v>
      </c>
      <c r="G90" s="335" t="s">
        <v>1056</v>
      </c>
      <c r="H90" s="340" t="s">
        <v>1300</v>
      </c>
      <c r="I90" s="340"/>
      <c r="J90" s="340"/>
      <c r="K90" s="340"/>
      <c r="L90" s="334"/>
      <c r="M90" s="334"/>
    </row>
    <row r="91" spans="1:13" ht="89.25" x14ac:dyDescent="0.25">
      <c r="A91" s="334" t="s">
        <v>7</v>
      </c>
      <c r="B91" s="335" t="s">
        <v>278</v>
      </c>
      <c r="C91" s="335" t="s">
        <v>918</v>
      </c>
      <c r="D91" s="336" t="s">
        <v>24</v>
      </c>
      <c r="E91" s="336"/>
      <c r="F91" s="336" t="s">
        <v>11</v>
      </c>
      <c r="G91" s="335" t="s">
        <v>1056</v>
      </c>
      <c r="H91" s="339" t="s">
        <v>1346</v>
      </c>
      <c r="I91" s="339"/>
      <c r="J91" s="339"/>
      <c r="K91" s="339"/>
      <c r="L91" s="334"/>
      <c r="M91" s="334"/>
    </row>
    <row r="92" spans="1:13" ht="89.25" hidden="1" x14ac:dyDescent="0.25">
      <c r="A92" s="334" t="s">
        <v>3</v>
      </c>
      <c r="B92" s="335" t="s">
        <v>116</v>
      </c>
      <c r="C92" s="335" t="s">
        <v>1430</v>
      </c>
      <c r="D92" s="336" t="s">
        <v>25</v>
      </c>
      <c r="E92" s="336"/>
      <c r="F92" s="336" t="s">
        <v>11</v>
      </c>
      <c r="G92" s="335" t="s">
        <v>1057</v>
      </c>
      <c r="H92" s="337" t="s">
        <v>1528</v>
      </c>
      <c r="I92" s="337"/>
      <c r="J92" s="337"/>
      <c r="K92" s="337"/>
      <c r="L92" s="334"/>
      <c r="M92" s="334"/>
    </row>
    <row r="93" spans="1:13" ht="293.25" hidden="1" x14ac:dyDescent="0.25">
      <c r="A93" s="334" t="s">
        <v>9</v>
      </c>
      <c r="B93" s="335" t="s">
        <v>152</v>
      </c>
      <c r="C93" s="335" t="s">
        <v>496</v>
      </c>
      <c r="D93" s="336" t="s">
        <v>24</v>
      </c>
      <c r="E93" s="336"/>
      <c r="F93" s="336" t="s">
        <v>11</v>
      </c>
      <c r="G93" s="335" t="s">
        <v>1057</v>
      </c>
      <c r="H93" s="338" t="s">
        <v>1529</v>
      </c>
      <c r="I93" s="338" t="s">
        <v>1530</v>
      </c>
      <c r="J93" s="338"/>
      <c r="K93" s="338"/>
      <c r="L93" s="334"/>
      <c r="M93" s="334"/>
    </row>
    <row r="94" spans="1:13" ht="76.5" hidden="1" x14ac:dyDescent="0.25">
      <c r="A94" s="334" t="s">
        <v>165</v>
      </c>
      <c r="B94" s="335" t="s">
        <v>166</v>
      </c>
      <c r="C94" s="335" t="s">
        <v>1453</v>
      </c>
      <c r="D94" s="336" t="s">
        <v>24</v>
      </c>
      <c r="E94" s="336"/>
      <c r="F94" s="336" t="s">
        <v>11</v>
      </c>
      <c r="G94" s="335" t="s">
        <v>1057</v>
      </c>
      <c r="H94" s="338" t="s">
        <v>1517</v>
      </c>
      <c r="I94" s="338"/>
      <c r="J94" s="338"/>
      <c r="K94" s="338"/>
      <c r="L94" s="334"/>
      <c r="M94" s="334"/>
    </row>
    <row r="95" spans="1:13" ht="114.75" hidden="1" x14ac:dyDescent="0.25">
      <c r="A95" s="334" t="s">
        <v>180</v>
      </c>
      <c r="B95" s="335" t="s">
        <v>184</v>
      </c>
      <c r="C95" s="335" t="s">
        <v>1437</v>
      </c>
      <c r="D95" s="336" t="s">
        <v>24</v>
      </c>
      <c r="E95" s="336"/>
      <c r="F95" s="336" t="s">
        <v>1073</v>
      </c>
      <c r="G95" s="335" t="s">
        <v>1057</v>
      </c>
      <c r="H95" s="338" t="s">
        <v>1366</v>
      </c>
      <c r="I95" s="338"/>
      <c r="J95" s="338"/>
      <c r="K95" s="338"/>
      <c r="L95" s="334"/>
      <c r="M95" s="334"/>
    </row>
    <row r="96" spans="1:13" ht="51" hidden="1" x14ac:dyDescent="0.25">
      <c r="A96" s="334" t="s">
        <v>180</v>
      </c>
      <c r="B96" s="335" t="s">
        <v>188</v>
      </c>
      <c r="C96" s="335" t="s">
        <v>799</v>
      </c>
      <c r="D96" s="336" t="s">
        <v>24</v>
      </c>
      <c r="E96" s="336"/>
      <c r="F96" s="336" t="s">
        <v>11</v>
      </c>
      <c r="G96" s="335" t="s">
        <v>1057</v>
      </c>
      <c r="H96" s="338" t="s">
        <v>1351</v>
      </c>
      <c r="I96" s="338"/>
      <c r="J96" s="338"/>
      <c r="K96" s="338"/>
      <c r="L96" s="334"/>
      <c r="M96" s="334"/>
    </row>
    <row r="97" spans="1:13" ht="127.5" hidden="1" x14ac:dyDescent="0.25">
      <c r="A97" s="334" t="s">
        <v>193</v>
      </c>
      <c r="B97" s="335" t="s">
        <v>194</v>
      </c>
      <c r="C97" s="335" t="s">
        <v>506</v>
      </c>
      <c r="D97" s="336" t="s">
        <v>24</v>
      </c>
      <c r="E97" s="336"/>
      <c r="F97" s="336" t="s">
        <v>11</v>
      </c>
      <c r="G97" s="335" t="s">
        <v>1057</v>
      </c>
      <c r="H97" s="337" t="s">
        <v>1371</v>
      </c>
      <c r="I97" s="337"/>
      <c r="J97" s="337"/>
      <c r="K97" s="337"/>
      <c r="L97" s="334"/>
      <c r="M97" s="334"/>
    </row>
    <row r="98" spans="1:13" ht="89.25" x14ac:dyDescent="0.25">
      <c r="A98" s="334" t="s">
        <v>7</v>
      </c>
      <c r="B98" s="335" t="s">
        <v>259</v>
      </c>
      <c r="C98" s="335" t="s">
        <v>1443</v>
      </c>
      <c r="D98" s="336" t="s">
        <v>25</v>
      </c>
      <c r="E98" s="336"/>
      <c r="F98" s="336" t="s">
        <v>11</v>
      </c>
      <c r="G98" s="335" t="s">
        <v>1057</v>
      </c>
      <c r="H98" s="340" t="s">
        <v>1352</v>
      </c>
      <c r="I98" s="340"/>
      <c r="J98" s="340"/>
      <c r="K98" s="340"/>
      <c r="L98" s="334"/>
      <c r="M98" s="334"/>
    </row>
    <row r="99" spans="1:13" ht="114.75" hidden="1" x14ac:dyDescent="0.25">
      <c r="A99" s="334" t="s">
        <v>180</v>
      </c>
      <c r="B99" s="335" t="s">
        <v>184</v>
      </c>
      <c r="C99" s="335" t="s">
        <v>1437</v>
      </c>
      <c r="D99" s="336" t="s">
        <v>24</v>
      </c>
      <c r="E99" s="336"/>
      <c r="F99" s="336" t="s">
        <v>1073</v>
      </c>
      <c r="G99" s="335" t="s">
        <v>1058</v>
      </c>
      <c r="H99" s="338" t="s">
        <v>1366</v>
      </c>
      <c r="I99" s="338"/>
      <c r="J99" s="338"/>
      <c r="K99" s="338"/>
      <c r="L99" s="334"/>
      <c r="M99" s="334"/>
    </row>
    <row r="100" spans="1:13" ht="63.75" hidden="1" x14ac:dyDescent="0.25">
      <c r="A100" s="334" t="s">
        <v>180</v>
      </c>
      <c r="B100" s="335" t="s">
        <v>188</v>
      </c>
      <c r="C100" s="335" t="s">
        <v>799</v>
      </c>
      <c r="D100" s="336" t="s">
        <v>24</v>
      </c>
      <c r="E100" s="336"/>
      <c r="F100" s="336" t="s">
        <v>11</v>
      </c>
      <c r="G100" s="335" t="s">
        <v>1058</v>
      </c>
      <c r="H100" s="338" t="s">
        <v>1389</v>
      </c>
      <c r="I100" s="338"/>
      <c r="J100" s="338"/>
      <c r="K100" s="338"/>
      <c r="L100" s="334"/>
      <c r="M100" s="334"/>
    </row>
    <row r="101" spans="1:13" ht="242.25" hidden="1" x14ac:dyDescent="0.25">
      <c r="A101" s="334" t="s">
        <v>202</v>
      </c>
      <c r="B101" s="335" t="s">
        <v>206</v>
      </c>
      <c r="C101" s="335" t="s">
        <v>823</v>
      </c>
      <c r="D101" s="336" t="s">
        <v>24</v>
      </c>
      <c r="E101" s="336"/>
      <c r="F101" s="336" t="s">
        <v>11</v>
      </c>
      <c r="G101" s="335" t="s">
        <v>1058</v>
      </c>
      <c r="H101" s="338" t="s">
        <v>1531</v>
      </c>
      <c r="I101" s="338" t="s">
        <v>1532</v>
      </c>
      <c r="J101" s="338"/>
      <c r="K101" s="338"/>
      <c r="L101" s="334"/>
      <c r="M101" s="334"/>
    </row>
    <row r="102" spans="1:13" ht="127.5" hidden="1" x14ac:dyDescent="0.25">
      <c r="A102" s="334" t="s">
        <v>202</v>
      </c>
      <c r="B102" s="335" t="s">
        <v>210</v>
      </c>
      <c r="C102" s="335" t="s">
        <v>1440</v>
      </c>
      <c r="D102" s="336" t="s">
        <v>25</v>
      </c>
      <c r="E102" s="336"/>
      <c r="F102" s="336" t="s">
        <v>11</v>
      </c>
      <c r="G102" s="335" t="s">
        <v>1058</v>
      </c>
      <c r="H102" s="338" t="s">
        <v>1392</v>
      </c>
      <c r="I102" s="338"/>
      <c r="J102" s="338"/>
      <c r="K102" s="338"/>
      <c r="L102" s="334"/>
      <c r="M102" s="334"/>
    </row>
    <row r="103" spans="1:13" ht="153" hidden="1" x14ac:dyDescent="0.25">
      <c r="A103" s="334" t="s">
        <v>4</v>
      </c>
      <c r="B103" s="335" t="s">
        <v>227</v>
      </c>
      <c r="C103" s="335" t="s">
        <v>520</v>
      </c>
      <c r="D103" s="336" t="s">
        <v>24</v>
      </c>
      <c r="E103" s="336"/>
      <c r="F103" s="336" t="s">
        <v>11</v>
      </c>
      <c r="G103" s="335" t="s">
        <v>1058</v>
      </c>
      <c r="H103" s="339" t="s">
        <v>1533</v>
      </c>
      <c r="I103" s="339"/>
      <c r="J103" s="339"/>
      <c r="K103" s="339"/>
      <c r="L103" s="334"/>
      <c r="M103" s="334"/>
    </row>
    <row r="104" spans="1:13" ht="38.25" hidden="1" x14ac:dyDescent="0.25">
      <c r="A104" s="334" t="s">
        <v>4</v>
      </c>
      <c r="B104" s="335" t="s">
        <v>228</v>
      </c>
      <c r="C104" s="335" t="s">
        <v>234</v>
      </c>
      <c r="D104" s="336" t="s">
        <v>25</v>
      </c>
      <c r="E104" s="336"/>
      <c r="F104" s="336" t="s">
        <v>11</v>
      </c>
      <c r="G104" s="335" t="s">
        <v>1058</v>
      </c>
      <c r="H104" s="340" t="s">
        <v>1382</v>
      </c>
      <c r="I104" s="340"/>
      <c r="J104" s="340"/>
      <c r="K104" s="340"/>
      <c r="L104" s="334"/>
      <c r="M104" s="334"/>
    </row>
    <row r="105" spans="1:13" ht="76.5" hidden="1" x14ac:dyDescent="0.25">
      <c r="A105" s="334" t="s">
        <v>4</v>
      </c>
      <c r="B105" s="335" t="s">
        <v>236</v>
      </c>
      <c r="C105" s="335" t="s">
        <v>867</v>
      </c>
      <c r="D105" s="336" t="s">
        <v>25</v>
      </c>
      <c r="E105" s="336"/>
      <c r="F105" s="336" t="s">
        <v>11</v>
      </c>
      <c r="G105" s="335" t="s">
        <v>1058</v>
      </c>
      <c r="H105" s="339" t="s">
        <v>1534</v>
      </c>
      <c r="I105" s="339" t="s">
        <v>1385</v>
      </c>
      <c r="J105" s="339"/>
      <c r="K105" s="339"/>
      <c r="L105" s="334"/>
      <c r="M105" s="334"/>
    </row>
    <row r="106" spans="1:13" ht="153" hidden="1" x14ac:dyDescent="0.25">
      <c r="A106" s="334" t="s">
        <v>4</v>
      </c>
      <c r="B106" s="335" t="s">
        <v>237</v>
      </c>
      <c r="C106" s="335" t="s">
        <v>1456</v>
      </c>
      <c r="D106" s="336" t="s">
        <v>24</v>
      </c>
      <c r="E106" s="336"/>
      <c r="F106" s="336" t="s">
        <v>11</v>
      </c>
      <c r="G106" s="335" t="s">
        <v>1058</v>
      </c>
      <c r="H106" s="340" t="s">
        <v>1535</v>
      </c>
      <c r="I106" s="340" t="s">
        <v>1385</v>
      </c>
      <c r="J106" s="340"/>
      <c r="K106" s="340"/>
      <c r="L106" s="334"/>
      <c r="M106" s="334"/>
    </row>
    <row r="107" spans="1:13" ht="76.5" hidden="1" x14ac:dyDescent="0.25">
      <c r="A107" s="334" t="s">
        <v>4</v>
      </c>
      <c r="B107" s="335" t="s">
        <v>239</v>
      </c>
      <c r="C107" s="335" t="s">
        <v>873</v>
      </c>
      <c r="D107" s="336" t="s">
        <v>24</v>
      </c>
      <c r="E107" s="336"/>
      <c r="F107" s="336" t="s">
        <v>11</v>
      </c>
      <c r="G107" s="335" t="s">
        <v>1058</v>
      </c>
      <c r="H107" s="340" t="s">
        <v>1536</v>
      </c>
      <c r="I107" s="340" t="s">
        <v>1385</v>
      </c>
      <c r="J107" s="340"/>
      <c r="K107" s="340"/>
      <c r="L107" s="334"/>
      <c r="M107" s="334"/>
    </row>
    <row r="108" spans="1:13" ht="114.75" hidden="1" x14ac:dyDescent="0.25">
      <c r="A108" s="334" t="s">
        <v>4</v>
      </c>
      <c r="B108" s="335" t="s">
        <v>252</v>
      </c>
      <c r="C108" s="335" t="s">
        <v>889</v>
      </c>
      <c r="D108" s="336" t="s">
        <v>25</v>
      </c>
      <c r="E108" s="336"/>
      <c r="F108" s="336" t="s">
        <v>11</v>
      </c>
      <c r="G108" s="335" t="s">
        <v>1058</v>
      </c>
      <c r="H108" s="340" t="s">
        <v>1512</v>
      </c>
      <c r="I108" s="340"/>
      <c r="J108" s="340"/>
      <c r="K108" s="340"/>
      <c r="L108" s="334"/>
      <c r="M108" s="334"/>
    </row>
    <row r="109" spans="1:13" ht="25.5" hidden="1" x14ac:dyDescent="0.25">
      <c r="A109" s="334" t="s">
        <v>4</v>
      </c>
      <c r="B109" s="335" t="s">
        <v>254</v>
      </c>
      <c r="C109" s="335" t="s">
        <v>890</v>
      </c>
      <c r="D109" s="336" t="s">
        <v>25</v>
      </c>
      <c r="E109" s="336"/>
      <c r="F109" s="336" t="s">
        <v>11</v>
      </c>
      <c r="G109" s="335" t="s">
        <v>1058</v>
      </c>
      <c r="H109" s="340" t="s">
        <v>1513</v>
      </c>
      <c r="I109" s="340"/>
      <c r="J109" s="340"/>
      <c r="K109" s="340"/>
      <c r="L109" s="334"/>
      <c r="M109" s="334"/>
    </row>
    <row r="110" spans="1:13" ht="89.25" hidden="1" x14ac:dyDescent="0.25">
      <c r="A110" s="334" t="s">
        <v>5</v>
      </c>
      <c r="B110" s="335" t="s">
        <v>55</v>
      </c>
      <c r="C110" s="335" t="s">
        <v>1457</v>
      </c>
      <c r="D110" s="336" t="s">
        <v>24</v>
      </c>
      <c r="E110" s="336"/>
      <c r="F110" s="336" t="s">
        <v>1073</v>
      </c>
      <c r="G110" s="335" t="s">
        <v>1059</v>
      </c>
      <c r="H110" s="338" t="s">
        <v>1537</v>
      </c>
      <c r="I110" s="338"/>
      <c r="J110" s="338"/>
      <c r="K110" s="338"/>
      <c r="L110" s="334"/>
      <c r="M110" s="334"/>
    </row>
    <row r="111" spans="1:13" ht="409.5" hidden="1" x14ac:dyDescent="0.25">
      <c r="A111" s="334" t="s">
        <v>9</v>
      </c>
      <c r="B111" s="335" t="s">
        <v>154</v>
      </c>
      <c r="C111" s="335" t="s">
        <v>1458</v>
      </c>
      <c r="D111" s="336" t="s">
        <v>24</v>
      </c>
      <c r="E111" s="336"/>
      <c r="F111" s="336" t="s">
        <v>11</v>
      </c>
      <c r="G111" s="335" t="s">
        <v>1059</v>
      </c>
      <c r="H111" s="338" t="s">
        <v>1354</v>
      </c>
      <c r="I111" s="338" t="s">
        <v>1538</v>
      </c>
      <c r="J111" s="338"/>
      <c r="K111" s="338"/>
      <c r="L111" s="334"/>
      <c r="M111" s="334"/>
    </row>
    <row r="112" spans="1:13" ht="102" hidden="1" x14ac:dyDescent="0.25">
      <c r="A112" s="334" t="s">
        <v>9</v>
      </c>
      <c r="B112" s="335" t="s">
        <v>164</v>
      </c>
      <c r="C112" s="335" t="s">
        <v>1459</v>
      </c>
      <c r="D112" s="336" t="s">
        <v>24</v>
      </c>
      <c r="E112" s="336"/>
      <c r="F112" s="336" t="s">
        <v>11</v>
      </c>
      <c r="G112" s="335" t="s">
        <v>1059</v>
      </c>
      <c r="H112" s="337" t="s">
        <v>1353</v>
      </c>
      <c r="I112" s="337"/>
      <c r="J112" s="337"/>
      <c r="K112" s="337"/>
      <c r="L112" s="334"/>
      <c r="M112" s="334"/>
    </row>
    <row r="113" spans="1:13" ht="331.5" hidden="1" x14ac:dyDescent="0.25">
      <c r="A113" s="334" t="s">
        <v>180</v>
      </c>
      <c r="B113" s="335" t="s">
        <v>184</v>
      </c>
      <c r="C113" s="335" t="s">
        <v>1437</v>
      </c>
      <c r="D113" s="336" t="s">
        <v>24</v>
      </c>
      <c r="E113" s="336"/>
      <c r="F113" s="336" t="s">
        <v>1073</v>
      </c>
      <c r="G113" s="335" t="s">
        <v>1059</v>
      </c>
      <c r="H113" s="338" t="s">
        <v>1539</v>
      </c>
      <c r="I113" s="338"/>
      <c r="J113" s="338"/>
      <c r="K113" s="338"/>
      <c r="L113" s="334"/>
      <c r="M113" s="334"/>
    </row>
    <row r="114" spans="1:13" ht="51" hidden="1" x14ac:dyDescent="0.25">
      <c r="A114" s="334" t="s">
        <v>180</v>
      </c>
      <c r="B114" s="335" t="s">
        <v>188</v>
      </c>
      <c r="C114" s="335" t="s">
        <v>799</v>
      </c>
      <c r="D114" s="336" t="s">
        <v>24</v>
      </c>
      <c r="E114" s="336"/>
      <c r="F114" s="336" t="s">
        <v>11</v>
      </c>
      <c r="G114" s="335" t="s">
        <v>1059</v>
      </c>
      <c r="H114" s="338" t="s">
        <v>1358</v>
      </c>
      <c r="I114" s="338"/>
      <c r="J114" s="338"/>
      <c r="K114" s="338"/>
      <c r="L114" s="334"/>
      <c r="M114" s="334"/>
    </row>
    <row r="115" spans="1:13" ht="38.25" hidden="1" x14ac:dyDescent="0.25">
      <c r="A115" s="334" t="s">
        <v>193</v>
      </c>
      <c r="B115" s="335" t="s">
        <v>194</v>
      </c>
      <c r="C115" s="335" t="s">
        <v>506</v>
      </c>
      <c r="D115" s="336" t="s">
        <v>24</v>
      </c>
      <c r="E115" s="336"/>
      <c r="F115" s="336" t="s">
        <v>11</v>
      </c>
      <c r="G115" s="335" t="s">
        <v>1059</v>
      </c>
      <c r="H115" s="337" t="s">
        <v>1370</v>
      </c>
      <c r="I115" s="337"/>
      <c r="J115" s="337"/>
      <c r="K115" s="337"/>
      <c r="L115" s="334"/>
      <c r="M115" s="334"/>
    </row>
    <row r="116" spans="1:13" ht="38.25" hidden="1" x14ac:dyDescent="0.25">
      <c r="A116" s="334" t="s">
        <v>202</v>
      </c>
      <c r="B116" s="335" t="s">
        <v>203</v>
      </c>
      <c r="C116" s="335" t="s">
        <v>819</v>
      </c>
      <c r="D116" s="336" t="s">
        <v>24</v>
      </c>
      <c r="E116" s="336"/>
      <c r="F116" s="336" t="s">
        <v>11</v>
      </c>
      <c r="G116" s="335" t="s">
        <v>1059</v>
      </c>
      <c r="H116" s="337" t="s">
        <v>1540</v>
      </c>
      <c r="I116" s="337"/>
      <c r="J116" s="337"/>
      <c r="K116" s="337"/>
      <c r="L116" s="334"/>
      <c r="M116" s="334"/>
    </row>
    <row r="117" spans="1:13" ht="38.25" hidden="1" x14ac:dyDescent="0.25">
      <c r="A117" s="334" t="s">
        <v>202</v>
      </c>
      <c r="B117" s="335" t="s">
        <v>204</v>
      </c>
      <c r="C117" s="335" t="s">
        <v>820</v>
      </c>
      <c r="D117" s="336" t="s">
        <v>24</v>
      </c>
      <c r="E117" s="336"/>
      <c r="F117" s="336" t="s">
        <v>11</v>
      </c>
      <c r="G117" s="335" t="s">
        <v>1059</v>
      </c>
      <c r="H117" s="337" t="s">
        <v>1359</v>
      </c>
      <c r="I117" s="337"/>
      <c r="J117" s="337"/>
      <c r="K117" s="337"/>
      <c r="L117" s="334"/>
      <c r="M117" s="334"/>
    </row>
    <row r="118" spans="1:13" ht="76.5" hidden="1" x14ac:dyDescent="0.25">
      <c r="A118" s="334" t="s">
        <v>38</v>
      </c>
      <c r="B118" s="335" t="s">
        <v>103</v>
      </c>
      <c r="C118" s="335" t="s">
        <v>489</v>
      </c>
      <c r="D118" s="336" t="s">
        <v>24</v>
      </c>
      <c r="E118" s="336"/>
      <c r="F118" s="336" t="s">
        <v>11</v>
      </c>
      <c r="G118" s="335" t="s">
        <v>1060</v>
      </c>
      <c r="H118" s="338" t="s">
        <v>1541</v>
      </c>
      <c r="I118" s="338"/>
      <c r="J118" s="338"/>
      <c r="K118" s="338"/>
      <c r="L118" s="334"/>
      <c r="M118" s="334"/>
    </row>
    <row r="119" spans="1:13" ht="127.5" hidden="1" x14ac:dyDescent="0.25">
      <c r="A119" s="334" t="s">
        <v>165</v>
      </c>
      <c r="B119" s="335" t="s">
        <v>168</v>
      </c>
      <c r="C119" s="335" t="s">
        <v>1460</v>
      </c>
      <c r="D119" s="336" t="s">
        <v>24</v>
      </c>
      <c r="E119" s="336"/>
      <c r="F119" s="336" t="s">
        <v>11</v>
      </c>
      <c r="G119" s="335" t="s">
        <v>1060</v>
      </c>
      <c r="H119" s="338" t="s">
        <v>1542</v>
      </c>
      <c r="I119" s="338"/>
      <c r="J119" s="338"/>
      <c r="K119" s="338"/>
      <c r="L119" s="334"/>
      <c r="M119" s="334"/>
    </row>
    <row r="120" spans="1:13" ht="114.75" hidden="1" x14ac:dyDescent="0.25">
      <c r="A120" s="334" t="s">
        <v>180</v>
      </c>
      <c r="B120" s="335" t="s">
        <v>184</v>
      </c>
      <c r="C120" s="335" t="s">
        <v>1437</v>
      </c>
      <c r="D120" s="336" t="s">
        <v>24</v>
      </c>
      <c r="E120" s="336"/>
      <c r="F120" s="336" t="s">
        <v>1073</v>
      </c>
      <c r="G120" s="335" t="s">
        <v>1060</v>
      </c>
      <c r="H120" s="338" t="s">
        <v>1543</v>
      </c>
      <c r="I120" s="338"/>
      <c r="J120" s="338"/>
      <c r="K120" s="338"/>
      <c r="L120" s="334"/>
      <c r="M120" s="334"/>
    </row>
    <row r="121" spans="1:13" ht="63.75" hidden="1" x14ac:dyDescent="0.25">
      <c r="A121" s="334" t="s">
        <v>180</v>
      </c>
      <c r="B121" s="335" t="s">
        <v>188</v>
      </c>
      <c r="C121" s="335" t="s">
        <v>799</v>
      </c>
      <c r="D121" s="336" t="s">
        <v>24</v>
      </c>
      <c r="E121" s="336"/>
      <c r="F121" s="336" t="s">
        <v>11</v>
      </c>
      <c r="G121" s="335" t="s">
        <v>1060</v>
      </c>
      <c r="H121" s="338" t="s">
        <v>1364</v>
      </c>
      <c r="I121" s="338"/>
      <c r="J121" s="338"/>
      <c r="K121" s="338"/>
      <c r="L121" s="334"/>
      <c r="M121" s="334"/>
    </row>
    <row r="122" spans="1:13" ht="38.25" hidden="1" x14ac:dyDescent="0.25">
      <c r="A122" s="334" t="s">
        <v>193</v>
      </c>
      <c r="B122" s="335" t="s">
        <v>194</v>
      </c>
      <c r="C122" s="335" t="s">
        <v>506</v>
      </c>
      <c r="D122" s="336" t="s">
        <v>24</v>
      </c>
      <c r="E122" s="336"/>
      <c r="F122" s="336" t="s">
        <v>11</v>
      </c>
      <c r="G122" s="335" t="s">
        <v>1060</v>
      </c>
      <c r="H122" s="337" t="s">
        <v>1370</v>
      </c>
      <c r="I122" s="337"/>
      <c r="J122" s="337"/>
      <c r="K122" s="337"/>
      <c r="L122" s="334"/>
      <c r="M122" s="334"/>
    </row>
    <row r="123" spans="1:13" ht="76.5" hidden="1" x14ac:dyDescent="0.25">
      <c r="A123" s="334" t="s">
        <v>193</v>
      </c>
      <c r="B123" s="335" t="s">
        <v>198</v>
      </c>
      <c r="C123" s="335" t="s">
        <v>1454</v>
      </c>
      <c r="D123" s="336" t="s">
        <v>24</v>
      </c>
      <c r="E123" s="336"/>
      <c r="F123" s="336" t="s">
        <v>11</v>
      </c>
      <c r="G123" s="335" t="s">
        <v>1060</v>
      </c>
      <c r="H123" s="337" t="s">
        <v>1544</v>
      </c>
      <c r="I123" s="337"/>
      <c r="J123" s="337"/>
      <c r="K123" s="337"/>
      <c r="L123" s="334"/>
      <c r="M123" s="334"/>
    </row>
    <row r="124" spans="1:13" ht="76.5" hidden="1" x14ac:dyDescent="0.25">
      <c r="A124" s="334" t="s">
        <v>202</v>
      </c>
      <c r="B124" s="335" t="s">
        <v>206</v>
      </c>
      <c r="C124" s="335" t="s">
        <v>823</v>
      </c>
      <c r="D124" s="336" t="s">
        <v>24</v>
      </c>
      <c r="E124" s="336"/>
      <c r="F124" s="336" t="s">
        <v>11</v>
      </c>
      <c r="G124" s="335" t="s">
        <v>1060</v>
      </c>
      <c r="H124" s="338" t="s">
        <v>1373</v>
      </c>
      <c r="I124" s="338"/>
      <c r="J124" s="338"/>
      <c r="K124" s="338"/>
      <c r="L124" s="334"/>
      <c r="M124" s="334"/>
    </row>
    <row r="125" spans="1:13" ht="63.75" x14ac:dyDescent="0.25">
      <c r="A125" s="334" t="s">
        <v>7</v>
      </c>
      <c r="B125" s="335" t="s">
        <v>275</v>
      </c>
      <c r="C125" s="335" t="s">
        <v>911</v>
      </c>
      <c r="D125" s="336" t="s">
        <v>24</v>
      </c>
      <c r="E125" s="336"/>
      <c r="F125" s="336" t="s">
        <v>1073</v>
      </c>
      <c r="G125" s="335" t="s">
        <v>1060</v>
      </c>
      <c r="H125" s="340" t="s">
        <v>1376</v>
      </c>
      <c r="I125" s="340"/>
      <c r="J125" s="340"/>
      <c r="K125" s="340"/>
      <c r="L125" s="334"/>
      <c r="M125" s="334"/>
    </row>
    <row r="126" spans="1:13" ht="114.75" hidden="1" x14ac:dyDescent="0.25">
      <c r="A126" s="334" t="s">
        <v>180</v>
      </c>
      <c r="B126" s="335" t="s">
        <v>184</v>
      </c>
      <c r="C126" s="335" t="s">
        <v>1437</v>
      </c>
      <c r="D126" s="336" t="s">
        <v>24</v>
      </c>
      <c r="E126" s="336"/>
      <c r="F126" s="336" t="s">
        <v>1073</v>
      </c>
      <c r="G126" s="335" t="s">
        <v>1061</v>
      </c>
      <c r="H126" s="338" t="s">
        <v>1545</v>
      </c>
      <c r="I126" s="338"/>
      <c r="J126" s="338"/>
      <c r="K126" s="338"/>
      <c r="L126" s="334"/>
      <c r="M126" s="334"/>
    </row>
    <row r="127" spans="1:13" ht="76.5" hidden="1" x14ac:dyDescent="0.25">
      <c r="A127" s="334" t="s">
        <v>193</v>
      </c>
      <c r="B127" s="335" t="s">
        <v>198</v>
      </c>
      <c r="C127" s="335" t="s">
        <v>1454</v>
      </c>
      <c r="D127" s="336" t="s">
        <v>24</v>
      </c>
      <c r="E127" s="336"/>
      <c r="F127" s="336" t="s">
        <v>11</v>
      </c>
      <c r="G127" s="335" t="s">
        <v>1061</v>
      </c>
      <c r="H127" s="337" t="s">
        <v>1379</v>
      </c>
      <c r="I127" s="337"/>
      <c r="J127" s="337"/>
      <c r="K127" s="337"/>
      <c r="L127" s="334"/>
      <c r="M127" s="334"/>
    </row>
    <row r="128" spans="1:13" ht="38.25" hidden="1" x14ac:dyDescent="0.25">
      <c r="A128" s="334" t="s">
        <v>202</v>
      </c>
      <c r="B128" s="335" t="s">
        <v>203</v>
      </c>
      <c r="C128" s="335" t="s">
        <v>819</v>
      </c>
      <c r="D128" s="336" t="s">
        <v>24</v>
      </c>
      <c r="E128" s="336"/>
      <c r="F128" s="336" t="s">
        <v>11</v>
      </c>
      <c r="G128" s="335" t="s">
        <v>1061</v>
      </c>
      <c r="H128" s="337" t="s">
        <v>1359</v>
      </c>
      <c r="I128" s="337"/>
      <c r="J128" s="337"/>
      <c r="K128" s="337"/>
      <c r="L128" s="334"/>
      <c r="M128" s="334"/>
    </row>
    <row r="129" spans="1:13" ht="89.25" x14ac:dyDescent="0.25">
      <c r="A129" s="334" t="s">
        <v>7</v>
      </c>
      <c r="B129" s="335" t="s">
        <v>259</v>
      </c>
      <c r="C129" s="335" t="s">
        <v>1443</v>
      </c>
      <c r="D129" s="336" t="s">
        <v>25</v>
      </c>
      <c r="E129" s="336"/>
      <c r="F129" s="336" t="s">
        <v>11</v>
      </c>
      <c r="G129" s="335" t="s">
        <v>1061</v>
      </c>
      <c r="H129" s="340" t="s">
        <v>1380</v>
      </c>
      <c r="I129" s="340"/>
      <c r="J129" s="340"/>
      <c r="K129" s="340"/>
      <c r="L129" s="334"/>
      <c r="M129" s="334"/>
    </row>
    <row r="130" spans="1:13" ht="89.25" hidden="1" x14ac:dyDescent="0.25">
      <c r="A130" s="334" t="s">
        <v>165</v>
      </c>
      <c r="B130" s="335" t="s">
        <v>168</v>
      </c>
      <c r="C130" s="335" t="s">
        <v>1460</v>
      </c>
      <c r="D130" s="336" t="s">
        <v>24</v>
      </c>
      <c r="E130" s="336"/>
      <c r="F130" s="336" t="s">
        <v>11</v>
      </c>
      <c r="G130" s="335" t="s">
        <v>1062</v>
      </c>
      <c r="H130" s="338" t="s">
        <v>1546</v>
      </c>
      <c r="I130" s="338"/>
      <c r="J130" s="338"/>
      <c r="K130" s="338"/>
      <c r="L130" s="334"/>
      <c r="M130" s="334"/>
    </row>
    <row r="131" spans="1:13" ht="153" hidden="1" x14ac:dyDescent="0.25">
      <c r="A131" s="334" t="s">
        <v>180</v>
      </c>
      <c r="B131" s="335" t="s">
        <v>184</v>
      </c>
      <c r="C131" s="335" t="s">
        <v>1437</v>
      </c>
      <c r="D131" s="336" t="s">
        <v>24</v>
      </c>
      <c r="E131" s="336"/>
      <c r="F131" s="336" t="s">
        <v>1073</v>
      </c>
      <c r="G131" s="335" t="s">
        <v>1062</v>
      </c>
      <c r="H131" s="338" t="s">
        <v>1547</v>
      </c>
      <c r="I131" s="338"/>
      <c r="J131" s="338"/>
      <c r="K131" s="338"/>
      <c r="L131" s="334"/>
      <c r="M131" s="334"/>
    </row>
    <row r="132" spans="1:13" ht="51" hidden="1" x14ac:dyDescent="0.25">
      <c r="A132" s="334" t="s">
        <v>180</v>
      </c>
      <c r="B132" s="335" t="s">
        <v>188</v>
      </c>
      <c r="C132" s="335" t="s">
        <v>799</v>
      </c>
      <c r="D132" s="336" t="s">
        <v>24</v>
      </c>
      <c r="E132" s="336"/>
      <c r="F132" s="336" t="s">
        <v>11</v>
      </c>
      <c r="G132" s="335" t="s">
        <v>1062</v>
      </c>
      <c r="H132" s="338" t="s">
        <v>1412</v>
      </c>
      <c r="I132" s="338"/>
      <c r="J132" s="338"/>
      <c r="K132" s="338"/>
      <c r="L132" s="334"/>
      <c r="M132" s="334"/>
    </row>
    <row r="133" spans="1:13" ht="38.25" hidden="1" x14ac:dyDescent="0.25">
      <c r="A133" s="334" t="s">
        <v>193</v>
      </c>
      <c r="B133" s="335" t="s">
        <v>194</v>
      </c>
      <c r="C133" s="335" t="s">
        <v>506</v>
      </c>
      <c r="D133" s="336" t="s">
        <v>24</v>
      </c>
      <c r="E133" s="336"/>
      <c r="F133" s="336" t="s">
        <v>11</v>
      </c>
      <c r="G133" s="335" t="s">
        <v>1062</v>
      </c>
      <c r="H133" s="337" t="s">
        <v>1413</v>
      </c>
      <c r="I133" s="337"/>
      <c r="J133" s="337"/>
      <c r="K133" s="337"/>
      <c r="L133" s="334"/>
      <c r="M133" s="334"/>
    </row>
    <row r="134" spans="1:13" ht="38.25" hidden="1" x14ac:dyDescent="0.25">
      <c r="A134" s="334" t="s">
        <v>193</v>
      </c>
      <c r="B134" s="335" t="s">
        <v>195</v>
      </c>
      <c r="C134" s="335" t="s">
        <v>808</v>
      </c>
      <c r="D134" s="336" t="s">
        <v>24</v>
      </c>
      <c r="E134" s="336"/>
      <c r="F134" s="336" t="s">
        <v>11</v>
      </c>
      <c r="G134" s="335" t="s">
        <v>1062</v>
      </c>
      <c r="H134" s="337" t="s">
        <v>1414</v>
      </c>
      <c r="I134" s="337"/>
      <c r="J134" s="337"/>
      <c r="K134" s="337"/>
      <c r="L134" s="334"/>
      <c r="M134" s="334"/>
    </row>
    <row r="135" spans="1:13" ht="76.5" hidden="1" x14ac:dyDescent="0.25">
      <c r="A135" s="334" t="s">
        <v>193</v>
      </c>
      <c r="B135" s="335" t="s">
        <v>198</v>
      </c>
      <c r="C135" s="335" t="s">
        <v>1454</v>
      </c>
      <c r="D135" s="336" t="s">
        <v>24</v>
      </c>
      <c r="E135" s="336"/>
      <c r="F135" s="336" t="s">
        <v>11</v>
      </c>
      <c r="G135" s="335" t="s">
        <v>1062</v>
      </c>
      <c r="H135" s="337" t="s">
        <v>1548</v>
      </c>
      <c r="I135" s="337"/>
      <c r="J135" s="337"/>
      <c r="K135" s="337"/>
      <c r="L135" s="334"/>
      <c r="M135" s="334"/>
    </row>
    <row r="136" spans="1:13" ht="255" hidden="1" x14ac:dyDescent="0.25">
      <c r="A136" s="334" t="s">
        <v>279</v>
      </c>
      <c r="B136" s="335" t="s">
        <v>285</v>
      </c>
      <c r="C136" s="335" t="s">
        <v>1461</v>
      </c>
      <c r="D136" s="336" t="s">
        <v>24</v>
      </c>
      <c r="E136" s="336"/>
      <c r="F136" s="336" t="s">
        <v>11</v>
      </c>
      <c r="G136" s="335" t="s">
        <v>1062</v>
      </c>
      <c r="H136" s="340" t="s">
        <v>1417</v>
      </c>
      <c r="I136" s="340"/>
      <c r="J136" s="340"/>
      <c r="K136" s="340"/>
      <c r="L136" s="334"/>
      <c r="M136" s="334"/>
    </row>
    <row r="137" spans="1:13" ht="114.75" hidden="1" x14ac:dyDescent="0.25">
      <c r="A137" s="334" t="s">
        <v>180</v>
      </c>
      <c r="B137" s="335" t="s">
        <v>184</v>
      </c>
      <c r="C137" s="335" t="s">
        <v>1437</v>
      </c>
      <c r="D137" s="336" t="s">
        <v>24</v>
      </c>
      <c r="E137" s="336"/>
      <c r="F137" s="336" t="s">
        <v>1073</v>
      </c>
      <c r="G137" s="335" t="s">
        <v>1071</v>
      </c>
      <c r="H137" s="338" t="s">
        <v>1366</v>
      </c>
      <c r="I137" s="338"/>
      <c r="J137" s="338"/>
      <c r="K137" s="338"/>
      <c r="L137" s="334"/>
      <c r="M137" s="334"/>
    </row>
    <row r="138" spans="1:13" ht="38.25" hidden="1" x14ac:dyDescent="0.25">
      <c r="A138" s="334" t="s">
        <v>180</v>
      </c>
      <c r="B138" s="335" t="s">
        <v>188</v>
      </c>
      <c r="C138" s="335" t="s">
        <v>799</v>
      </c>
      <c r="D138" s="336" t="s">
        <v>24</v>
      </c>
      <c r="E138" s="336"/>
      <c r="F138" s="336" t="s">
        <v>11</v>
      </c>
      <c r="G138" s="335" t="s">
        <v>1071</v>
      </c>
      <c r="H138" s="338" t="s">
        <v>1419</v>
      </c>
      <c r="I138" s="338"/>
      <c r="J138" s="338"/>
      <c r="K138" s="338"/>
      <c r="L138" s="334"/>
      <c r="M138" s="334"/>
    </row>
    <row r="139" spans="1:13" ht="89.25" hidden="1" x14ac:dyDescent="0.25">
      <c r="A139" s="334" t="s">
        <v>3</v>
      </c>
      <c r="B139" s="335" t="s">
        <v>116</v>
      </c>
      <c r="C139" s="335" t="s">
        <v>1430</v>
      </c>
      <c r="D139" s="336" t="s">
        <v>25</v>
      </c>
      <c r="E139" s="336"/>
      <c r="F139" s="336" t="s">
        <v>11</v>
      </c>
      <c r="G139" s="335" t="s">
        <v>1072</v>
      </c>
      <c r="H139" s="337" t="s">
        <v>1549</v>
      </c>
      <c r="I139" s="337"/>
      <c r="J139" s="337"/>
      <c r="K139" s="337"/>
      <c r="L139" s="334"/>
      <c r="M139" s="334"/>
    </row>
    <row r="140" spans="1:13" ht="89.25" hidden="1" x14ac:dyDescent="0.25">
      <c r="A140" s="334" t="s">
        <v>9</v>
      </c>
      <c r="B140" s="335" t="s">
        <v>152</v>
      </c>
      <c r="C140" s="335" t="s">
        <v>496</v>
      </c>
      <c r="D140" s="336" t="s">
        <v>24</v>
      </c>
      <c r="E140" s="336"/>
      <c r="F140" s="336" t="s">
        <v>11</v>
      </c>
      <c r="G140" s="335" t="s">
        <v>1072</v>
      </c>
      <c r="H140" s="338" t="s">
        <v>1550</v>
      </c>
      <c r="I140" s="338"/>
      <c r="J140" s="338"/>
      <c r="K140" s="338"/>
      <c r="L140" s="334"/>
      <c r="M140" s="334"/>
    </row>
    <row r="141" spans="1:13" ht="280.5" hidden="1" x14ac:dyDescent="0.25">
      <c r="A141" s="334" t="s">
        <v>165</v>
      </c>
      <c r="B141" s="335" t="s">
        <v>166</v>
      </c>
      <c r="C141" s="335" t="s">
        <v>1453</v>
      </c>
      <c r="D141" s="336" t="s">
        <v>24</v>
      </c>
      <c r="E141" s="336"/>
      <c r="F141" s="336" t="s">
        <v>11</v>
      </c>
      <c r="G141" s="335" t="s">
        <v>1072</v>
      </c>
      <c r="H141" s="338" t="s">
        <v>1551</v>
      </c>
      <c r="I141" s="338"/>
      <c r="J141" s="338"/>
      <c r="K141" s="338"/>
      <c r="L141" s="334"/>
      <c r="M141" s="334"/>
    </row>
    <row r="142" spans="1:13" ht="242.25" hidden="1" x14ac:dyDescent="0.25">
      <c r="A142" s="334" t="s">
        <v>165</v>
      </c>
      <c r="B142" s="335" t="s">
        <v>168</v>
      </c>
      <c r="C142" s="335" t="s">
        <v>1460</v>
      </c>
      <c r="D142" s="336" t="s">
        <v>24</v>
      </c>
      <c r="E142" s="336"/>
      <c r="F142" s="336" t="s">
        <v>11</v>
      </c>
      <c r="G142" s="335" t="s">
        <v>1072</v>
      </c>
      <c r="H142" s="338" t="s">
        <v>1552</v>
      </c>
      <c r="I142" s="338" t="s">
        <v>1553</v>
      </c>
      <c r="J142" s="338"/>
      <c r="K142" s="338"/>
      <c r="L142" s="334"/>
      <c r="M142" s="334"/>
    </row>
    <row r="143" spans="1:13" ht="114.75" hidden="1" x14ac:dyDescent="0.25">
      <c r="A143" s="334" t="s">
        <v>180</v>
      </c>
      <c r="B143" s="335" t="s">
        <v>184</v>
      </c>
      <c r="C143" s="335" t="s">
        <v>1437</v>
      </c>
      <c r="D143" s="336" t="s">
        <v>24</v>
      </c>
      <c r="E143" s="336"/>
      <c r="F143" s="336" t="s">
        <v>1073</v>
      </c>
      <c r="G143" s="335" t="s">
        <v>1072</v>
      </c>
      <c r="H143" s="338" t="s">
        <v>1366</v>
      </c>
      <c r="I143" s="338"/>
      <c r="J143" s="338"/>
      <c r="K143" s="338"/>
      <c r="L143" s="334"/>
      <c r="M143" s="334"/>
    </row>
    <row r="144" spans="1:13" ht="89.25" hidden="1" x14ac:dyDescent="0.25">
      <c r="A144" s="334" t="s">
        <v>180</v>
      </c>
      <c r="B144" s="335" t="s">
        <v>188</v>
      </c>
      <c r="C144" s="335" t="s">
        <v>799</v>
      </c>
      <c r="D144" s="336" t="s">
        <v>24</v>
      </c>
      <c r="E144" s="336"/>
      <c r="F144" s="336" t="s">
        <v>11</v>
      </c>
      <c r="G144" s="335" t="s">
        <v>1072</v>
      </c>
      <c r="H144" s="338" t="s">
        <v>1400</v>
      </c>
      <c r="I144" s="338"/>
      <c r="J144" s="338"/>
      <c r="K144" s="338"/>
      <c r="L144" s="334"/>
      <c r="M144" s="334"/>
    </row>
    <row r="145" spans="1:13" ht="409.5" hidden="1" x14ac:dyDescent="0.25">
      <c r="A145" s="334" t="s">
        <v>193</v>
      </c>
      <c r="B145" s="335" t="s">
        <v>194</v>
      </c>
      <c r="C145" s="335" t="s">
        <v>506</v>
      </c>
      <c r="D145" s="336" t="s">
        <v>24</v>
      </c>
      <c r="E145" s="336"/>
      <c r="F145" s="336" t="s">
        <v>11</v>
      </c>
      <c r="G145" s="335" t="s">
        <v>1072</v>
      </c>
      <c r="H145" s="337" t="s">
        <v>1402</v>
      </c>
      <c r="I145" s="337" t="s">
        <v>1554</v>
      </c>
      <c r="J145" s="337"/>
      <c r="K145" s="337"/>
      <c r="L145" s="334"/>
      <c r="M145" s="334"/>
    </row>
    <row r="146" spans="1:13" ht="89.25" hidden="1" x14ac:dyDescent="0.25">
      <c r="A146" s="334" t="s">
        <v>193</v>
      </c>
      <c r="B146" s="335" t="s">
        <v>198</v>
      </c>
      <c r="C146" s="335" t="s">
        <v>1454</v>
      </c>
      <c r="D146" s="336" t="s">
        <v>24</v>
      </c>
      <c r="E146" s="336"/>
      <c r="F146" s="336" t="s">
        <v>11</v>
      </c>
      <c r="G146" s="335" t="s">
        <v>1072</v>
      </c>
      <c r="H146" s="337" t="s">
        <v>1404</v>
      </c>
      <c r="I146" s="337" t="s">
        <v>1405</v>
      </c>
      <c r="J146" s="337"/>
      <c r="K146" s="337"/>
      <c r="L146" s="334"/>
      <c r="M146" s="334"/>
    </row>
    <row r="147" spans="1:13" ht="89.25" hidden="1" x14ac:dyDescent="0.25">
      <c r="A147" s="334" t="s">
        <v>202</v>
      </c>
      <c r="B147" s="335" t="s">
        <v>219</v>
      </c>
      <c r="C147" s="335" t="s">
        <v>849</v>
      </c>
      <c r="D147" s="336" t="s">
        <v>25</v>
      </c>
      <c r="E147" s="336"/>
      <c r="F147" s="336" t="s">
        <v>11</v>
      </c>
      <c r="G147" s="335" t="s">
        <v>1072</v>
      </c>
      <c r="H147" s="337" t="s">
        <v>1406</v>
      </c>
      <c r="I147" s="337"/>
      <c r="J147" s="337"/>
      <c r="K147" s="337"/>
      <c r="L147" s="334"/>
      <c r="M147" s="334"/>
    </row>
    <row r="148" spans="1:13" ht="51" hidden="1" x14ac:dyDescent="0.25">
      <c r="A148" s="334" t="s">
        <v>38</v>
      </c>
      <c r="B148" s="335" t="s">
        <v>104</v>
      </c>
      <c r="C148" s="335" t="s">
        <v>491</v>
      </c>
      <c r="D148" s="336" t="s">
        <v>24</v>
      </c>
      <c r="E148" s="336"/>
      <c r="F148" s="336" t="s">
        <v>11</v>
      </c>
      <c r="G148" s="335" t="s">
        <v>1268</v>
      </c>
      <c r="H148" s="337" t="s">
        <v>1424</v>
      </c>
      <c r="I148" s="337"/>
      <c r="J148" s="337"/>
      <c r="K148" s="337"/>
      <c r="L148" s="334"/>
      <c r="M148" s="334"/>
    </row>
    <row r="149" spans="1:13" ht="63.75" hidden="1" x14ac:dyDescent="0.25">
      <c r="A149" s="334" t="s">
        <v>193</v>
      </c>
      <c r="B149" s="335" t="s">
        <v>194</v>
      </c>
      <c r="C149" s="335" t="s">
        <v>506</v>
      </c>
      <c r="D149" s="336" t="s">
        <v>24</v>
      </c>
      <c r="E149" s="336"/>
      <c r="F149" s="336" t="s">
        <v>11</v>
      </c>
      <c r="G149" s="335" t="s">
        <v>1268</v>
      </c>
      <c r="H149" s="337" t="s">
        <v>1425</v>
      </c>
      <c r="I149" s="337"/>
      <c r="J149" s="337"/>
      <c r="K149" s="337"/>
      <c r="L149" s="334"/>
      <c r="M149" s="334"/>
    </row>
    <row r="150" spans="1:13" ht="127.5" hidden="1" x14ac:dyDescent="0.25">
      <c r="A150" s="334" t="s">
        <v>202</v>
      </c>
      <c r="B150" s="335" t="s">
        <v>216</v>
      </c>
      <c r="C150" s="335" t="s">
        <v>1462</v>
      </c>
      <c r="D150" s="336" t="s">
        <v>24</v>
      </c>
      <c r="E150" s="336"/>
      <c r="F150" s="336" t="s">
        <v>11</v>
      </c>
      <c r="G150" s="335" t="s">
        <v>1268</v>
      </c>
      <c r="H150" s="338" t="s">
        <v>1426</v>
      </c>
      <c r="I150" s="338"/>
      <c r="J150" s="338"/>
      <c r="K150" s="338"/>
      <c r="L150" s="334"/>
      <c r="M150" s="334"/>
    </row>
    <row r="151" spans="1:13" ht="38.25" hidden="1" x14ac:dyDescent="0.25">
      <c r="A151" s="334" t="s">
        <v>4</v>
      </c>
      <c r="B151" s="335" t="s">
        <v>252</v>
      </c>
      <c r="C151" s="335" t="s">
        <v>889</v>
      </c>
      <c r="D151" s="336" t="s">
        <v>25</v>
      </c>
      <c r="E151" s="336"/>
      <c r="F151" s="336" t="s">
        <v>11</v>
      </c>
      <c r="G151" s="335" t="s">
        <v>1268</v>
      </c>
      <c r="H151" s="340" t="s">
        <v>1555</v>
      </c>
      <c r="I151" s="340"/>
      <c r="J151" s="340"/>
      <c r="K151" s="340"/>
      <c r="L151" s="334"/>
      <c r="M151" s="334"/>
    </row>
    <row r="152" spans="1:13" ht="25.5" hidden="1" x14ac:dyDescent="0.25">
      <c r="A152" s="334" t="s">
        <v>4</v>
      </c>
      <c r="B152" s="335" t="s">
        <v>254</v>
      </c>
      <c r="C152" s="335" t="s">
        <v>890</v>
      </c>
      <c r="D152" s="336" t="s">
        <v>25</v>
      </c>
      <c r="E152" s="336"/>
      <c r="F152" s="336" t="s">
        <v>11</v>
      </c>
      <c r="G152" s="335" t="s">
        <v>1268</v>
      </c>
      <c r="H152" s="340" t="s">
        <v>1345</v>
      </c>
      <c r="I152" s="340"/>
      <c r="J152" s="340"/>
      <c r="K152" s="340"/>
      <c r="L152" s="334"/>
      <c r="M152" s="334"/>
    </row>
  </sheetData>
  <autoFilter ref="A1:M152">
    <filterColumn colId="0">
      <filters>
        <filter val="Navigation"/>
      </filters>
    </filterColumn>
  </autoFilter>
  <conditionalFormatting sqref="F1:F1048576">
    <cfRule type="cellIs" dxfId="32" priority="1" operator="equal">
      <formula>"NA"</formula>
    </cfRule>
    <cfRule type="cellIs" dxfId="31" priority="2" operator="equal">
      <formula>"Indéterminé"</formula>
    </cfRule>
    <cfRule type="cellIs" dxfId="30" priority="3" operator="equal">
      <formula>"Validé"</formula>
    </cfRule>
    <cfRule type="cellIs" dxfId="29" priority="4" operator="equal">
      <formula>"Invalidé"</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7030A0"/>
  </sheetPr>
  <dimension ref="A1:I45"/>
  <sheetViews>
    <sheetView showGridLines="0" workbookViewId="0">
      <selection activeCell="B21" sqref="B21"/>
    </sheetView>
  </sheetViews>
  <sheetFormatPr baseColWidth="10" defaultColWidth="11.42578125" defaultRowHeight="15" x14ac:dyDescent="0.25"/>
  <cols>
    <col min="1" max="1" width="5.7109375" style="9" customWidth="1"/>
    <col min="2" max="2" width="110.7109375" style="9" customWidth="1"/>
    <col min="3" max="3" width="5.7109375" style="9" customWidth="1"/>
    <col min="4" max="16384" width="11.42578125" style="9"/>
  </cols>
  <sheetData>
    <row r="1" spans="1:3" ht="24.95" customHeight="1" x14ac:dyDescent="0.25">
      <c r="A1" s="142"/>
      <c r="B1" s="142"/>
      <c r="C1" s="26"/>
    </row>
    <row r="2" spans="1:3" ht="60" customHeight="1" x14ac:dyDescent="0.25">
      <c r="A2" s="142"/>
      <c r="B2" s="144" t="s">
        <v>461</v>
      </c>
      <c r="C2" s="142"/>
    </row>
    <row r="3" spans="1:3" ht="39.950000000000003" customHeight="1" x14ac:dyDescent="0.25">
      <c r="A3" s="142"/>
      <c r="B3" s="145" t="s">
        <v>462</v>
      </c>
      <c r="C3" s="142"/>
    </row>
    <row r="4" spans="1:3" ht="30" customHeight="1" x14ac:dyDescent="0.25">
      <c r="A4" s="142"/>
      <c r="B4" s="146" t="s">
        <v>1000</v>
      </c>
      <c r="C4" s="142"/>
    </row>
    <row r="5" spans="1:3" ht="17.100000000000001" customHeight="1" x14ac:dyDescent="0.25">
      <c r="A5" s="142"/>
      <c r="B5" s="147" t="s">
        <v>463</v>
      </c>
      <c r="C5" s="142"/>
    </row>
    <row r="6" spans="1:3" ht="17.100000000000001" customHeight="1" x14ac:dyDescent="0.25">
      <c r="A6" s="142"/>
      <c r="B6" s="148" t="s">
        <v>1008</v>
      </c>
      <c r="C6" s="142"/>
    </row>
    <row r="7" spans="1:3" ht="17.100000000000001" customHeight="1" x14ac:dyDescent="0.25">
      <c r="A7" s="142"/>
      <c r="B7" s="148" t="s">
        <v>1009</v>
      </c>
      <c r="C7" s="142"/>
    </row>
    <row r="8" spans="1:3" ht="17.100000000000001" customHeight="1" x14ac:dyDescent="0.25">
      <c r="A8" s="142"/>
      <c r="B8" s="147"/>
      <c r="C8" s="142"/>
    </row>
    <row r="9" spans="1:3" ht="17.100000000000001" customHeight="1" x14ac:dyDescent="0.25">
      <c r="A9" s="142"/>
      <c r="B9" s="147" t="s">
        <v>464</v>
      </c>
      <c r="C9" s="142"/>
    </row>
    <row r="10" spans="1:3" ht="17.100000000000001" customHeight="1" x14ac:dyDescent="0.25">
      <c r="A10" s="142"/>
      <c r="B10" s="148" t="s">
        <v>1010</v>
      </c>
      <c r="C10" s="142"/>
    </row>
    <row r="11" spans="1:3" ht="17.100000000000001" customHeight="1" x14ac:dyDescent="0.25">
      <c r="A11" s="142"/>
      <c r="B11" s="148" t="s">
        <v>1011</v>
      </c>
      <c r="C11" s="142"/>
    </row>
    <row r="12" spans="1:3" ht="17.100000000000001" customHeight="1" x14ac:dyDescent="0.25">
      <c r="A12" s="142"/>
      <c r="B12" s="148" t="s">
        <v>1012</v>
      </c>
      <c r="C12" s="142"/>
    </row>
    <row r="13" spans="1:3" ht="17.100000000000001" customHeight="1" x14ac:dyDescent="0.25">
      <c r="A13" s="142"/>
      <c r="B13" s="148" t="s">
        <v>1013</v>
      </c>
      <c r="C13" s="142"/>
    </row>
    <row r="14" spans="1:3" ht="17.100000000000001" customHeight="1" x14ac:dyDescent="0.25">
      <c r="A14" s="142"/>
      <c r="B14" s="148"/>
      <c r="C14" s="142"/>
    </row>
    <row r="15" spans="1:3" ht="30" x14ac:dyDescent="0.25">
      <c r="A15" s="142"/>
      <c r="B15" s="188" t="s">
        <v>998</v>
      </c>
      <c r="C15" s="142"/>
    </row>
    <row r="16" spans="1:3" ht="17.100000000000001" customHeight="1" x14ac:dyDescent="0.25">
      <c r="A16" s="142"/>
      <c r="B16" s="147"/>
      <c r="C16" s="142"/>
    </row>
    <row r="17" spans="1:9" ht="39.950000000000003" customHeight="1" x14ac:dyDescent="0.25">
      <c r="A17" s="142"/>
      <c r="B17" s="149" t="s">
        <v>999</v>
      </c>
      <c r="C17" s="143"/>
      <c r="D17" s="105"/>
      <c r="E17" s="105"/>
      <c r="F17" s="105"/>
      <c r="G17" s="105"/>
      <c r="H17" s="105"/>
      <c r="I17" s="105"/>
    </row>
    <row r="18" spans="1:9" ht="30" customHeight="1" x14ac:dyDescent="0.25">
      <c r="A18" s="142"/>
      <c r="B18" s="146" t="s">
        <v>1001</v>
      </c>
      <c r="C18" s="142"/>
    </row>
    <row r="19" spans="1:9" ht="99.95" customHeight="1" x14ac:dyDescent="0.25">
      <c r="A19" s="142"/>
      <c r="B19" s="149" t="s">
        <v>1002</v>
      </c>
      <c r="C19" s="143"/>
      <c r="D19" s="105"/>
      <c r="E19" s="105"/>
      <c r="F19" s="105"/>
      <c r="G19" s="105"/>
      <c r="H19" s="105"/>
      <c r="I19" s="105"/>
    </row>
    <row r="20" spans="1:9" ht="30" customHeight="1" x14ac:dyDescent="0.25">
      <c r="A20" s="142"/>
      <c r="B20" s="146" t="s">
        <v>1003</v>
      </c>
      <c r="C20" s="142"/>
    </row>
    <row r="21" spans="1:9" ht="60" customHeight="1" x14ac:dyDescent="0.25">
      <c r="A21" s="142"/>
      <c r="B21" s="149" t="s">
        <v>1004</v>
      </c>
      <c r="C21" s="143"/>
      <c r="D21" s="105"/>
      <c r="E21" s="105"/>
      <c r="F21" s="105"/>
      <c r="G21" s="105"/>
      <c r="H21" s="105"/>
      <c r="I21" s="105"/>
    </row>
    <row r="22" spans="1:9" ht="30" customHeight="1" x14ac:dyDescent="0.25">
      <c r="A22" s="142"/>
      <c r="B22" s="146" t="s">
        <v>1005</v>
      </c>
      <c r="C22" s="142"/>
    </row>
    <row r="23" spans="1:9" ht="45" x14ac:dyDescent="0.25">
      <c r="A23" s="142"/>
      <c r="B23" s="149" t="s">
        <v>1006</v>
      </c>
      <c r="C23" s="143"/>
      <c r="D23" s="105"/>
      <c r="E23" s="105"/>
      <c r="F23" s="105"/>
      <c r="G23" s="105"/>
      <c r="H23" s="105"/>
      <c r="I23" s="105"/>
    </row>
    <row r="24" spans="1:9" ht="135" x14ac:dyDescent="0.25">
      <c r="A24" s="142"/>
      <c r="B24" s="149" t="s">
        <v>1007</v>
      </c>
      <c r="C24" s="143"/>
      <c r="D24" s="105"/>
      <c r="E24" s="105"/>
      <c r="F24" s="105"/>
      <c r="G24" s="105"/>
      <c r="H24" s="105"/>
      <c r="I24" s="105"/>
    </row>
    <row r="25" spans="1:9" ht="135" x14ac:dyDescent="0.25">
      <c r="A25" s="142"/>
      <c r="B25" s="149" t="s">
        <v>1036</v>
      </c>
      <c r="C25" s="143"/>
      <c r="D25" s="105"/>
      <c r="E25" s="105"/>
      <c r="F25" s="105"/>
      <c r="G25" s="105"/>
      <c r="H25" s="105"/>
      <c r="I25" s="105"/>
    </row>
    <row r="26" spans="1:9" ht="60" x14ac:dyDescent="0.25">
      <c r="A26" s="142"/>
      <c r="B26" s="149" t="s">
        <v>1014</v>
      </c>
      <c r="C26" s="143"/>
      <c r="D26" s="105"/>
      <c r="E26" s="105"/>
      <c r="F26" s="105"/>
      <c r="G26" s="105"/>
      <c r="H26" s="105"/>
      <c r="I26" s="105"/>
    </row>
    <row r="27" spans="1:9" ht="60" x14ac:dyDescent="0.25">
      <c r="A27" s="142"/>
      <c r="B27" s="149" t="s">
        <v>1015</v>
      </c>
      <c r="C27" s="143"/>
      <c r="D27" s="105"/>
      <c r="E27" s="105"/>
      <c r="F27" s="105"/>
      <c r="G27" s="105"/>
      <c r="H27" s="105"/>
      <c r="I27" s="105"/>
    </row>
    <row r="28" spans="1:9" ht="30" x14ac:dyDescent="0.25">
      <c r="A28" s="142"/>
      <c r="B28" s="291" t="s">
        <v>1016</v>
      </c>
      <c r="C28" s="143"/>
      <c r="D28" s="105"/>
      <c r="E28" s="105"/>
      <c r="F28" s="105"/>
      <c r="G28" s="105"/>
      <c r="H28" s="105"/>
      <c r="I28" s="105"/>
    </row>
    <row r="29" spans="1:9" ht="30.95" customHeight="1" x14ac:dyDescent="0.25">
      <c r="A29" s="142"/>
      <c r="B29" s="146" t="s">
        <v>1017</v>
      </c>
      <c r="C29" s="143"/>
      <c r="D29" s="105"/>
      <c r="E29" s="105"/>
      <c r="F29" s="105"/>
      <c r="G29" s="105"/>
      <c r="H29" s="105"/>
      <c r="I29" s="105"/>
    </row>
    <row r="30" spans="1:9" ht="90" x14ac:dyDescent="0.25">
      <c r="A30" s="142"/>
      <c r="B30" s="149" t="s">
        <v>1023</v>
      </c>
      <c r="C30" s="143"/>
      <c r="D30" s="105"/>
      <c r="E30" s="105"/>
      <c r="F30" s="105"/>
      <c r="G30" s="105"/>
      <c r="H30" s="105"/>
      <c r="I30" s="105"/>
    </row>
    <row r="31" spans="1:9" ht="30" x14ac:dyDescent="0.25">
      <c r="A31" s="142"/>
      <c r="B31" s="292" t="s">
        <v>1022</v>
      </c>
      <c r="C31" s="143"/>
      <c r="D31" s="105"/>
      <c r="E31" s="105"/>
      <c r="F31" s="105"/>
      <c r="G31" s="105"/>
      <c r="H31" s="105"/>
      <c r="I31" s="105"/>
    </row>
    <row r="32" spans="1:9" ht="60" x14ac:dyDescent="0.25">
      <c r="A32" s="142"/>
      <c r="B32" s="149" t="s">
        <v>1021</v>
      </c>
      <c r="C32" s="143"/>
      <c r="D32" s="105"/>
      <c r="E32" s="105"/>
      <c r="F32" s="105"/>
      <c r="G32" s="105"/>
      <c r="H32" s="105"/>
      <c r="I32" s="105"/>
    </row>
    <row r="33" spans="1:9" ht="30" x14ac:dyDescent="0.25">
      <c r="A33" s="142"/>
      <c r="B33" s="324" t="s">
        <v>1035</v>
      </c>
      <c r="C33" s="143"/>
      <c r="D33" s="105"/>
      <c r="E33" s="105"/>
      <c r="F33" s="105"/>
      <c r="G33" s="105"/>
      <c r="H33" s="105"/>
      <c r="I33" s="105"/>
    </row>
    <row r="34" spans="1:9" ht="60" x14ac:dyDescent="0.25">
      <c r="A34" s="142"/>
      <c r="B34" s="149" t="s">
        <v>1020</v>
      </c>
      <c r="C34" s="143"/>
      <c r="D34" s="105"/>
      <c r="E34" s="105"/>
      <c r="F34" s="105"/>
      <c r="G34" s="105"/>
      <c r="H34" s="105"/>
      <c r="I34" s="105"/>
    </row>
    <row r="35" spans="1:9" ht="75" x14ac:dyDescent="0.25">
      <c r="A35" s="142"/>
      <c r="B35" s="149" t="s">
        <v>1019</v>
      </c>
      <c r="C35" s="143"/>
      <c r="D35" s="105"/>
      <c r="E35" s="105"/>
      <c r="F35" s="105"/>
      <c r="G35" s="105"/>
      <c r="H35" s="105"/>
      <c r="I35" s="105"/>
    </row>
    <row r="36" spans="1:9" ht="45" x14ac:dyDescent="0.25">
      <c r="A36" s="142"/>
      <c r="B36" s="149" t="s">
        <v>1018</v>
      </c>
      <c r="C36" s="143"/>
      <c r="D36" s="105"/>
      <c r="E36" s="105"/>
      <c r="F36" s="105"/>
      <c r="G36" s="105"/>
      <c r="H36" s="105"/>
      <c r="I36" s="105"/>
    </row>
    <row r="37" spans="1:9" ht="30" customHeight="1" x14ac:dyDescent="0.25">
      <c r="A37" s="142"/>
      <c r="B37" s="146" t="s">
        <v>1024</v>
      </c>
      <c r="C37" s="142"/>
    </row>
    <row r="38" spans="1:9" ht="75" x14ac:dyDescent="0.25">
      <c r="A38" s="142"/>
      <c r="B38" s="149" t="s">
        <v>1026</v>
      </c>
      <c r="C38" s="143"/>
      <c r="D38" s="105"/>
      <c r="E38" s="105"/>
      <c r="F38" s="105"/>
      <c r="G38" s="105"/>
      <c r="H38" s="105"/>
      <c r="I38" s="105"/>
    </row>
    <row r="39" spans="1:9" ht="45" x14ac:dyDescent="0.25">
      <c r="A39" s="142"/>
      <c r="B39" s="149" t="s">
        <v>1025</v>
      </c>
      <c r="C39" s="143"/>
      <c r="D39" s="105"/>
      <c r="E39" s="105"/>
      <c r="F39" s="105"/>
      <c r="G39" s="105"/>
      <c r="H39" s="105"/>
      <c r="I39" s="105"/>
    </row>
    <row r="40" spans="1:9" ht="30" customHeight="1" x14ac:dyDescent="0.25">
      <c r="A40" s="142"/>
      <c r="B40" s="146" t="s">
        <v>1027</v>
      </c>
      <c r="C40" s="142"/>
    </row>
    <row r="41" spans="1:9" ht="60" x14ac:dyDescent="0.25">
      <c r="A41" s="142"/>
      <c r="B41" s="149" t="s">
        <v>1028</v>
      </c>
      <c r="C41" s="143"/>
      <c r="D41" s="105"/>
      <c r="E41" s="105"/>
      <c r="F41" s="105"/>
      <c r="G41" s="105"/>
      <c r="H41" s="105"/>
      <c r="I41" s="105"/>
    </row>
    <row r="42" spans="1:9" ht="30" customHeight="1" x14ac:dyDescent="0.25">
      <c r="A42" s="142"/>
      <c r="B42" s="146" t="s">
        <v>1031</v>
      </c>
      <c r="C42" s="142"/>
    </row>
    <row r="43" spans="1:9" ht="60" x14ac:dyDescent="0.25">
      <c r="A43" s="142"/>
      <c r="B43" s="149" t="s">
        <v>1030</v>
      </c>
      <c r="C43" s="143"/>
      <c r="D43" s="105"/>
      <c r="E43" s="105"/>
      <c r="F43" s="105"/>
      <c r="G43" s="105"/>
      <c r="H43" s="105"/>
      <c r="I43" s="105"/>
    </row>
    <row r="44" spans="1:9" ht="30" x14ac:dyDescent="0.25">
      <c r="A44" s="142"/>
      <c r="B44" s="149" t="s">
        <v>1029</v>
      </c>
      <c r="C44" s="143"/>
      <c r="D44" s="105"/>
      <c r="E44" s="105"/>
      <c r="F44" s="105"/>
      <c r="G44" s="105"/>
      <c r="H44" s="105"/>
      <c r="I44" s="105"/>
    </row>
    <row r="45" spans="1:9" x14ac:dyDescent="0.25">
      <c r="A45" s="142"/>
      <c r="B45" s="142"/>
      <c r="C45" s="142"/>
    </row>
  </sheetData>
  <hyperlinks>
    <hyperlink ref="B28" r:id="rId1" location="contenus-exempt%C3%A9s_x000a_"/>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8" tint="0.79998168889431442"/>
  </sheetPr>
  <dimension ref="B1:T817"/>
  <sheetViews>
    <sheetView zoomScaleNormal="100" workbookViewId="0">
      <pane ySplit="3" topLeftCell="A4" activePane="bottomLeft" state="frozen"/>
      <selection pane="bottomLeft"/>
    </sheetView>
  </sheetViews>
  <sheetFormatPr baseColWidth="10" defaultColWidth="11.5703125" defaultRowHeight="11.25" x14ac:dyDescent="0.25"/>
  <cols>
    <col min="1" max="1" width="3.28515625" style="57" customWidth="1"/>
    <col min="2" max="2" width="11.28515625" style="55" customWidth="1"/>
    <col min="3" max="3" width="32" style="55" customWidth="1"/>
    <col min="4" max="4" width="6.28515625" style="13" customWidth="1"/>
    <col min="5" max="5" width="5" style="57" customWidth="1"/>
    <col min="6" max="6" width="37.42578125" style="55" customWidth="1"/>
    <col min="7" max="7" width="9" style="13" customWidth="1"/>
    <col min="8" max="8" width="9.42578125" style="13" bestFit="1" customWidth="1"/>
    <col min="9" max="9" width="9.42578125" style="13" customWidth="1"/>
    <col min="10" max="10" width="10.85546875" style="57" customWidth="1"/>
    <col min="11" max="11" width="36.28515625" style="57" customWidth="1"/>
    <col min="12" max="12" width="46" style="57" customWidth="1"/>
    <col min="13" max="13" width="36.28515625" style="57" customWidth="1"/>
    <col min="14" max="14" width="15.28515625" style="57" customWidth="1"/>
    <col min="15" max="15" width="12.7109375" style="57" customWidth="1"/>
    <col min="16" max="16384" width="11.5703125" style="57"/>
  </cols>
  <sheetData>
    <row r="1" spans="2:20" ht="21" x14ac:dyDescent="0.25">
      <c r="B1" s="46"/>
      <c r="C1" s="53"/>
      <c r="D1" s="42"/>
      <c r="E1" s="43"/>
      <c r="F1" s="43"/>
      <c r="G1" s="42"/>
      <c r="H1" s="43"/>
      <c r="I1" s="43"/>
      <c r="J1" s="43"/>
      <c r="K1" s="43"/>
      <c r="L1" s="43"/>
      <c r="M1" s="43"/>
      <c r="N1" s="43"/>
      <c r="O1" s="43"/>
      <c r="P1" s="44" t="s">
        <v>20</v>
      </c>
      <c r="Q1" s="45"/>
    </row>
    <row r="2" spans="2:20" x14ac:dyDescent="0.25">
      <c r="B2" s="57"/>
      <c r="C2" s="54"/>
      <c r="F2" s="57"/>
      <c r="H2" s="14"/>
      <c r="I2" s="14"/>
    </row>
    <row r="3" spans="2:20" s="12"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323" t="s">
        <v>305</v>
      </c>
    </row>
    <row r="4" spans="2:20" ht="135" x14ac:dyDescent="0.25">
      <c r="B4" s="297" t="s">
        <v>5</v>
      </c>
      <c r="C4" s="150" t="s">
        <v>644</v>
      </c>
      <c r="D4" s="151" t="s">
        <v>51</v>
      </c>
      <c r="E4" s="152" t="s">
        <v>24</v>
      </c>
      <c r="F4" s="171" t="s">
        <v>645</v>
      </c>
      <c r="G4" s="298" t="s">
        <v>32</v>
      </c>
      <c r="H4" s="299" t="s">
        <v>1073</v>
      </c>
      <c r="I4" s="300"/>
      <c r="J4" s="298"/>
      <c r="K4" s="206" t="s">
        <v>1075</v>
      </c>
      <c r="L4" s="206" t="s">
        <v>1076</v>
      </c>
      <c r="M4" s="206"/>
      <c r="N4" s="206"/>
      <c r="O4" s="206"/>
      <c r="P4" s="298"/>
      <c r="Q4" s="301"/>
      <c r="S4" s="348" t="s">
        <v>1034</v>
      </c>
      <c r="T4" s="348"/>
    </row>
    <row r="5" spans="2:20"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2:20"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2:20"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2:20"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2:20"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2:20" ht="102"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2:20" ht="114"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2:20" ht="87"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2:20"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2:20" ht="101.25" hidden="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2:20"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2:20"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5.6"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1"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5.4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2.45"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46.25" hidden="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12.5" hidden="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3.6"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2.9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6" hidden="1" customHeight="1" x14ac:dyDescent="0.25">
      <c r="B27" s="297" t="s">
        <v>5</v>
      </c>
      <c r="C27" s="153" t="s">
        <v>49</v>
      </c>
      <c r="D27" s="154" t="s">
        <v>70</v>
      </c>
      <c r="E27" s="155" t="s">
        <v>24</v>
      </c>
      <c r="F27" s="158" t="s">
        <v>668</v>
      </c>
      <c r="G27" s="303" t="s">
        <v>32</v>
      </c>
      <c r="H27" s="299" t="s">
        <v>13</v>
      </c>
      <c r="I27" s="305"/>
      <c r="J27" s="303"/>
      <c r="K27" s="207"/>
      <c r="L27" s="207"/>
      <c r="M27" s="207"/>
      <c r="N27" s="207"/>
      <c r="O27" s="207"/>
      <c r="P27" s="303"/>
      <c r="Q27" s="306"/>
    </row>
    <row r="28" spans="2:17" ht="122.1"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5.9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46.25" hidden="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46.25" hidden="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12.5" hidden="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35" hidden="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13</v>
      </c>
      <c r="I34" s="302"/>
      <c r="J34" s="298"/>
      <c r="K34" s="206"/>
      <c r="L34" s="206"/>
      <c r="M34" s="206"/>
      <c r="N34" s="206"/>
      <c r="O34" s="206"/>
      <c r="P34" s="298"/>
      <c r="Q34" s="301"/>
    </row>
    <row r="35" spans="2:17" ht="90" hidden="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6"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5.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3.9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1"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80" hidden="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87" hidden="1" customHeight="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202.5" hidden="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5.45"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67.1"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91.25" hidden="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6" hidden="1" customHeight="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7.5" hidden="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5.95"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6.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2.6"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2.6"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1.1"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299"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299" t="s">
        <v>13</v>
      </c>
      <c r="I63" s="302"/>
      <c r="J63" s="298"/>
      <c r="K63" s="206"/>
      <c r="L63" s="206"/>
      <c r="M63" s="206"/>
      <c r="N63" s="206"/>
      <c r="O63" s="206"/>
      <c r="P63" s="298"/>
      <c r="Q63" s="301"/>
    </row>
    <row r="64" spans="2:17" ht="53.1"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13</v>
      </c>
      <c r="I65" s="305"/>
      <c r="J65" s="303"/>
      <c r="K65" s="207"/>
      <c r="L65" s="207"/>
      <c r="M65" s="207"/>
      <c r="N65" s="207"/>
      <c r="O65" s="207"/>
      <c r="P65" s="303"/>
      <c r="Q65" s="306"/>
    </row>
    <row r="66" spans="2:17" ht="45.95"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25" hidden="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x14ac:dyDescent="0.25">
      <c r="B70" s="297" t="s">
        <v>3</v>
      </c>
      <c r="C70" s="150" t="s">
        <v>705</v>
      </c>
      <c r="D70" s="151" t="s">
        <v>116</v>
      </c>
      <c r="E70" s="152" t="s">
        <v>25</v>
      </c>
      <c r="F70" s="165" t="s">
        <v>706</v>
      </c>
      <c r="G70" s="298" t="s">
        <v>32</v>
      </c>
      <c r="H70" s="299" t="s">
        <v>11</v>
      </c>
      <c r="I70" s="302"/>
      <c r="J70" s="298"/>
      <c r="K70" s="206" t="s">
        <v>1080</v>
      </c>
      <c r="L70" s="206"/>
      <c r="M70" s="206"/>
      <c r="N70" s="206"/>
      <c r="O70" s="206"/>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13</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13</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7.1"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3.4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5" hidden="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6.95"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6.1"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2.5"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4.6"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1.4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304"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304" t="s">
        <v>13</v>
      </c>
      <c r="I109" s="302"/>
      <c r="J109" s="298"/>
      <c r="K109" s="206"/>
      <c r="L109" s="206"/>
      <c r="M109" s="206"/>
      <c r="N109" s="206"/>
      <c r="O109" s="206"/>
      <c r="P109" s="298"/>
      <c r="Q109" s="301"/>
    </row>
    <row r="110" spans="2:17" ht="81.95" hidden="1" customHeight="1" x14ac:dyDescent="0.25">
      <c r="B110" s="297" t="s">
        <v>9</v>
      </c>
      <c r="C110" s="150"/>
      <c r="D110" s="151" t="s">
        <v>159</v>
      </c>
      <c r="E110" s="152" t="s">
        <v>24</v>
      </c>
      <c r="F110" s="171" t="s">
        <v>754</v>
      </c>
      <c r="G110" s="298" t="s">
        <v>32</v>
      </c>
      <c r="H110" s="304"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304"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304" t="s">
        <v>13</v>
      </c>
      <c r="I113" s="305"/>
      <c r="J113" s="303"/>
      <c r="K113" s="207"/>
      <c r="L113" s="207"/>
      <c r="M113" s="207"/>
      <c r="N113" s="207"/>
      <c r="O113" s="207"/>
      <c r="P113" s="303"/>
      <c r="Q113" s="306"/>
    </row>
    <row r="114" spans="2:17" ht="90" hidden="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6.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8.45" hidden="1" customHeight="1" x14ac:dyDescent="0.25">
      <c r="B117" s="297" t="s">
        <v>9</v>
      </c>
      <c r="C117" s="150" t="s">
        <v>762</v>
      </c>
      <c r="D117" s="151" t="s">
        <v>164</v>
      </c>
      <c r="E117" s="152" t="s">
        <v>24</v>
      </c>
      <c r="F117" s="165" t="s">
        <v>763</v>
      </c>
      <c r="G117" s="298" t="s">
        <v>32</v>
      </c>
      <c r="H117" s="304"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x14ac:dyDescent="0.25">
      <c r="B119" s="309" t="s">
        <v>165</v>
      </c>
      <c r="C119" s="153"/>
      <c r="D119" s="154" t="s">
        <v>167</v>
      </c>
      <c r="E119" s="155" t="s">
        <v>24</v>
      </c>
      <c r="F119" s="170" t="s">
        <v>766</v>
      </c>
      <c r="G119" s="303" t="s">
        <v>32</v>
      </c>
      <c r="H119" s="304" t="s">
        <v>11</v>
      </c>
      <c r="I119" s="305"/>
      <c r="J119" s="303"/>
      <c r="K119" s="207" t="s">
        <v>1077</v>
      </c>
      <c r="L119" s="207" t="s">
        <v>1078</v>
      </c>
      <c r="M119" s="207"/>
      <c r="N119" s="207"/>
      <c r="O119" s="207"/>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157.5" x14ac:dyDescent="0.25">
      <c r="B122" s="309" t="s">
        <v>165</v>
      </c>
      <c r="C122" s="153"/>
      <c r="D122" s="154" t="s">
        <v>501</v>
      </c>
      <c r="E122" s="155" t="s">
        <v>24</v>
      </c>
      <c r="F122" s="170" t="s">
        <v>769</v>
      </c>
      <c r="G122" s="303" t="s">
        <v>32</v>
      </c>
      <c r="H122" s="304" t="s">
        <v>11</v>
      </c>
      <c r="I122" s="305"/>
      <c r="J122" s="303"/>
      <c r="K122" s="207" t="s">
        <v>1079</v>
      </c>
      <c r="L122" s="207" t="s">
        <v>1081</v>
      </c>
      <c r="M122" s="207"/>
      <c r="N122" s="207"/>
      <c r="O122" s="207"/>
      <c r="P122" s="303"/>
      <c r="Q122" s="306"/>
    </row>
    <row r="123" spans="2:17" ht="34.5" hidden="1" customHeight="1" x14ac:dyDescent="0.25">
      <c r="B123" s="309" t="s">
        <v>165</v>
      </c>
      <c r="C123" s="150" t="s">
        <v>770</v>
      </c>
      <c r="D123" s="151" t="s">
        <v>169</v>
      </c>
      <c r="E123" s="152" t="s">
        <v>24</v>
      </c>
      <c r="F123" s="171" t="s">
        <v>502</v>
      </c>
      <c r="G123" s="298" t="s">
        <v>32</v>
      </c>
      <c r="H123" s="299" t="s">
        <v>12</v>
      </c>
      <c r="I123" s="302"/>
      <c r="J123" s="298"/>
      <c r="K123" s="206"/>
      <c r="L123" s="206"/>
      <c r="M123" s="206"/>
      <c r="N123" s="206"/>
      <c r="O123" s="206"/>
      <c r="P123" s="298"/>
      <c r="Q123" s="301"/>
    </row>
    <row r="124" spans="2:17" ht="409.5" x14ac:dyDescent="0.25">
      <c r="B124" s="297" t="s">
        <v>8</v>
      </c>
      <c r="C124" s="153" t="s">
        <v>771</v>
      </c>
      <c r="D124" s="154" t="s">
        <v>170</v>
      </c>
      <c r="E124" s="155" t="s">
        <v>24</v>
      </c>
      <c r="F124" s="158" t="s">
        <v>772</v>
      </c>
      <c r="G124" s="303" t="s">
        <v>32</v>
      </c>
      <c r="H124" s="304" t="s">
        <v>11</v>
      </c>
      <c r="I124" s="305"/>
      <c r="J124" s="303"/>
      <c r="K124" s="209" t="s">
        <v>1294</v>
      </c>
      <c r="L124" s="209" t="s">
        <v>1295</v>
      </c>
      <c r="M124" s="207"/>
      <c r="N124" s="207"/>
      <c r="O124" s="207"/>
      <c r="P124" s="303"/>
      <c r="Q124" s="306"/>
    </row>
    <row r="125" spans="2:17" ht="303.75" x14ac:dyDescent="0.25">
      <c r="B125" s="297" t="s">
        <v>8</v>
      </c>
      <c r="C125" s="153"/>
      <c r="D125" s="154" t="s">
        <v>171</v>
      </c>
      <c r="E125" s="155" t="s">
        <v>24</v>
      </c>
      <c r="F125" s="170" t="s">
        <v>773</v>
      </c>
      <c r="G125" s="303" t="s">
        <v>32</v>
      </c>
      <c r="H125" s="304" t="s">
        <v>1073</v>
      </c>
      <c r="I125" s="305"/>
      <c r="J125" s="303"/>
      <c r="K125" s="207" t="s">
        <v>1082</v>
      </c>
      <c r="L125" s="207"/>
      <c r="M125" s="207"/>
      <c r="N125" s="207"/>
      <c r="O125" s="207"/>
      <c r="P125" s="303"/>
      <c r="Q125" s="306"/>
    </row>
    <row r="126" spans="2:17" ht="78.75" x14ac:dyDescent="0.25">
      <c r="B126" s="297" t="s">
        <v>8</v>
      </c>
      <c r="C126" s="153"/>
      <c r="D126" s="154" t="s">
        <v>172</v>
      </c>
      <c r="E126" s="155" t="s">
        <v>24</v>
      </c>
      <c r="F126" s="158" t="s">
        <v>774</v>
      </c>
      <c r="G126" s="303" t="s">
        <v>32</v>
      </c>
      <c r="H126" s="304" t="s">
        <v>11</v>
      </c>
      <c r="I126" s="305"/>
      <c r="J126" s="303"/>
      <c r="K126" s="209" t="s">
        <v>1088</v>
      </c>
      <c r="L126" s="207"/>
      <c r="M126" s="207"/>
      <c r="N126" s="207"/>
      <c r="O126" s="207"/>
      <c r="P126" s="303"/>
      <c r="Q126" s="306"/>
    </row>
    <row r="127" spans="2:17" ht="191.25" hidden="1" x14ac:dyDescent="0.25">
      <c r="B127" s="297" t="s">
        <v>8</v>
      </c>
      <c r="C127" s="150" t="s">
        <v>775</v>
      </c>
      <c r="D127" s="151" t="s">
        <v>173</v>
      </c>
      <c r="E127" s="152" t="s">
        <v>24</v>
      </c>
      <c r="F127" s="165" t="s">
        <v>776</v>
      </c>
      <c r="G127" s="298" t="s">
        <v>32</v>
      </c>
      <c r="H127" s="299"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299" t="s">
        <v>13</v>
      </c>
      <c r="I128" s="302"/>
      <c r="J128" s="298"/>
      <c r="K128" s="206"/>
      <c r="L128" s="206"/>
      <c r="M128" s="206"/>
      <c r="N128" s="206"/>
      <c r="O128" s="206"/>
      <c r="P128" s="298"/>
      <c r="Q128" s="301"/>
    </row>
    <row r="129" spans="2:17" ht="101.25" x14ac:dyDescent="0.25">
      <c r="B129" s="297" t="s">
        <v>8</v>
      </c>
      <c r="C129" s="153" t="s">
        <v>778</v>
      </c>
      <c r="D129" s="154" t="s">
        <v>175</v>
      </c>
      <c r="E129" s="155" t="s">
        <v>24</v>
      </c>
      <c r="F129" s="158" t="s">
        <v>779</v>
      </c>
      <c r="G129" s="303" t="s">
        <v>32</v>
      </c>
      <c r="H129" s="304" t="s">
        <v>11</v>
      </c>
      <c r="I129" s="305"/>
      <c r="J129" s="303"/>
      <c r="K129" s="207" t="s">
        <v>1083</v>
      </c>
      <c r="L129" s="207"/>
      <c r="M129" s="207"/>
      <c r="N129" s="207"/>
      <c r="O129" s="207"/>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x14ac:dyDescent="0.25">
      <c r="B131" s="297" t="s">
        <v>8</v>
      </c>
      <c r="C131" s="150" t="s">
        <v>780</v>
      </c>
      <c r="D131" s="151" t="s">
        <v>178</v>
      </c>
      <c r="E131" s="152" t="s">
        <v>24</v>
      </c>
      <c r="F131" s="165" t="s">
        <v>781</v>
      </c>
      <c r="G131" s="298" t="s">
        <v>32</v>
      </c>
      <c r="H131" s="299" t="s">
        <v>11</v>
      </c>
      <c r="I131" s="302"/>
      <c r="J131" s="298"/>
      <c r="K131" s="206" t="s">
        <v>1083</v>
      </c>
      <c r="L131" s="206"/>
      <c r="M131" s="206"/>
      <c r="N131" s="206"/>
      <c r="O131" s="206"/>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409.5" x14ac:dyDescent="0.25">
      <c r="B138" s="309" t="s">
        <v>180</v>
      </c>
      <c r="C138" s="153" t="s">
        <v>790</v>
      </c>
      <c r="D138" s="153" t="s">
        <v>184</v>
      </c>
      <c r="E138" s="163" t="s">
        <v>24</v>
      </c>
      <c r="F138" s="170" t="s">
        <v>791</v>
      </c>
      <c r="G138" s="303" t="s">
        <v>32</v>
      </c>
      <c r="H138" s="304" t="s">
        <v>1073</v>
      </c>
      <c r="I138" s="305"/>
      <c r="J138" s="303"/>
      <c r="K138" s="207" t="s">
        <v>1368</v>
      </c>
      <c r="L138" s="207" t="s">
        <v>1074</v>
      </c>
      <c r="M138" s="207"/>
      <c r="N138" s="207"/>
      <c r="O138" s="207"/>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6.25" hidden="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33.75" hidden="1" x14ac:dyDescent="0.25">
      <c r="B142" s="309" t="s">
        <v>180</v>
      </c>
      <c r="C142" s="153" t="s">
        <v>798</v>
      </c>
      <c r="D142" s="153" t="s">
        <v>188</v>
      </c>
      <c r="E142" s="163" t="s">
        <v>24</v>
      </c>
      <c r="F142" s="170" t="s">
        <v>799</v>
      </c>
      <c r="G142" s="303" t="s">
        <v>32</v>
      </c>
      <c r="H142" s="304" t="s">
        <v>41</v>
      </c>
      <c r="I142" s="305"/>
      <c r="J142" s="303"/>
      <c r="K142" s="207"/>
      <c r="L142" s="207"/>
      <c r="M142" s="207"/>
      <c r="N142" s="207"/>
      <c r="O142" s="207"/>
      <c r="P142" s="303"/>
      <c r="Q142" s="306"/>
    </row>
    <row r="143" spans="2:17" ht="83.1" hidden="1" customHeight="1" x14ac:dyDescent="0.25">
      <c r="B143" s="309" t="s">
        <v>180</v>
      </c>
      <c r="C143" s="165" t="s">
        <v>800</v>
      </c>
      <c r="D143" s="165" t="s">
        <v>189</v>
      </c>
      <c r="E143" s="164" t="s">
        <v>25</v>
      </c>
      <c r="F143" s="165" t="s">
        <v>801</v>
      </c>
      <c r="G143" s="298" t="s">
        <v>32</v>
      </c>
      <c r="H143" s="299"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90" x14ac:dyDescent="0.25">
      <c r="B145" s="309" t="s">
        <v>180</v>
      </c>
      <c r="C145" s="165" t="s">
        <v>803</v>
      </c>
      <c r="D145" s="165" t="s">
        <v>191</v>
      </c>
      <c r="E145" s="164" t="s">
        <v>24</v>
      </c>
      <c r="F145" s="171" t="s">
        <v>804</v>
      </c>
      <c r="G145" s="298" t="s">
        <v>32</v>
      </c>
      <c r="H145" s="299" t="s">
        <v>11</v>
      </c>
      <c r="I145" s="302"/>
      <c r="J145" s="298"/>
      <c r="K145" s="206" t="s">
        <v>1086</v>
      </c>
      <c r="L145" s="206"/>
      <c r="M145" s="206"/>
      <c r="N145" s="206"/>
      <c r="O145" s="206"/>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hidden="1" x14ac:dyDescent="0.25">
      <c r="B148" s="297" t="s">
        <v>193</v>
      </c>
      <c r="C148" s="165" t="s">
        <v>807</v>
      </c>
      <c r="D148" s="165" t="s">
        <v>194</v>
      </c>
      <c r="E148" s="164" t="s">
        <v>24</v>
      </c>
      <c r="F148" s="171" t="s">
        <v>506</v>
      </c>
      <c r="G148" s="298" t="s">
        <v>32</v>
      </c>
      <c r="H148" s="299" t="s">
        <v>13</v>
      </c>
      <c r="I148" s="302"/>
      <c r="J148" s="298"/>
      <c r="K148" s="206"/>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13</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13</v>
      </c>
      <c r="I150" s="302"/>
      <c r="J150" s="298"/>
      <c r="K150" s="206"/>
      <c r="L150" s="206"/>
      <c r="M150" s="206"/>
      <c r="N150" s="206"/>
      <c r="O150" s="206"/>
      <c r="P150" s="298"/>
      <c r="Q150" s="301"/>
    </row>
    <row r="151" spans="2:17" ht="151.5" customHeight="1" x14ac:dyDescent="0.25">
      <c r="B151" s="297" t="s">
        <v>193</v>
      </c>
      <c r="C151" s="158" t="s">
        <v>809</v>
      </c>
      <c r="D151" s="158" t="s">
        <v>197</v>
      </c>
      <c r="E151" s="163" t="s">
        <v>24</v>
      </c>
      <c r="F151" s="170" t="s">
        <v>810</v>
      </c>
      <c r="G151" s="303" t="s">
        <v>32</v>
      </c>
      <c r="H151" s="304" t="s">
        <v>11</v>
      </c>
      <c r="I151" s="305"/>
      <c r="J151" s="303"/>
      <c r="K151" s="207" t="s">
        <v>1416</v>
      </c>
      <c r="L151" s="207" t="s">
        <v>1415</v>
      </c>
      <c r="M151" s="207"/>
      <c r="N151" s="207"/>
      <c r="O151" s="207"/>
      <c r="P151" s="303"/>
      <c r="Q151" s="306"/>
    </row>
    <row r="152" spans="2:17" ht="75" hidden="1" customHeight="1" x14ac:dyDescent="0.25">
      <c r="B152" s="297" t="s">
        <v>193</v>
      </c>
      <c r="C152" s="165" t="s">
        <v>811</v>
      </c>
      <c r="D152" s="165" t="s">
        <v>198</v>
      </c>
      <c r="E152" s="164" t="s">
        <v>24</v>
      </c>
      <c r="F152" s="171" t="s">
        <v>812</v>
      </c>
      <c r="G152" s="298" t="s">
        <v>32</v>
      </c>
      <c r="H152" s="299" t="s">
        <v>12</v>
      </c>
      <c r="I152" s="302"/>
      <c r="J152" s="298"/>
      <c r="K152" s="206"/>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191.25" x14ac:dyDescent="0.25">
      <c r="B158" s="309" t="s">
        <v>202</v>
      </c>
      <c r="C158" s="165"/>
      <c r="D158" s="165" t="s">
        <v>204</v>
      </c>
      <c r="E158" s="164" t="s">
        <v>24</v>
      </c>
      <c r="F158" s="171" t="s">
        <v>820</v>
      </c>
      <c r="G158" s="298" t="s">
        <v>32</v>
      </c>
      <c r="H158" s="299" t="s">
        <v>11</v>
      </c>
      <c r="I158" s="302"/>
      <c r="J158" s="298"/>
      <c r="K158" s="206" t="s">
        <v>1089</v>
      </c>
      <c r="L158" s="206" t="s">
        <v>1090</v>
      </c>
      <c r="M158" s="206"/>
      <c r="N158" s="206"/>
      <c r="O158" s="206"/>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101.25" x14ac:dyDescent="0.25">
      <c r="B160" s="309" t="s">
        <v>202</v>
      </c>
      <c r="C160" s="158" t="s">
        <v>822</v>
      </c>
      <c r="D160" s="158" t="s">
        <v>206</v>
      </c>
      <c r="E160" s="163" t="s">
        <v>24</v>
      </c>
      <c r="F160" s="170" t="s">
        <v>823</v>
      </c>
      <c r="G160" s="303" t="s">
        <v>32</v>
      </c>
      <c r="H160" s="304" t="s">
        <v>11</v>
      </c>
      <c r="I160" s="305"/>
      <c r="J160" s="303"/>
      <c r="K160" s="207" t="s">
        <v>1087</v>
      </c>
      <c r="L160" s="207" t="s">
        <v>1091</v>
      </c>
      <c r="M160" s="207"/>
      <c r="N160" s="207"/>
      <c r="O160" s="207"/>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9"/>
      <c r="L162" s="207"/>
      <c r="M162" s="207"/>
      <c r="N162" s="207"/>
      <c r="O162" s="207"/>
      <c r="P162" s="303"/>
      <c r="Q162" s="306"/>
    </row>
    <row r="163" spans="2:17" ht="146.25" x14ac:dyDescent="0.25">
      <c r="B163" s="309" t="s">
        <v>202</v>
      </c>
      <c r="C163" s="158"/>
      <c r="D163" s="158" t="s">
        <v>210</v>
      </c>
      <c r="E163" s="163" t="s">
        <v>25</v>
      </c>
      <c r="F163" s="170" t="s">
        <v>827</v>
      </c>
      <c r="G163" s="303" t="s">
        <v>32</v>
      </c>
      <c r="H163" s="304" t="s">
        <v>11</v>
      </c>
      <c r="I163" s="305"/>
      <c r="J163" s="303"/>
      <c r="K163" s="207" t="s">
        <v>1084</v>
      </c>
      <c r="L163" s="207"/>
      <c r="M163" s="207"/>
      <c r="N163" s="207"/>
      <c r="O163" s="207"/>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12</v>
      </c>
      <c r="I168" s="305"/>
      <c r="J168" s="303"/>
      <c r="K168" s="207"/>
      <c r="L168" s="207"/>
      <c r="M168" s="207"/>
      <c r="N168" s="207"/>
      <c r="O168" s="207"/>
      <c r="P168" s="303"/>
      <c r="Q168" s="306"/>
    </row>
    <row r="169" spans="2:17" ht="67.5" x14ac:dyDescent="0.25">
      <c r="B169" s="309" t="s">
        <v>202</v>
      </c>
      <c r="C169" s="165" t="s">
        <v>835</v>
      </c>
      <c r="D169" s="165" t="s">
        <v>215</v>
      </c>
      <c r="E169" s="164" t="s">
        <v>24</v>
      </c>
      <c r="F169" s="171" t="s">
        <v>836</v>
      </c>
      <c r="G169" s="298" t="s">
        <v>32</v>
      </c>
      <c r="H169" s="299" t="s">
        <v>11</v>
      </c>
      <c r="I169" s="302"/>
      <c r="J169" s="298"/>
      <c r="K169" s="206" t="s">
        <v>1085</v>
      </c>
      <c r="L169" s="206"/>
      <c r="M169" s="206"/>
      <c r="N169" s="206"/>
      <c r="O169" s="206"/>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4" hidden="1" customHeight="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4" hidden="1" customHeight="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7.45"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8.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3.5"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1"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70.25"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68.75" hidden="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customHeight="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5.5"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3.9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8.1"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68.75" hidden="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4.099999999999994"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12.5" hidden="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5" hidden="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3.75" hidden="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4.5"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5.6"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23.75" hidden="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157.5" x14ac:dyDescent="0.25">
      <c r="B221" s="309" t="s">
        <v>7</v>
      </c>
      <c r="C221" s="158" t="s">
        <v>257</v>
      </c>
      <c r="D221" s="158" t="s">
        <v>258</v>
      </c>
      <c r="E221" s="163" t="s">
        <v>25</v>
      </c>
      <c r="F221" s="158" t="s">
        <v>896</v>
      </c>
      <c r="G221" s="313" t="s">
        <v>32</v>
      </c>
      <c r="H221" s="304" t="s">
        <v>11</v>
      </c>
      <c r="I221" s="209"/>
      <c r="J221" s="313"/>
      <c r="K221" s="209" t="s">
        <v>1381</v>
      </c>
      <c r="L221" s="209"/>
      <c r="M221" s="209"/>
      <c r="N221" s="209"/>
      <c r="O221" s="209"/>
      <c r="P221" s="313"/>
      <c r="Q221" s="314"/>
    </row>
    <row r="222" spans="2:17" ht="81.95" customHeight="1" x14ac:dyDescent="0.25">
      <c r="B222" s="309" t="s">
        <v>7</v>
      </c>
      <c r="C222" s="165" t="s">
        <v>897</v>
      </c>
      <c r="D222" s="165" t="s">
        <v>259</v>
      </c>
      <c r="E222" s="164" t="s">
        <v>25</v>
      </c>
      <c r="F222" s="171" t="s">
        <v>898</v>
      </c>
      <c r="G222" s="311" t="s">
        <v>32</v>
      </c>
      <c r="H222" s="299" t="s">
        <v>11</v>
      </c>
      <c r="I222" s="208"/>
      <c r="J222" s="311"/>
      <c r="K222" s="208" t="s">
        <v>1092</v>
      </c>
      <c r="L222" s="208"/>
      <c r="M222" s="208"/>
      <c r="N222" s="208"/>
      <c r="O222" s="208"/>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5.6"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2"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5.45" customHeight="1" x14ac:dyDescent="0.25">
      <c r="B232" s="309" t="s">
        <v>7</v>
      </c>
      <c r="C232" s="165" t="s">
        <v>906</v>
      </c>
      <c r="D232" s="165" t="s">
        <v>269</v>
      </c>
      <c r="E232" s="164" t="s">
        <v>24</v>
      </c>
      <c r="F232" s="165" t="s">
        <v>907</v>
      </c>
      <c r="G232" s="311" t="s">
        <v>32</v>
      </c>
      <c r="H232" s="299" t="s">
        <v>11</v>
      </c>
      <c r="I232" s="208"/>
      <c r="J232" s="311"/>
      <c r="K232" s="208" t="s">
        <v>1093</v>
      </c>
      <c r="L232" s="208"/>
      <c r="M232" s="208"/>
      <c r="N232" s="208"/>
      <c r="O232" s="208"/>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101.25" hidden="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135" x14ac:dyDescent="0.25">
      <c r="B235" s="309" t="s">
        <v>7</v>
      </c>
      <c r="C235" s="165" t="s">
        <v>910</v>
      </c>
      <c r="D235" s="165" t="s">
        <v>275</v>
      </c>
      <c r="E235" s="164" t="s">
        <v>24</v>
      </c>
      <c r="F235" s="171" t="s">
        <v>911</v>
      </c>
      <c r="G235" s="311" t="s">
        <v>32</v>
      </c>
      <c r="H235" s="299" t="s">
        <v>1073</v>
      </c>
      <c r="I235" s="208"/>
      <c r="J235" s="311"/>
      <c r="K235" s="208" t="s">
        <v>1094</v>
      </c>
      <c r="L235" s="208"/>
      <c r="M235" s="208"/>
      <c r="N235" s="208"/>
      <c r="O235" s="208"/>
      <c r="P235" s="311"/>
      <c r="Q235" s="312"/>
    </row>
    <row r="236" spans="2:17" ht="32.450000000000003" hidden="1" customHeight="1" x14ac:dyDescent="0.25">
      <c r="B236" s="309" t="s">
        <v>7</v>
      </c>
      <c r="C236" s="165"/>
      <c r="D236" s="165" t="s">
        <v>533</v>
      </c>
      <c r="E236" s="164" t="s">
        <v>24</v>
      </c>
      <c r="F236" s="171" t="s">
        <v>912</v>
      </c>
      <c r="G236" s="311" t="s">
        <v>32</v>
      </c>
      <c r="H236" s="299" t="s">
        <v>13</v>
      </c>
      <c r="I236" s="208"/>
      <c r="J236" s="311"/>
      <c r="K236" s="208"/>
      <c r="L236" s="208"/>
      <c r="M236" s="208"/>
      <c r="N236" s="208"/>
      <c r="O236" s="208"/>
      <c r="P236" s="311"/>
      <c r="Q236" s="312"/>
    </row>
    <row r="237" spans="2:17" ht="96.9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8.5" hidden="1" customHeight="1" x14ac:dyDescent="0.25">
      <c r="B239" s="309" t="s">
        <v>7</v>
      </c>
      <c r="C239" s="158" t="s">
        <v>917</v>
      </c>
      <c r="D239" s="158" t="s">
        <v>278</v>
      </c>
      <c r="E239" s="163" t="s">
        <v>24</v>
      </c>
      <c r="F239" s="170" t="s">
        <v>918</v>
      </c>
      <c r="G239" s="313" t="s">
        <v>32</v>
      </c>
      <c r="H239" s="304" t="s">
        <v>13</v>
      </c>
      <c r="I239" s="209"/>
      <c r="J239" s="313"/>
      <c r="K239" s="209"/>
      <c r="L239" s="209"/>
      <c r="M239" s="209"/>
      <c r="N239" s="209"/>
      <c r="O239" s="209"/>
      <c r="P239" s="313"/>
      <c r="Q239" s="314"/>
    </row>
    <row r="240" spans="2:17" ht="156.94999999999999"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3"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50.45"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4.099999999999994"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4.5"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6.45"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2.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8.4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3">
        <f>COUNTIF(H4:H260,"=Indéterminé")</f>
        <v>1</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6:6" x14ac:dyDescent="0.25">
      <c r="F273" s="56"/>
    </row>
    <row r="274" spans="6:6" x14ac:dyDescent="0.25">
      <c r="F274" s="56"/>
    </row>
    <row r="275" spans="6:6" x14ac:dyDescent="0.25">
      <c r="F275" s="56"/>
    </row>
    <row r="276" spans="6:6" x14ac:dyDescent="0.25">
      <c r="F276" s="56"/>
    </row>
    <row r="277" spans="6:6" x14ac:dyDescent="0.25">
      <c r="F277" s="56"/>
    </row>
    <row r="278" spans="6:6" x14ac:dyDescent="0.25">
      <c r="F278" s="56"/>
    </row>
    <row r="279" spans="6:6" x14ac:dyDescent="0.25">
      <c r="F279" s="56"/>
    </row>
    <row r="280" spans="6:6" x14ac:dyDescent="0.25">
      <c r="F280" s="56"/>
    </row>
    <row r="281" spans="6:6" x14ac:dyDescent="0.25">
      <c r="F281" s="56"/>
    </row>
    <row r="282" spans="6:6" x14ac:dyDescent="0.25">
      <c r="F282" s="56"/>
    </row>
    <row r="283" spans="6:6" x14ac:dyDescent="0.25">
      <c r="F283" s="56"/>
    </row>
    <row r="284" spans="6:6" x14ac:dyDescent="0.25">
      <c r="F284" s="56"/>
    </row>
    <row r="285" spans="6:6" x14ac:dyDescent="0.25">
      <c r="F285" s="56"/>
    </row>
    <row r="286" spans="6:6" x14ac:dyDescent="0.25">
      <c r="F286" s="56"/>
    </row>
    <row r="287" spans="6:6" x14ac:dyDescent="0.25">
      <c r="F287" s="56"/>
    </row>
    <row r="288" spans="6:6" x14ac:dyDescent="0.25">
      <c r="F288" s="56"/>
    </row>
    <row r="289" spans="6:6" x14ac:dyDescent="0.25">
      <c r="F289" s="56"/>
    </row>
    <row r="290" spans="6:6" x14ac:dyDescent="0.25">
      <c r="F290" s="56"/>
    </row>
    <row r="291" spans="6:6" x14ac:dyDescent="0.25">
      <c r="F291" s="56"/>
    </row>
    <row r="292" spans="6:6" x14ac:dyDescent="0.25">
      <c r="F292" s="56"/>
    </row>
    <row r="293" spans="6:6" x14ac:dyDescent="0.25">
      <c r="F293" s="56"/>
    </row>
    <row r="294" spans="6:6" x14ac:dyDescent="0.25">
      <c r="F294" s="56"/>
    </row>
    <row r="295" spans="6:6" x14ac:dyDescent="0.25">
      <c r="F295" s="56"/>
    </row>
    <row r="296" spans="6:6" x14ac:dyDescent="0.25">
      <c r="F296" s="56"/>
    </row>
    <row r="297" spans="6:6" x14ac:dyDescent="0.25">
      <c r="F297" s="56"/>
    </row>
    <row r="298" spans="6:6" x14ac:dyDescent="0.25">
      <c r="F298" s="56"/>
    </row>
    <row r="299" spans="6:6" x14ac:dyDescent="0.25">
      <c r="F299" s="56"/>
    </row>
    <row r="300" spans="6:6" x14ac:dyDescent="0.25">
      <c r="F300" s="56"/>
    </row>
    <row r="301" spans="6:6" x14ac:dyDescent="0.25">
      <c r="F301" s="56"/>
    </row>
    <row r="302" spans="6:6" x14ac:dyDescent="0.25">
      <c r="F302" s="56"/>
    </row>
    <row r="303" spans="6:6" x14ac:dyDescent="0.25">
      <c r="F303" s="56"/>
    </row>
    <row r="304" spans="6:6" x14ac:dyDescent="0.25">
      <c r="F304" s="56"/>
    </row>
    <row r="305" spans="6:6" x14ac:dyDescent="0.25">
      <c r="F305" s="56"/>
    </row>
    <row r="306" spans="6:6" x14ac:dyDescent="0.25">
      <c r="F306" s="56"/>
    </row>
    <row r="307" spans="6:6" x14ac:dyDescent="0.25">
      <c r="F307" s="56"/>
    </row>
    <row r="308" spans="6:6" x14ac:dyDescent="0.25">
      <c r="F308" s="56"/>
    </row>
    <row r="309" spans="6:6" x14ac:dyDescent="0.25">
      <c r="F309" s="56"/>
    </row>
    <row r="310" spans="6:6" x14ac:dyDescent="0.25">
      <c r="F310" s="56"/>
    </row>
    <row r="311" spans="6:6" x14ac:dyDescent="0.25">
      <c r="F311" s="56"/>
    </row>
    <row r="312" spans="6:6" x14ac:dyDescent="0.25">
      <c r="F312" s="56"/>
    </row>
    <row r="313" spans="6:6" x14ac:dyDescent="0.25">
      <c r="F313" s="56"/>
    </row>
    <row r="314" spans="6:6" x14ac:dyDescent="0.25">
      <c r="F314" s="56"/>
    </row>
    <row r="315" spans="6:6" x14ac:dyDescent="0.25">
      <c r="F315" s="56"/>
    </row>
    <row r="316" spans="6:6" x14ac:dyDescent="0.25">
      <c r="F316" s="56"/>
    </row>
    <row r="317" spans="6:6" x14ac:dyDescent="0.25">
      <c r="F317" s="56"/>
    </row>
    <row r="318" spans="6:6" x14ac:dyDescent="0.25">
      <c r="F318" s="56"/>
    </row>
    <row r="319" spans="6:6" x14ac:dyDescent="0.25">
      <c r="F319" s="56"/>
    </row>
    <row r="320" spans="6:6" x14ac:dyDescent="0.25">
      <c r="F320" s="56"/>
    </row>
    <row r="321" spans="6:6" x14ac:dyDescent="0.25">
      <c r="F321" s="56"/>
    </row>
    <row r="322" spans="6:6" x14ac:dyDescent="0.25">
      <c r="F322" s="56"/>
    </row>
    <row r="323" spans="6:6" x14ac:dyDescent="0.25">
      <c r="F323" s="56"/>
    </row>
    <row r="324" spans="6:6" x14ac:dyDescent="0.25">
      <c r="F324" s="56"/>
    </row>
    <row r="325" spans="6:6" x14ac:dyDescent="0.25">
      <c r="F325" s="56"/>
    </row>
    <row r="326" spans="6:6" x14ac:dyDescent="0.25">
      <c r="F326" s="56"/>
    </row>
    <row r="327" spans="6:6" x14ac:dyDescent="0.25">
      <c r="F327" s="56"/>
    </row>
    <row r="328" spans="6:6" x14ac:dyDescent="0.25">
      <c r="F328" s="56"/>
    </row>
    <row r="329" spans="6:6" x14ac:dyDescent="0.25">
      <c r="F329" s="56"/>
    </row>
    <row r="330" spans="6:6" x14ac:dyDescent="0.25">
      <c r="F330" s="56"/>
    </row>
    <row r="331" spans="6:6" x14ac:dyDescent="0.25">
      <c r="F331" s="56"/>
    </row>
    <row r="332" spans="6:6" x14ac:dyDescent="0.25">
      <c r="F332" s="56"/>
    </row>
    <row r="333" spans="6:6" x14ac:dyDescent="0.25">
      <c r="F333" s="56"/>
    </row>
    <row r="334" spans="6:6" x14ac:dyDescent="0.25">
      <c r="F334" s="56"/>
    </row>
    <row r="335" spans="6:6" x14ac:dyDescent="0.25">
      <c r="F335" s="56"/>
    </row>
    <row r="336" spans="6:6" x14ac:dyDescent="0.25">
      <c r="F336" s="56"/>
    </row>
    <row r="337" spans="6:6" x14ac:dyDescent="0.25">
      <c r="F337" s="56"/>
    </row>
    <row r="338" spans="6:6" x14ac:dyDescent="0.25">
      <c r="F338" s="56"/>
    </row>
    <row r="339" spans="6:6" x14ac:dyDescent="0.25">
      <c r="F339" s="56"/>
    </row>
    <row r="340" spans="6:6" x14ac:dyDescent="0.25">
      <c r="F340" s="56"/>
    </row>
    <row r="341" spans="6:6" x14ac:dyDescent="0.25">
      <c r="F341" s="56"/>
    </row>
    <row r="342" spans="6:6" x14ac:dyDescent="0.25">
      <c r="F342" s="56"/>
    </row>
    <row r="343" spans="6:6" x14ac:dyDescent="0.25">
      <c r="F343" s="56"/>
    </row>
    <row r="344" spans="6:6" x14ac:dyDescent="0.25">
      <c r="F344" s="56"/>
    </row>
    <row r="345" spans="6:6" x14ac:dyDescent="0.25">
      <c r="F345" s="56"/>
    </row>
    <row r="346" spans="6:6" x14ac:dyDescent="0.25">
      <c r="F346" s="56"/>
    </row>
    <row r="347" spans="6:6" x14ac:dyDescent="0.25">
      <c r="F347" s="56"/>
    </row>
    <row r="348" spans="6:6" x14ac:dyDescent="0.25">
      <c r="F348" s="56"/>
    </row>
    <row r="349" spans="6:6" x14ac:dyDescent="0.25">
      <c r="F349" s="56"/>
    </row>
    <row r="350" spans="6:6" x14ac:dyDescent="0.25">
      <c r="F350" s="56"/>
    </row>
    <row r="351" spans="6:6" x14ac:dyDescent="0.25">
      <c r="F351" s="56"/>
    </row>
    <row r="352" spans="6:6" x14ac:dyDescent="0.25">
      <c r="F352" s="56"/>
    </row>
    <row r="353" spans="6:6" x14ac:dyDescent="0.25">
      <c r="F353" s="56"/>
    </row>
    <row r="354" spans="6:6" x14ac:dyDescent="0.25">
      <c r="F354" s="56"/>
    </row>
    <row r="355" spans="6:6" x14ac:dyDescent="0.25">
      <c r="F355" s="56"/>
    </row>
    <row r="356" spans="6:6" x14ac:dyDescent="0.25">
      <c r="F356" s="56"/>
    </row>
    <row r="357" spans="6:6" x14ac:dyDescent="0.25">
      <c r="F357" s="56"/>
    </row>
    <row r="358" spans="6:6" x14ac:dyDescent="0.25">
      <c r="F358" s="56"/>
    </row>
    <row r="359" spans="6:6" x14ac:dyDescent="0.25">
      <c r="F359" s="56"/>
    </row>
    <row r="360" spans="6:6" x14ac:dyDescent="0.25">
      <c r="F360" s="56"/>
    </row>
    <row r="361" spans="6:6" x14ac:dyDescent="0.25">
      <c r="F361" s="56"/>
    </row>
    <row r="362" spans="6:6" x14ac:dyDescent="0.25">
      <c r="F362" s="56"/>
    </row>
    <row r="363" spans="6:6" x14ac:dyDescent="0.25">
      <c r="F363" s="56"/>
    </row>
    <row r="364" spans="6:6" x14ac:dyDescent="0.25">
      <c r="F364" s="56"/>
    </row>
    <row r="365" spans="6:6" x14ac:dyDescent="0.25">
      <c r="F365" s="56"/>
    </row>
    <row r="366" spans="6:6" x14ac:dyDescent="0.25">
      <c r="F366" s="56"/>
    </row>
    <row r="367" spans="6:6" x14ac:dyDescent="0.25">
      <c r="F367" s="56"/>
    </row>
    <row r="368" spans="6:6" x14ac:dyDescent="0.25">
      <c r="F368" s="56"/>
    </row>
    <row r="369" spans="6:6" x14ac:dyDescent="0.25">
      <c r="F369" s="56"/>
    </row>
    <row r="370" spans="6:6" x14ac:dyDescent="0.25">
      <c r="F370" s="56"/>
    </row>
    <row r="371" spans="6:6" x14ac:dyDescent="0.25">
      <c r="F371" s="56"/>
    </row>
    <row r="372" spans="6:6" x14ac:dyDescent="0.25">
      <c r="F372" s="56"/>
    </row>
    <row r="373" spans="6:6" x14ac:dyDescent="0.25">
      <c r="F373" s="56"/>
    </row>
    <row r="374" spans="6:6" x14ac:dyDescent="0.25">
      <c r="F374" s="56"/>
    </row>
    <row r="375" spans="6:6" x14ac:dyDescent="0.25">
      <c r="F375" s="56"/>
    </row>
    <row r="376" spans="6:6" x14ac:dyDescent="0.25">
      <c r="F376" s="56"/>
    </row>
    <row r="377" spans="6:6" x14ac:dyDescent="0.25">
      <c r="F377" s="56"/>
    </row>
    <row r="378" spans="6:6" x14ac:dyDescent="0.25">
      <c r="F378" s="56"/>
    </row>
    <row r="379" spans="6:6" x14ac:dyDescent="0.25">
      <c r="F379" s="56"/>
    </row>
    <row r="380" spans="6:6" x14ac:dyDescent="0.25">
      <c r="F380" s="56"/>
    </row>
    <row r="381" spans="6:6" x14ac:dyDescent="0.25">
      <c r="F381" s="56"/>
    </row>
    <row r="382" spans="6:6" x14ac:dyDescent="0.25">
      <c r="F382" s="56"/>
    </row>
    <row r="383" spans="6:6" x14ac:dyDescent="0.25">
      <c r="F383" s="56"/>
    </row>
    <row r="384" spans="6:6" x14ac:dyDescent="0.25">
      <c r="F384" s="56"/>
    </row>
    <row r="385" spans="6:6" x14ac:dyDescent="0.25">
      <c r="F385" s="56"/>
    </row>
    <row r="386" spans="6:6" x14ac:dyDescent="0.25">
      <c r="F386" s="56"/>
    </row>
    <row r="387" spans="6:6" x14ac:dyDescent="0.25">
      <c r="F387" s="56"/>
    </row>
    <row r="388" spans="6:6" x14ac:dyDescent="0.25">
      <c r="F388" s="56"/>
    </row>
    <row r="389" spans="6:6" x14ac:dyDescent="0.25">
      <c r="F389" s="56"/>
    </row>
    <row r="390" spans="6:6" x14ac:dyDescent="0.25">
      <c r="F390" s="56"/>
    </row>
    <row r="391" spans="6:6" x14ac:dyDescent="0.25">
      <c r="F391" s="56"/>
    </row>
    <row r="392" spans="6:6" x14ac:dyDescent="0.25">
      <c r="F392" s="56"/>
    </row>
    <row r="393" spans="6:6" x14ac:dyDescent="0.25">
      <c r="F393" s="56"/>
    </row>
    <row r="394" spans="6:6" x14ac:dyDescent="0.25">
      <c r="F394" s="56"/>
    </row>
    <row r="395" spans="6:6" x14ac:dyDescent="0.25">
      <c r="F395" s="56"/>
    </row>
    <row r="396" spans="6:6" x14ac:dyDescent="0.25">
      <c r="F396" s="56"/>
    </row>
    <row r="397" spans="6:6" x14ac:dyDescent="0.25">
      <c r="F397" s="56"/>
    </row>
    <row r="398" spans="6:6" x14ac:dyDescent="0.25">
      <c r="F398" s="56"/>
    </row>
    <row r="399" spans="6:6" x14ac:dyDescent="0.25">
      <c r="F399" s="56"/>
    </row>
    <row r="400" spans="6:6" x14ac:dyDescent="0.25">
      <c r="F400" s="56"/>
    </row>
    <row r="401" spans="6:6" x14ac:dyDescent="0.25">
      <c r="F401" s="56"/>
    </row>
    <row r="402" spans="6:6" x14ac:dyDescent="0.25">
      <c r="F402" s="56"/>
    </row>
    <row r="403" spans="6:6" x14ac:dyDescent="0.25">
      <c r="F403" s="56"/>
    </row>
    <row r="404" spans="6:6" x14ac:dyDescent="0.25">
      <c r="F404" s="56"/>
    </row>
    <row r="405" spans="6:6" x14ac:dyDescent="0.25">
      <c r="F405" s="56"/>
    </row>
    <row r="406" spans="6:6" x14ac:dyDescent="0.25">
      <c r="F406" s="56"/>
    </row>
    <row r="407" spans="6:6" x14ac:dyDescent="0.25">
      <c r="F407" s="56"/>
    </row>
    <row r="408" spans="6:6" x14ac:dyDescent="0.25">
      <c r="F408" s="56"/>
    </row>
    <row r="409" spans="6:6" x14ac:dyDescent="0.25">
      <c r="F409" s="56"/>
    </row>
    <row r="410" spans="6:6" x14ac:dyDescent="0.25">
      <c r="F410" s="56"/>
    </row>
    <row r="411" spans="6:6" x14ac:dyDescent="0.25">
      <c r="F411" s="56"/>
    </row>
    <row r="412" spans="6:6" x14ac:dyDescent="0.25">
      <c r="F412" s="56"/>
    </row>
    <row r="413" spans="6:6" x14ac:dyDescent="0.25">
      <c r="F413" s="56"/>
    </row>
    <row r="414" spans="6:6" x14ac:dyDescent="0.25">
      <c r="F414" s="56"/>
    </row>
    <row r="415" spans="6:6" x14ac:dyDescent="0.25">
      <c r="F415" s="56"/>
    </row>
    <row r="416" spans="6:6" x14ac:dyDescent="0.25">
      <c r="F416" s="56"/>
    </row>
    <row r="417" spans="6:6" x14ac:dyDescent="0.25">
      <c r="F417" s="56"/>
    </row>
    <row r="418" spans="6:6" x14ac:dyDescent="0.25">
      <c r="F418" s="56"/>
    </row>
    <row r="419" spans="6:6" x14ac:dyDescent="0.25">
      <c r="F419" s="56"/>
    </row>
    <row r="420" spans="6:6" x14ac:dyDescent="0.25">
      <c r="F420" s="56"/>
    </row>
    <row r="421" spans="6:6" x14ac:dyDescent="0.25">
      <c r="F421" s="56"/>
    </row>
    <row r="422" spans="6:6" x14ac:dyDescent="0.25">
      <c r="F422" s="56"/>
    </row>
    <row r="423" spans="6:6" x14ac:dyDescent="0.25">
      <c r="F423" s="56"/>
    </row>
    <row r="424" spans="6:6" x14ac:dyDescent="0.25">
      <c r="F424" s="56"/>
    </row>
    <row r="425" spans="6:6" x14ac:dyDescent="0.25">
      <c r="F425" s="56"/>
    </row>
    <row r="426" spans="6:6" x14ac:dyDescent="0.25">
      <c r="F426" s="56"/>
    </row>
    <row r="427" spans="6:6" x14ac:dyDescent="0.25">
      <c r="F427" s="56"/>
    </row>
    <row r="428" spans="6:6" x14ac:dyDescent="0.25">
      <c r="F428" s="56"/>
    </row>
    <row r="429" spans="6:6" x14ac:dyDescent="0.25">
      <c r="F429" s="56"/>
    </row>
    <row r="430" spans="6:6" x14ac:dyDescent="0.25">
      <c r="F430" s="56"/>
    </row>
    <row r="431" spans="6:6" x14ac:dyDescent="0.25">
      <c r="F431" s="56"/>
    </row>
    <row r="432" spans="6:6" x14ac:dyDescent="0.25">
      <c r="F432" s="56"/>
    </row>
    <row r="433" spans="6:6" x14ac:dyDescent="0.25">
      <c r="F433" s="56"/>
    </row>
    <row r="434" spans="6:6" x14ac:dyDescent="0.25">
      <c r="F434" s="56"/>
    </row>
    <row r="435" spans="6:6" x14ac:dyDescent="0.25">
      <c r="F435" s="56"/>
    </row>
    <row r="436" spans="6:6" x14ac:dyDescent="0.25">
      <c r="F436" s="56"/>
    </row>
    <row r="437" spans="6:6" x14ac:dyDescent="0.25">
      <c r="F437" s="56"/>
    </row>
    <row r="438" spans="6:6" x14ac:dyDescent="0.25">
      <c r="F438" s="56"/>
    </row>
    <row r="439" spans="6:6" x14ac:dyDescent="0.25">
      <c r="F439" s="56"/>
    </row>
    <row r="440" spans="6:6" x14ac:dyDescent="0.25">
      <c r="F440" s="56"/>
    </row>
    <row r="441" spans="6:6" x14ac:dyDescent="0.25">
      <c r="F441" s="56"/>
    </row>
    <row r="442" spans="6:6" x14ac:dyDescent="0.25">
      <c r="F442" s="56"/>
    </row>
    <row r="443" spans="6:6" x14ac:dyDescent="0.25">
      <c r="F443" s="56"/>
    </row>
    <row r="444" spans="6:6" x14ac:dyDescent="0.25">
      <c r="F444" s="56"/>
    </row>
    <row r="445" spans="6:6" x14ac:dyDescent="0.25">
      <c r="F445" s="56"/>
    </row>
    <row r="446" spans="6:6" x14ac:dyDescent="0.25">
      <c r="F446" s="56"/>
    </row>
    <row r="447" spans="6:6" x14ac:dyDescent="0.25">
      <c r="F447" s="56"/>
    </row>
    <row r="448" spans="6:6" x14ac:dyDescent="0.25">
      <c r="F448" s="56"/>
    </row>
    <row r="449" spans="6:6" x14ac:dyDescent="0.25">
      <c r="F449" s="56"/>
    </row>
    <row r="450" spans="6:6" x14ac:dyDescent="0.25">
      <c r="F450" s="56"/>
    </row>
    <row r="451" spans="6:6" x14ac:dyDescent="0.25">
      <c r="F451" s="56"/>
    </row>
    <row r="452" spans="6:6" x14ac:dyDescent="0.25">
      <c r="F452" s="56"/>
    </row>
    <row r="453" spans="6:6" x14ac:dyDescent="0.25">
      <c r="F453" s="56"/>
    </row>
    <row r="454" spans="6:6" x14ac:dyDescent="0.25">
      <c r="F454" s="56"/>
    </row>
    <row r="455" spans="6:6" x14ac:dyDescent="0.25">
      <c r="F455" s="56"/>
    </row>
    <row r="456" spans="6:6" x14ac:dyDescent="0.25">
      <c r="F456" s="56"/>
    </row>
    <row r="457" spans="6:6" x14ac:dyDescent="0.25">
      <c r="F457" s="56"/>
    </row>
    <row r="458" spans="6:6" x14ac:dyDescent="0.25">
      <c r="F458" s="56"/>
    </row>
    <row r="459" spans="6:6" x14ac:dyDescent="0.25">
      <c r="F459" s="56"/>
    </row>
    <row r="460" spans="6:6" x14ac:dyDescent="0.25">
      <c r="F460" s="56"/>
    </row>
    <row r="461" spans="6:6" x14ac:dyDescent="0.25">
      <c r="F461" s="56"/>
    </row>
    <row r="462" spans="6:6" x14ac:dyDescent="0.25">
      <c r="F462" s="56"/>
    </row>
    <row r="463" spans="6:6" x14ac:dyDescent="0.25">
      <c r="F463" s="56"/>
    </row>
    <row r="464" spans="6:6" x14ac:dyDescent="0.25">
      <c r="F464" s="56"/>
    </row>
    <row r="465" spans="6:6" x14ac:dyDescent="0.25">
      <c r="F465" s="56"/>
    </row>
    <row r="466" spans="6:6" x14ac:dyDescent="0.25">
      <c r="F466" s="56"/>
    </row>
    <row r="467" spans="6:6" x14ac:dyDescent="0.25">
      <c r="F467" s="56"/>
    </row>
    <row r="468" spans="6:6" x14ac:dyDescent="0.25">
      <c r="F468" s="56"/>
    </row>
    <row r="469" spans="6:6" x14ac:dyDescent="0.25">
      <c r="F469" s="56"/>
    </row>
    <row r="470" spans="6:6" x14ac:dyDescent="0.25">
      <c r="F470" s="56"/>
    </row>
    <row r="471" spans="6:6" x14ac:dyDescent="0.25">
      <c r="F471" s="56"/>
    </row>
    <row r="472" spans="6:6" x14ac:dyDescent="0.25">
      <c r="F472" s="56"/>
    </row>
    <row r="473" spans="6:6" x14ac:dyDescent="0.25">
      <c r="F473" s="56"/>
    </row>
    <row r="474" spans="6:6" x14ac:dyDescent="0.25">
      <c r="F474" s="56"/>
    </row>
    <row r="475" spans="6:6" x14ac:dyDescent="0.25">
      <c r="F475" s="56"/>
    </row>
    <row r="476" spans="6:6" x14ac:dyDescent="0.25">
      <c r="F476" s="56"/>
    </row>
    <row r="477" spans="6:6" x14ac:dyDescent="0.25">
      <c r="F477" s="56"/>
    </row>
    <row r="478" spans="6:6" x14ac:dyDescent="0.25">
      <c r="F478" s="56"/>
    </row>
    <row r="479" spans="6:6" x14ac:dyDescent="0.25">
      <c r="F479" s="56"/>
    </row>
    <row r="480" spans="6:6" x14ac:dyDescent="0.25">
      <c r="F480" s="56"/>
    </row>
    <row r="481" spans="6:6" x14ac:dyDescent="0.25">
      <c r="F481" s="56"/>
    </row>
    <row r="482" spans="6:6" x14ac:dyDescent="0.25">
      <c r="F482" s="56"/>
    </row>
    <row r="483" spans="6:6" x14ac:dyDescent="0.25">
      <c r="F483" s="56"/>
    </row>
    <row r="484" spans="6:6" x14ac:dyDescent="0.25">
      <c r="F484" s="56"/>
    </row>
    <row r="485" spans="6:6" x14ac:dyDescent="0.25">
      <c r="F485" s="56"/>
    </row>
    <row r="486" spans="6:6" x14ac:dyDescent="0.25">
      <c r="F486" s="56"/>
    </row>
    <row r="487" spans="6:6" x14ac:dyDescent="0.25">
      <c r="F487" s="56"/>
    </row>
    <row r="488" spans="6:6" x14ac:dyDescent="0.25">
      <c r="F488" s="56"/>
    </row>
    <row r="489" spans="6:6" x14ac:dyDescent="0.25">
      <c r="F489" s="56"/>
    </row>
    <row r="490" spans="6:6" x14ac:dyDescent="0.25">
      <c r="F490" s="56"/>
    </row>
    <row r="491" spans="6:6" x14ac:dyDescent="0.25">
      <c r="F491" s="56"/>
    </row>
    <row r="492" spans="6:6" x14ac:dyDescent="0.25">
      <c r="F492" s="56"/>
    </row>
    <row r="493" spans="6:6" x14ac:dyDescent="0.25">
      <c r="F493" s="56"/>
    </row>
    <row r="494" spans="6:6" x14ac:dyDescent="0.25">
      <c r="F494" s="56"/>
    </row>
    <row r="495" spans="6:6" x14ac:dyDescent="0.25">
      <c r="F495" s="56"/>
    </row>
    <row r="496" spans="6:6" x14ac:dyDescent="0.25">
      <c r="F496" s="56"/>
    </row>
    <row r="497" spans="6:6" x14ac:dyDescent="0.25">
      <c r="F497" s="56"/>
    </row>
    <row r="498" spans="6:6" x14ac:dyDescent="0.25">
      <c r="F498" s="56"/>
    </row>
    <row r="499" spans="6:6" x14ac:dyDescent="0.25">
      <c r="F499" s="56"/>
    </row>
    <row r="500" spans="6:6" x14ac:dyDescent="0.25">
      <c r="F500" s="56"/>
    </row>
    <row r="501" spans="6:6" x14ac:dyDescent="0.25">
      <c r="F501" s="56"/>
    </row>
    <row r="502" spans="6:6" x14ac:dyDescent="0.25">
      <c r="F502" s="56"/>
    </row>
    <row r="503" spans="6:6" x14ac:dyDescent="0.25">
      <c r="F503" s="56"/>
    </row>
    <row r="504" spans="6:6" x14ac:dyDescent="0.25">
      <c r="F504" s="56"/>
    </row>
    <row r="505" spans="6:6" x14ac:dyDescent="0.25">
      <c r="F505" s="56"/>
    </row>
    <row r="506" spans="6:6" x14ac:dyDescent="0.25">
      <c r="F506" s="56"/>
    </row>
    <row r="507" spans="6:6" x14ac:dyDescent="0.25">
      <c r="F507" s="56"/>
    </row>
    <row r="508" spans="6:6" x14ac:dyDescent="0.25">
      <c r="F508" s="56"/>
    </row>
    <row r="509" spans="6:6" x14ac:dyDescent="0.25">
      <c r="F509" s="56"/>
    </row>
    <row r="510" spans="6:6" x14ac:dyDescent="0.25">
      <c r="F510" s="56"/>
    </row>
    <row r="511" spans="6:6" x14ac:dyDescent="0.25">
      <c r="F511" s="56"/>
    </row>
    <row r="512" spans="6:6" x14ac:dyDescent="0.25">
      <c r="F512" s="56"/>
    </row>
    <row r="513" spans="6:6" x14ac:dyDescent="0.25">
      <c r="F513" s="56"/>
    </row>
    <row r="514" spans="6:6" x14ac:dyDescent="0.25">
      <c r="F514" s="56"/>
    </row>
    <row r="515" spans="6:6" x14ac:dyDescent="0.25">
      <c r="F515" s="56"/>
    </row>
    <row r="516" spans="6:6" x14ac:dyDescent="0.25">
      <c r="F516" s="56"/>
    </row>
    <row r="517" spans="6:6" x14ac:dyDescent="0.25">
      <c r="F517" s="56"/>
    </row>
    <row r="518" spans="6:6" x14ac:dyDescent="0.25">
      <c r="F518" s="56"/>
    </row>
    <row r="519" spans="6:6" x14ac:dyDescent="0.25">
      <c r="F519" s="56"/>
    </row>
    <row r="520" spans="6:6" x14ac:dyDescent="0.25">
      <c r="F520" s="56"/>
    </row>
    <row r="521" spans="6:6" x14ac:dyDescent="0.25">
      <c r="F521" s="56"/>
    </row>
    <row r="522" spans="6:6" x14ac:dyDescent="0.25">
      <c r="F522" s="56"/>
    </row>
    <row r="523" spans="6:6" x14ac:dyDescent="0.25">
      <c r="F523" s="56"/>
    </row>
    <row r="524" spans="6:6" x14ac:dyDescent="0.25">
      <c r="F524" s="56"/>
    </row>
    <row r="525" spans="6:6" x14ac:dyDescent="0.25">
      <c r="F525" s="56"/>
    </row>
    <row r="526" spans="6:6" x14ac:dyDescent="0.25">
      <c r="F526" s="56"/>
    </row>
    <row r="527" spans="6:6" x14ac:dyDescent="0.25">
      <c r="F527" s="56"/>
    </row>
    <row r="528" spans="6:6" x14ac:dyDescent="0.25">
      <c r="F528" s="56"/>
    </row>
    <row r="529" spans="6:6" x14ac:dyDescent="0.25">
      <c r="F529" s="56"/>
    </row>
    <row r="530" spans="6:6" x14ac:dyDescent="0.25">
      <c r="F530" s="56"/>
    </row>
    <row r="531" spans="6:6" x14ac:dyDescent="0.25">
      <c r="F531" s="56"/>
    </row>
    <row r="532" spans="6:6" x14ac:dyDescent="0.25">
      <c r="F532" s="56"/>
    </row>
    <row r="533" spans="6:6" x14ac:dyDescent="0.25">
      <c r="F533" s="56"/>
    </row>
    <row r="534" spans="6:6" x14ac:dyDescent="0.25">
      <c r="F534" s="56"/>
    </row>
    <row r="535" spans="6:6" x14ac:dyDescent="0.25">
      <c r="F535" s="56"/>
    </row>
    <row r="536" spans="6:6" x14ac:dyDescent="0.25">
      <c r="F536" s="56"/>
    </row>
    <row r="537" spans="6:6" x14ac:dyDescent="0.25">
      <c r="F537" s="56"/>
    </row>
    <row r="538" spans="6:6" x14ac:dyDescent="0.25">
      <c r="F538" s="56"/>
    </row>
    <row r="539" spans="6:6" x14ac:dyDescent="0.25">
      <c r="F539" s="56"/>
    </row>
    <row r="540" spans="6:6" x14ac:dyDescent="0.25">
      <c r="F540" s="56"/>
    </row>
    <row r="541" spans="6:6" x14ac:dyDescent="0.25">
      <c r="F541" s="56"/>
    </row>
    <row r="542" spans="6:6" x14ac:dyDescent="0.25">
      <c r="F542" s="56"/>
    </row>
    <row r="543" spans="6:6" x14ac:dyDescent="0.25">
      <c r="F543" s="56"/>
    </row>
    <row r="544" spans="6:6" x14ac:dyDescent="0.25">
      <c r="F544" s="56"/>
    </row>
    <row r="545" spans="6:6" x14ac:dyDescent="0.25">
      <c r="F545" s="56"/>
    </row>
    <row r="546" spans="6:6" x14ac:dyDescent="0.25">
      <c r="F546" s="56"/>
    </row>
    <row r="547" spans="6:6" x14ac:dyDescent="0.25">
      <c r="F547" s="56"/>
    </row>
    <row r="548" spans="6:6" x14ac:dyDescent="0.25">
      <c r="F548" s="56"/>
    </row>
    <row r="549" spans="6:6" x14ac:dyDescent="0.25">
      <c r="F549" s="56"/>
    </row>
    <row r="550" spans="6:6" x14ac:dyDescent="0.25">
      <c r="F550" s="56"/>
    </row>
    <row r="551" spans="6:6" x14ac:dyDescent="0.25">
      <c r="F551" s="56"/>
    </row>
    <row r="552" spans="6:6" x14ac:dyDescent="0.25">
      <c r="F552" s="56"/>
    </row>
    <row r="553" spans="6:6" x14ac:dyDescent="0.25">
      <c r="F553" s="56"/>
    </row>
    <row r="554" spans="6:6" x14ac:dyDescent="0.25">
      <c r="F554" s="56"/>
    </row>
    <row r="555" spans="6:6" x14ac:dyDescent="0.25">
      <c r="F555" s="56"/>
    </row>
    <row r="556" spans="6:6" x14ac:dyDescent="0.25">
      <c r="F556" s="56"/>
    </row>
    <row r="557" spans="6:6" x14ac:dyDescent="0.25">
      <c r="F557" s="56"/>
    </row>
    <row r="558" spans="6:6" x14ac:dyDescent="0.25">
      <c r="F558" s="56"/>
    </row>
    <row r="559" spans="6:6" x14ac:dyDescent="0.25">
      <c r="F559" s="56"/>
    </row>
    <row r="560" spans="6:6" x14ac:dyDescent="0.25">
      <c r="F560" s="56"/>
    </row>
    <row r="561" spans="6:6" x14ac:dyDescent="0.25">
      <c r="F561" s="56"/>
    </row>
    <row r="562" spans="6:6" x14ac:dyDescent="0.25">
      <c r="F562" s="56"/>
    </row>
    <row r="563" spans="6:6" x14ac:dyDescent="0.25">
      <c r="F563" s="56"/>
    </row>
    <row r="564" spans="6:6" x14ac:dyDescent="0.25">
      <c r="F564" s="56"/>
    </row>
    <row r="565" spans="6:6" x14ac:dyDescent="0.25">
      <c r="F565" s="56"/>
    </row>
    <row r="566" spans="6:6" x14ac:dyDescent="0.25">
      <c r="F566" s="56"/>
    </row>
    <row r="567" spans="6:6" x14ac:dyDescent="0.25">
      <c r="F567" s="56"/>
    </row>
    <row r="568" spans="6:6" x14ac:dyDescent="0.25">
      <c r="F568" s="56"/>
    </row>
    <row r="569" spans="6:6" x14ac:dyDescent="0.25">
      <c r="F569" s="56"/>
    </row>
    <row r="570" spans="6:6" x14ac:dyDescent="0.25">
      <c r="F570" s="56"/>
    </row>
    <row r="571" spans="6:6" x14ac:dyDescent="0.25">
      <c r="F571" s="56"/>
    </row>
    <row r="572" spans="6:6" x14ac:dyDescent="0.25">
      <c r="F572" s="56"/>
    </row>
    <row r="573" spans="6:6" x14ac:dyDescent="0.25">
      <c r="F573" s="56"/>
    </row>
    <row r="574" spans="6:6" x14ac:dyDescent="0.25">
      <c r="F574" s="56"/>
    </row>
    <row r="575" spans="6:6" x14ac:dyDescent="0.25">
      <c r="F575" s="56"/>
    </row>
    <row r="576" spans="6:6" x14ac:dyDescent="0.25">
      <c r="F576" s="56"/>
    </row>
    <row r="577" spans="6:6" x14ac:dyDescent="0.25">
      <c r="F577" s="56"/>
    </row>
    <row r="578" spans="6:6" x14ac:dyDescent="0.25">
      <c r="F578" s="56"/>
    </row>
    <row r="579" spans="6:6" x14ac:dyDescent="0.25">
      <c r="F579" s="56"/>
    </row>
    <row r="580" spans="6:6" x14ac:dyDescent="0.25">
      <c r="F580" s="56"/>
    </row>
    <row r="581" spans="6:6" x14ac:dyDescent="0.25">
      <c r="F581" s="56"/>
    </row>
    <row r="582" spans="6:6" x14ac:dyDescent="0.25">
      <c r="F582" s="56"/>
    </row>
    <row r="583" spans="6:6" x14ac:dyDescent="0.25">
      <c r="F583" s="56"/>
    </row>
    <row r="584" spans="6:6" x14ac:dyDescent="0.25">
      <c r="F584" s="56"/>
    </row>
    <row r="585" spans="6:6" x14ac:dyDescent="0.25">
      <c r="F585" s="56"/>
    </row>
    <row r="586" spans="6:6" x14ac:dyDescent="0.25">
      <c r="F586" s="56"/>
    </row>
    <row r="587" spans="6:6" x14ac:dyDescent="0.25">
      <c r="F587" s="56"/>
    </row>
    <row r="588" spans="6:6" x14ac:dyDescent="0.25">
      <c r="F588" s="56"/>
    </row>
    <row r="589" spans="6:6" x14ac:dyDescent="0.25">
      <c r="F589" s="56"/>
    </row>
    <row r="590" spans="6:6" x14ac:dyDescent="0.25">
      <c r="F590" s="56"/>
    </row>
    <row r="591" spans="6:6" x14ac:dyDescent="0.25">
      <c r="F591" s="56"/>
    </row>
    <row r="592" spans="6:6" x14ac:dyDescent="0.25">
      <c r="F592" s="56"/>
    </row>
    <row r="593" spans="6:6" x14ac:dyDescent="0.25">
      <c r="F593" s="56"/>
    </row>
    <row r="594" spans="6:6" x14ac:dyDescent="0.25">
      <c r="F594" s="56"/>
    </row>
    <row r="595" spans="6:6" x14ac:dyDescent="0.25">
      <c r="F595" s="56"/>
    </row>
    <row r="596" spans="6:6" x14ac:dyDescent="0.25">
      <c r="F596" s="56"/>
    </row>
    <row r="597" spans="6:6" x14ac:dyDescent="0.25">
      <c r="F597" s="56"/>
    </row>
    <row r="598" spans="6:6" x14ac:dyDescent="0.25">
      <c r="F598" s="56"/>
    </row>
    <row r="599" spans="6:6" x14ac:dyDescent="0.25">
      <c r="F599" s="56"/>
    </row>
    <row r="600" spans="6:6" x14ac:dyDescent="0.25">
      <c r="F600" s="56"/>
    </row>
    <row r="601" spans="6:6" x14ac:dyDescent="0.25">
      <c r="F601" s="56"/>
    </row>
    <row r="602" spans="6:6" x14ac:dyDescent="0.25">
      <c r="F602" s="56"/>
    </row>
    <row r="603" spans="6:6" x14ac:dyDescent="0.25">
      <c r="F603" s="56"/>
    </row>
    <row r="604" spans="6:6" x14ac:dyDescent="0.25">
      <c r="F604" s="56"/>
    </row>
    <row r="605" spans="6:6" x14ac:dyDescent="0.25">
      <c r="F605" s="56"/>
    </row>
    <row r="606" spans="6:6" x14ac:dyDescent="0.25">
      <c r="F606" s="56"/>
    </row>
    <row r="607" spans="6:6" x14ac:dyDescent="0.25">
      <c r="F607" s="56"/>
    </row>
    <row r="608" spans="6:6" x14ac:dyDescent="0.25">
      <c r="F608" s="56"/>
    </row>
    <row r="609" spans="6:6" x14ac:dyDescent="0.25">
      <c r="F609" s="56"/>
    </row>
    <row r="610" spans="6:6" x14ac:dyDescent="0.25">
      <c r="F610" s="56"/>
    </row>
    <row r="611" spans="6:6" x14ac:dyDescent="0.25">
      <c r="F611" s="56"/>
    </row>
    <row r="612" spans="6:6" x14ac:dyDescent="0.25">
      <c r="F612" s="56"/>
    </row>
    <row r="613" spans="6:6" x14ac:dyDescent="0.25">
      <c r="F613" s="56"/>
    </row>
    <row r="614" spans="6:6" x14ac:dyDescent="0.25">
      <c r="F614" s="56"/>
    </row>
    <row r="615" spans="6:6" x14ac:dyDescent="0.25">
      <c r="F615" s="56"/>
    </row>
    <row r="616" spans="6:6" x14ac:dyDescent="0.25">
      <c r="F616" s="56"/>
    </row>
    <row r="617" spans="6:6" x14ac:dyDescent="0.25">
      <c r="F617" s="56"/>
    </row>
    <row r="618" spans="6:6" x14ac:dyDescent="0.25">
      <c r="F618" s="56"/>
    </row>
    <row r="619" spans="6:6" x14ac:dyDescent="0.25">
      <c r="F619" s="56"/>
    </row>
    <row r="620" spans="6:6" x14ac:dyDescent="0.25">
      <c r="F620" s="56"/>
    </row>
    <row r="621" spans="6:6" x14ac:dyDescent="0.25">
      <c r="F621" s="56"/>
    </row>
    <row r="622" spans="6:6" x14ac:dyDescent="0.25">
      <c r="F622" s="56"/>
    </row>
    <row r="623" spans="6:6" x14ac:dyDescent="0.25">
      <c r="F623" s="56"/>
    </row>
    <row r="624" spans="6:6" x14ac:dyDescent="0.25">
      <c r="F624" s="56"/>
    </row>
    <row r="625" spans="6:6" x14ac:dyDescent="0.25">
      <c r="F625" s="56"/>
    </row>
    <row r="626" spans="6:6" x14ac:dyDescent="0.25">
      <c r="F626" s="56"/>
    </row>
    <row r="627" spans="6:6" x14ac:dyDescent="0.25">
      <c r="F627" s="56"/>
    </row>
    <row r="628" spans="6:6" x14ac:dyDescent="0.25">
      <c r="F628" s="56"/>
    </row>
    <row r="629" spans="6:6" x14ac:dyDescent="0.25">
      <c r="F629" s="56"/>
    </row>
    <row r="630" spans="6:6" x14ac:dyDescent="0.25">
      <c r="F630" s="56"/>
    </row>
    <row r="631" spans="6:6" x14ac:dyDescent="0.25">
      <c r="F631" s="56"/>
    </row>
    <row r="632" spans="6:6" x14ac:dyDescent="0.25">
      <c r="F632" s="56"/>
    </row>
    <row r="633" spans="6:6" x14ac:dyDescent="0.25">
      <c r="F633" s="56"/>
    </row>
    <row r="634" spans="6:6" x14ac:dyDescent="0.25">
      <c r="F634" s="56"/>
    </row>
    <row r="635" spans="6:6" x14ac:dyDescent="0.25">
      <c r="F635" s="56"/>
    </row>
    <row r="636" spans="6:6" x14ac:dyDescent="0.25">
      <c r="F636" s="56"/>
    </row>
    <row r="637" spans="6:6" x14ac:dyDescent="0.25">
      <c r="F637" s="56"/>
    </row>
    <row r="638" spans="6:6" x14ac:dyDescent="0.25">
      <c r="F638" s="56"/>
    </row>
    <row r="639" spans="6:6" x14ac:dyDescent="0.25">
      <c r="F639" s="56"/>
    </row>
    <row r="640" spans="6:6" x14ac:dyDescent="0.25">
      <c r="F640" s="56"/>
    </row>
    <row r="641" spans="6:6" x14ac:dyDescent="0.25">
      <c r="F641" s="56"/>
    </row>
    <row r="642" spans="6:6" x14ac:dyDescent="0.25">
      <c r="F642" s="56"/>
    </row>
    <row r="643" spans="6:6" x14ac:dyDescent="0.25">
      <c r="F643" s="56"/>
    </row>
    <row r="644" spans="6:6" x14ac:dyDescent="0.25">
      <c r="F644" s="56"/>
    </row>
    <row r="645" spans="6:6" x14ac:dyDescent="0.25">
      <c r="F645" s="56"/>
    </row>
    <row r="646" spans="6:6" x14ac:dyDescent="0.25">
      <c r="F646" s="56"/>
    </row>
    <row r="647" spans="6:6" x14ac:dyDescent="0.25">
      <c r="F647" s="56"/>
    </row>
    <row r="648" spans="6:6" x14ac:dyDescent="0.25">
      <c r="F648" s="56"/>
    </row>
    <row r="649" spans="6:6" x14ac:dyDescent="0.25">
      <c r="F649" s="56"/>
    </row>
    <row r="650" spans="6:6" x14ac:dyDescent="0.25">
      <c r="F650" s="56"/>
    </row>
    <row r="651" spans="6:6" x14ac:dyDescent="0.25">
      <c r="F651" s="56"/>
    </row>
    <row r="652" spans="6:6" x14ac:dyDescent="0.25">
      <c r="F652" s="56"/>
    </row>
    <row r="653" spans="6:6" x14ac:dyDescent="0.25">
      <c r="F653" s="56"/>
    </row>
    <row r="654" spans="6:6" x14ac:dyDescent="0.25">
      <c r="F654" s="56"/>
    </row>
    <row r="655" spans="6:6" x14ac:dyDescent="0.25">
      <c r="F655" s="56"/>
    </row>
    <row r="656" spans="6:6" x14ac:dyDescent="0.25">
      <c r="F656" s="56"/>
    </row>
    <row r="657" spans="6:6" x14ac:dyDescent="0.25">
      <c r="F657" s="56"/>
    </row>
    <row r="658" spans="6:6" x14ac:dyDescent="0.25">
      <c r="F658" s="56"/>
    </row>
    <row r="659" spans="6:6" x14ac:dyDescent="0.25">
      <c r="F659" s="56"/>
    </row>
    <row r="660" spans="6:6" x14ac:dyDescent="0.25">
      <c r="F660" s="56"/>
    </row>
    <row r="661" spans="6:6" x14ac:dyDescent="0.25">
      <c r="F661" s="56"/>
    </row>
    <row r="662" spans="6:6" x14ac:dyDescent="0.25">
      <c r="F662" s="56"/>
    </row>
    <row r="663" spans="6:6" x14ac:dyDescent="0.25">
      <c r="F663" s="56"/>
    </row>
    <row r="664" spans="6:6" x14ac:dyDescent="0.25">
      <c r="F664" s="56"/>
    </row>
    <row r="665" spans="6:6" x14ac:dyDescent="0.25">
      <c r="F665" s="56"/>
    </row>
    <row r="666" spans="6:6" x14ac:dyDescent="0.25">
      <c r="F666" s="56"/>
    </row>
    <row r="667" spans="6:6" x14ac:dyDescent="0.25">
      <c r="F667" s="56"/>
    </row>
    <row r="668" spans="6:6" x14ac:dyDescent="0.25">
      <c r="F668" s="56"/>
    </row>
    <row r="669" spans="6:6" x14ac:dyDescent="0.25">
      <c r="F669" s="56"/>
    </row>
    <row r="670" spans="6:6" x14ac:dyDescent="0.25">
      <c r="F670" s="56"/>
    </row>
    <row r="671" spans="6:6" x14ac:dyDescent="0.25">
      <c r="F671" s="56"/>
    </row>
    <row r="672" spans="6:6" x14ac:dyDescent="0.25">
      <c r="F672" s="56"/>
    </row>
    <row r="673" spans="6:6" x14ac:dyDescent="0.25">
      <c r="F673" s="56"/>
    </row>
    <row r="674" spans="6:6" x14ac:dyDescent="0.25">
      <c r="F674" s="56"/>
    </row>
    <row r="675" spans="6:6" x14ac:dyDescent="0.25">
      <c r="F675" s="56"/>
    </row>
    <row r="676" spans="6:6" x14ac:dyDescent="0.25">
      <c r="F676" s="56"/>
    </row>
    <row r="677" spans="6:6" x14ac:dyDescent="0.25">
      <c r="F677" s="56"/>
    </row>
    <row r="678" spans="6:6" x14ac:dyDescent="0.25">
      <c r="F678" s="56"/>
    </row>
    <row r="679" spans="6:6" x14ac:dyDescent="0.25">
      <c r="F679" s="56"/>
    </row>
    <row r="680" spans="6:6" x14ac:dyDescent="0.25">
      <c r="F680" s="56"/>
    </row>
    <row r="681" spans="6:6" x14ac:dyDescent="0.25">
      <c r="F681" s="56"/>
    </row>
    <row r="682" spans="6:6" x14ac:dyDescent="0.25">
      <c r="F682" s="56"/>
    </row>
    <row r="683" spans="6:6" x14ac:dyDescent="0.25">
      <c r="F683" s="56"/>
    </row>
    <row r="684" spans="6:6" x14ac:dyDescent="0.25">
      <c r="F684" s="56"/>
    </row>
    <row r="685" spans="6:6" x14ac:dyDescent="0.25">
      <c r="F685" s="56"/>
    </row>
    <row r="686" spans="6:6" x14ac:dyDescent="0.25">
      <c r="F686" s="56"/>
    </row>
    <row r="687" spans="6:6" x14ac:dyDescent="0.25">
      <c r="F687" s="56"/>
    </row>
    <row r="688" spans="6:6" x14ac:dyDescent="0.25">
      <c r="F688" s="56"/>
    </row>
    <row r="689" spans="6:6" x14ac:dyDescent="0.25">
      <c r="F689" s="56"/>
    </row>
    <row r="690" spans="6:6" x14ac:dyDescent="0.25">
      <c r="F690" s="56"/>
    </row>
    <row r="691" spans="6:6" x14ac:dyDescent="0.25">
      <c r="F691" s="56"/>
    </row>
    <row r="692" spans="6:6" x14ac:dyDescent="0.25">
      <c r="F692" s="56"/>
    </row>
    <row r="693" spans="6:6" x14ac:dyDescent="0.25">
      <c r="F693" s="56"/>
    </row>
    <row r="694" spans="6:6" x14ac:dyDescent="0.25">
      <c r="F694" s="56"/>
    </row>
    <row r="695" spans="6:6" x14ac:dyDescent="0.25">
      <c r="F695" s="56"/>
    </row>
    <row r="696" spans="6:6" x14ac:dyDescent="0.25">
      <c r="F696" s="56"/>
    </row>
    <row r="697" spans="6:6" x14ac:dyDescent="0.25">
      <c r="F697" s="56"/>
    </row>
    <row r="698" spans="6:6" x14ac:dyDescent="0.25">
      <c r="F698" s="56"/>
    </row>
    <row r="699" spans="6:6" x14ac:dyDescent="0.25">
      <c r="F699" s="56"/>
    </row>
    <row r="700" spans="6:6" x14ac:dyDescent="0.25">
      <c r="F700" s="56"/>
    </row>
    <row r="701" spans="6:6" x14ac:dyDescent="0.25">
      <c r="F701" s="56"/>
    </row>
    <row r="702" spans="6:6" x14ac:dyDescent="0.25">
      <c r="F702" s="56"/>
    </row>
    <row r="703" spans="6:6" x14ac:dyDescent="0.25">
      <c r="F703" s="56"/>
    </row>
    <row r="704" spans="6:6" x14ac:dyDescent="0.25">
      <c r="F704" s="56"/>
    </row>
    <row r="705" spans="6:6" x14ac:dyDescent="0.25">
      <c r="F705" s="56"/>
    </row>
    <row r="706" spans="6:6" x14ac:dyDescent="0.25">
      <c r="F706" s="56"/>
    </row>
    <row r="707" spans="6:6" x14ac:dyDescent="0.25">
      <c r="F707" s="56"/>
    </row>
    <row r="708" spans="6:6" x14ac:dyDescent="0.25">
      <c r="F708" s="56"/>
    </row>
    <row r="709" spans="6:6" x14ac:dyDescent="0.25">
      <c r="F709" s="56"/>
    </row>
    <row r="710" spans="6:6" x14ac:dyDescent="0.25">
      <c r="F710" s="56"/>
    </row>
    <row r="711" spans="6:6" x14ac:dyDescent="0.25">
      <c r="F711" s="56"/>
    </row>
    <row r="712" spans="6:6" x14ac:dyDescent="0.25">
      <c r="F712" s="56"/>
    </row>
    <row r="713" spans="6:6" x14ac:dyDescent="0.25">
      <c r="F713" s="56"/>
    </row>
    <row r="714" spans="6:6" x14ac:dyDescent="0.25">
      <c r="F714" s="56"/>
    </row>
    <row r="715" spans="6:6" x14ac:dyDescent="0.25">
      <c r="F715" s="56"/>
    </row>
    <row r="716" spans="6:6" x14ac:dyDescent="0.25">
      <c r="F716" s="56"/>
    </row>
    <row r="717" spans="6:6" x14ac:dyDescent="0.25">
      <c r="F717" s="56"/>
    </row>
    <row r="718" spans="6:6" x14ac:dyDescent="0.25">
      <c r="F718" s="56"/>
    </row>
    <row r="719" spans="6:6" x14ac:dyDescent="0.25">
      <c r="F719" s="56"/>
    </row>
    <row r="720" spans="6:6" x14ac:dyDescent="0.25">
      <c r="F720" s="56"/>
    </row>
    <row r="721" spans="6:6" x14ac:dyDescent="0.25">
      <c r="F721" s="56"/>
    </row>
    <row r="722" spans="6:6" x14ac:dyDescent="0.25">
      <c r="F722" s="56"/>
    </row>
    <row r="723" spans="6:6" x14ac:dyDescent="0.25">
      <c r="F723" s="56"/>
    </row>
    <row r="724" spans="6:6" x14ac:dyDescent="0.25">
      <c r="F724" s="56"/>
    </row>
    <row r="725" spans="6:6" x14ac:dyDescent="0.25">
      <c r="F725" s="56"/>
    </row>
    <row r="726" spans="6:6" x14ac:dyDescent="0.25">
      <c r="F726" s="56"/>
    </row>
    <row r="727" spans="6:6" x14ac:dyDescent="0.25">
      <c r="F727" s="56"/>
    </row>
    <row r="728" spans="6:6" x14ac:dyDescent="0.25">
      <c r="F728" s="56"/>
    </row>
    <row r="729" spans="6:6" x14ac:dyDescent="0.25">
      <c r="F729" s="56"/>
    </row>
    <row r="730" spans="6:6" x14ac:dyDescent="0.25">
      <c r="F730" s="56"/>
    </row>
    <row r="731" spans="6:6" x14ac:dyDescent="0.25">
      <c r="F731" s="56"/>
    </row>
    <row r="732" spans="6:6" x14ac:dyDescent="0.25">
      <c r="F732" s="56"/>
    </row>
    <row r="733" spans="6:6" x14ac:dyDescent="0.25">
      <c r="F733" s="56"/>
    </row>
    <row r="734" spans="6:6" x14ac:dyDescent="0.25">
      <c r="F734" s="56"/>
    </row>
    <row r="735" spans="6:6" x14ac:dyDescent="0.25">
      <c r="F735" s="56"/>
    </row>
    <row r="736" spans="6:6" x14ac:dyDescent="0.25">
      <c r="F736" s="56"/>
    </row>
    <row r="737" spans="6:6" x14ac:dyDescent="0.25">
      <c r="F737" s="56"/>
    </row>
    <row r="738" spans="6:6" x14ac:dyDescent="0.25">
      <c r="F738" s="56"/>
    </row>
    <row r="739" spans="6:6" x14ac:dyDescent="0.25">
      <c r="F739" s="56"/>
    </row>
    <row r="740" spans="6:6" x14ac:dyDescent="0.25">
      <c r="F740" s="56"/>
    </row>
    <row r="741" spans="6:6" x14ac:dyDescent="0.25">
      <c r="F741" s="56"/>
    </row>
    <row r="742" spans="6:6" x14ac:dyDescent="0.25">
      <c r="F742" s="56"/>
    </row>
    <row r="743" spans="6:6" x14ac:dyDescent="0.25">
      <c r="F743" s="56"/>
    </row>
    <row r="744" spans="6:6" x14ac:dyDescent="0.25">
      <c r="F744" s="56"/>
    </row>
    <row r="745" spans="6:6" x14ac:dyDescent="0.25">
      <c r="F745" s="56"/>
    </row>
    <row r="746" spans="6:6" x14ac:dyDescent="0.25">
      <c r="F746" s="56"/>
    </row>
    <row r="747" spans="6:6" x14ac:dyDescent="0.25">
      <c r="F747" s="56"/>
    </row>
    <row r="748" spans="6:6" x14ac:dyDescent="0.25">
      <c r="F748" s="56"/>
    </row>
    <row r="749" spans="6:6" x14ac:dyDescent="0.25">
      <c r="F749" s="56"/>
    </row>
    <row r="750" spans="6:6" x14ac:dyDescent="0.25">
      <c r="F750" s="56"/>
    </row>
    <row r="751" spans="6:6" x14ac:dyDescent="0.25">
      <c r="F751" s="56"/>
    </row>
    <row r="752" spans="6:6" x14ac:dyDescent="0.25">
      <c r="F752" s="56"/>
    </row>
    <row r="753" spans="6:6" x14ac:dyDescent="0.25">
      <c r="F753" s="56"/>
    </row>
    <row r="754" spans="6:6" x14ac:dyDescent="0.25">
      <c r="F754" s="56"/>
    </row>
    <row r="755" spans="6:6" x14ac:dyDescent="0.25">
      <c r="F755" s="56"/>
    </row>
    <row r="756" spans="6:6" x14ac:dyDescent="0.25">
      <c r="F756" s="56"/>
    </row>
    <row r="757" spans="6:6" x14ac:dyDescent="0.25">
      <c r="F757" s="56"/>
    </row>
    <row r="758" spans="6:6" x14ac:dyDescent="0.25">
      <c r="F758" s="56"/>
    </row>
    <row r="759" spans="6:6" x14ac:dyDescent="0.25">
      <c r="F759" s="56"/>
    </row>
    <row r="760" spans="6:6" x14ac:dyDescent="0.25">
      <c r="F760" s="56"/>
    </row>
    <row r="761" spans="6:6" x14ac:dyDescent="0.25">
      <c r="F761" s="56"/>
    </row>
    <row r="762" spans="6:6" x14ac:dyDescent="0.25">
      <c r="F762" s="56"/>
    </row>
    <row r="763" spans="6:6" x14ac:dyDescent="0.25">
      <c r="F763" s="56"/>
    </row>
    <row r="764" spans="6:6" x14ac:dyDescent="0.25">
      <c r="F764" s="56"/>
    </row>
    <row r="765" spans="6:6" x14ac:dyDescent="0.25">
      <c r="F765" s="56"/>
    </row>
    <row r="766" spans="6:6" x14ac:dyDescent="0.25">
      <c r="F766" s="56"/>
    </row>
    <row r="767" spans="6:6" x14ac:dyDescent="0.25">
      <c r="F767" s="56"/>
    </row>
    <row r="768" spans="6:6" x14ac:dyDescent="0.25">
      <c r="F768" s="56"/>
    </row>
    <row r="769" spans="6:6" x14ac:dyDescent="0.25">
      <c r="F769" s="56"/>
    </row>
    <row r="770" spans="6:6" x14ac:dyDescent="0.25">
      <c r="F770" s="56"/>
    </row>
    <row r="771" spans="6:6" x14ac:dyDescent="0.25">
      <c r="F771" s="56"/>
    </row>
    <row r="772" spans="6:6" x14ac:dyDescent="0.25">
      <c r="F772" s="56"/>
    </row>
    <row r="773" spans="6:6" x14ac:dyDescent="0.25">
      <c r="F773" s="56"/>
    </row>
    <row r="774" spans="6:6" x14ac:dyDescent="0.25">
      <c r="F774" s="56"/>
    </row>
    <row r="775" spans="6:6" x14ac:dyDescent="0.25">
      <c r="F775" s="56"/>
    </row>
    <row r="776" spans="6:6" x14ac:dyDescent="0.25">
      <c r="F776" s="56"/>
    </row>
    <row r="777" spans="6:6" x14ac:dyDescent="0.25">
      <c r="F777" s="56"/>
    </row>
    <row r="778" spans="6:6" x14ac:dyDescent="0.25">
      <c r="F778" s="56"/>
    </row>
    <row r="779" spans="6:6" x14ac:dyDescent="0.25">
      <c r="F779" s="56"/>
    </row>
    <row r="780" spans="6:6" x14ac:dyDescent="0.25">
      <c r="F780" s="56"/>
    </row>
    <row r="781" spans="6:6" x14ac:dyDescent="0.25">
      <c r="F781" s="56"/>
    </row>
    <row r="782" spans="6:6" x14ac:dyDescent="0.25">
      <c r="F782" s="56"/>
    </row>
    <row r="783" spans="6:6" x14ac:dyDescent="0.25">
      <c r="F783" s="56"/>
    </row>
    <row r="784" spans="6:6" x14ac:dyDescent="0.25">
      <c r="F784" s="56"/>
    </row>
    <row r="785" spans="6:6" x14ac:dyDescent="0.25">
      <c r="F785" s="56"/>
    </row>
    <row r="786" spans="6:6" x14ac:dyDescent="0.25">
      <c r="F786" s="56"/>
    </row>
    <row r="787" spans="6:6" x14ac:dyDescent="0.25">
      <c r="F787" s="56"/>
    </row>
    <row r="788" spans="6:6" x14ac:dyDescent="0.25">
      <c r="F788" s="56"/>
    </row>
    <row r="789" spans="6:6" x14ac:dyDescent="0.25">
      <c r="F789" s="56"/>
    </row>
    <row r="790" spans="6:6" x14ac:dyDescent="0.25">
      <c r="F790" s="56"/>
    </row>
    <row r="791" spans="6:6" x14ac:dyDescent="0.25">
      <c r="F791" s="56"/>
    </row>
    <row r="792" spans="6:6" x14ac:dyDescent="0.25">
      <c r="F792" s="56"/>
    </row>
    <row r="793" spans="6:6" x14ac:dyDescent="0.25">
      <c r="F793" s="56"/>
    </row>
    <row r="794" spans="6:6" x14ac:dyDescent="0.25">
      <c r="F794" s="56"/>
    </row>
    <row r="795" spans="6:6" x14ac:dyDescent="0.25">
      <c r="F795" s="56"/>
    </row>
    <row r="796" spans="6:6" x14ac:dyDescent="0.25">
      <c r="F796" s="56"/>
    </row>
    <row r="797" spans="6:6" x14ac:dyDescent="0.25">
      <c r="F797" s="56"/>
    </row>
    <row r="798" spans="6:6" x14ac:dyDescent="0.25">
      <c r="F798" s="56"/>
    </row>
    <row r="799" spans="6:6" x14ac:dyDescent="0.25">
      <c r="F799" s="56"/>
    </row>
    <row r="800" spans="6:6" x14ac:dyDescent="0.25">
      <c r="F800" s="56"/>
    </row>
    <row r="801" spans="6:6" x14ac:dyDescent="0.25">
      <c r="F801" s="56"/>
    </row>
    <row r="802" spans="6:6" x14ac:dyDescent="0.25">
      <c r="F802" s="56"/>
    </row>
    <row r="803" spans="6:6" x14ac:dyDescent="0.25">
      <c r="F803" s="56"/>
    </row>
    <row r="804" spans="6:6" x14ac:dyDescent="0.25">
      <c r="F804" s="56"/>
    </row>
    <row r="805" spans="6:6" x14ac:dyDescent="0.25">
      <c r="F805" s="56"/>
    </row>
    <row r="806" spans="6:6" x14ac:dyDescent="0.25">
      <c r="F806" s="56"/>
    </row>
    <row r="807" spans="6:6" x14ac:dyDescent="0.25">
      <c r="F807" s="56"/>
    </row>
    <row r="808" spans="6:6" x14ac:dyDescent="0.25">
      <c r="F808" s="56"/>
    </row>
    <row r="809" spans="6:6" x14ac:dyDescent="0.25">
      <c r="F809" s="56"/>
    </row>
    <row r="810" spans="6:6" x14ac:dyDescent="0.25">
      <c r="F810" s="56"/>
    </row>
    <row r="811" spans="6:6" x14ac:dyDescent="0.25">
      <c r="F811" s="56"/>
    </row>
    <row r="812" spans="6:6" x14ac:dyDescent="0.25">
      <c r="F812" s="56"/>
    </row>
    <row r="813" spans="6:6" x14ac:dyDescent="0.25">
      <c r="F813" s="56"/>
    </row>
    <row r="814" spans="6:6" x14ac:dyDescent="0.25">
      <c r="F814" s="56"/>
    </row>
    <row r="815" spans="6:6" x14ac:dyDescent="0.25">
      <c r="F815" s="56"/>
    </row>
    <row r="816" spans="6:6" x14ac:dyDescent="0.25">
      <c r="F816" s="56"/>
    </row>
    <row r="817" spans="6:6" x14ac:dyDescent="0.25">
      <c r="F817" s="56"/>
    </row>
  </sheetData>
  <mergeCells count="1">
    <mergeCell ref="S4:T4"/>
  </mergeCells>
  <conditionalFormatting sqref="H4:H222 H229:H260">
    <cfRule type="cellIs" dxfId="1072" priority="5" operator="equal">
      <formula>"Indéterminé"</formula>
    </cfRule>
    <cfRule type="cellIs" dxfId="1071" priority="6" operator="equal">
      <formula>"NA"</formula>
    </cfRule>
    <cfRule type="cellIs" dxfId="1070" priority="7" operator="equal">
      <formula>"Invalidé"</formula>
    </cfRule>
    <cfRule type="cellIs" dxfId="1069" priority="8" operator="equal">
      <formula>"Validé"</formula>
    </cfRule>
  </conditionalFormatting>
  <conditionalFormatting sqref="H223:H228">
    <cfRule type="cellIs" dxfId="1068" priority="1" operator="equal">
      <formula>"Indéterminé"</formula>
    </cfRule>
    <cfRule type="cellIs" dxfId="1067" priority="2" operator="equal">
      <formula>"NA"</formula>
    </cfRule>
    <cfRule type="cellIs" dxfId="1066" priority="3" operator="equal">
      <formula>"Invalidé"</formula>
    </cfRule>
    <cfRule type="cellIs" dxfId="1065" priority="4" operator="equal">
      <formula>"Validé"</formula>
    </cfRule>
  </conditionalFormatting>
  <dataValidations count="3">
    <dataValidation type="list" allowBlank="1" showInputMessage="1" showErrorMessage="1" sqref="Q4:Q260">
      <formula1>Priorité</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23622047244094491" right="0.23622047244094491" top="0.74803149606299213" bottom="0.74803149606299213" header="0.31496062992125984" footer="0.31496062992125984"/>
  <pageSetup paperSize="9" scale="80" orientation="landscape" cellComments="atEnd"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theme="7" tint="-0.499984740745262"/>
  </sheetPr>
  <dimension ref="B2:C28"/>
  <sheetViews>
    <sheetView showGridLines="0" workbookViewId="0">
      <selection activeCell="C2" sqref="C2"/>
    </sheetView>
  </sheetViews>
  <sheetFormatPr baseColWidth="10" defaultColWidth="11.42578125" defaultRowHeight="15" x14ac:dyDescent="0.25"/>
  <cols>
    <col min="2" max="2" width="12.5703125" customWidth="1"/>
    <col min="3" max="3" width="100.7109375" customWidth="1"/>
  </cols>
  <sheetData>
    <row r="2" spans="2:3" ht="26.25" x14ac:dyDescent="0.4">
      <c r="B2" s="98" t="s">
        <v>458</v>
      </c>
    </row>
    <row r="3" spans="2:3" x14ac:dyDescent="0.25">
      <c r="B3" s="97" t="s">
        <v>446</v>
      </c>
    </row>
    <row r="5" spans="2:3" ht="18" x14ac:dyDescent="0.25">
      <c r="B5" s="99" t="s">
        <v>447</v>
      </c>
    </row>
    <row r="6" spans="2:3" x14ac:dyDescent="0.25">
      <c r="B6" s="100" t="s">
        <v>448</v>
      </c>
    </row>
    <row r="7" spans="2:3" x14ac:dyDescent="0.25">
      <c r="B7" s="100" t="s">
        <v>450</v>
      </c>
    </row>
    <row r="8" spans="2:3" x14ac:dyDescent="0.25">
      <c r="B8" s="101"/>
    </row>
    <row r="9" spans="2:3" x14ac:dyDescent="0.25">
      <c r="B9" s="101" t="s">
        <v>449</v>
      </c>
    </row>
    <row r="10" spans="2:3" x14ac:dyDescent="0.25">
      <c r="B10" s="101"/>
    </row>
    <row r="11" spans="2:3" ht="18" x14ac:dyDescent="0.25">
      <c r="B11" s="99" t="s">
        <v>451</v>
      </c>
    </row>
    <row r="12" spans="2:3" ht="45" x14ac:dyDescent="0.25">
      <c r="C12" s="102" t="s">
        <v>452</v>
      </c>
    </row>
    <row r="14" spans="2:3" ht="45" x14ac:dyDescent="0.25">
      <c r="C14" s="102" t="s">
        <v>453</v>
      </c>
    </row>
    <row r="16" spans="2:3" ht="45" x14ac:dyDescent="0.25">
      <c r="C16" s="102" t="s">
        <v>454</v>
      </c>
    </row>
    <row r="19" spans="2:3" ht="26.25" x14ac:dyDescent="0.4">
      <c r="B19" s="98" t="s">
        <v>455</v>
      </c>
    </row>
    <row r="20" spans="2:3" ht="18" x14ac:dyDescent="0.25">
      <c r="B20" s="99" t="s">
        <v>456</v>
      </c>
    </row>
    <row r="21" spans="2:3" ht="51.6" customHeight="1" x14ac:dyDescent="0.25">
      <c r="C21" s="9" t="s">
        <v>997</v>
      </c>
    </row>
    <row r="23" spans="2:3" ht="18" x14ac:dyDescent="0.25">
      <c r="B23" s="99" t="s">
        <v>459</v>
      </c>
    </row>
    <row r="24" spans="2:3" x14ac:dyDescent="0.25">
      <c r="B24" s="361" t="s">
        <v>460</v>
      </c>
      <c r="C24" s="361"/>
    </row>
    <row r="27" spans="2:3" ht="26.25" x14ac:dyDescent="0.4">
      <c r="B27" s="98"/>
    </row>
    <row r="28" spans="2:3" ht="72" customHeight="1" x14ac:dyDescent="0.25">
      <c r="B28" s="362"/>
      <c r="C28" s="362"/>
    </row>
  </sheetData>
  <mergeCells count="2">
    <mergeCell ref="B24:C24"/>
    <mergeCell ref="B28:C28"/>
  </mergeCells>
  <hyperlinks>
    <hyperlink ref="B24:C24" r:id="rId1" display="(*) Les définitions des indicateurs dans l'onglet &quot;Synthèse Graphique&quot; ont été fournies par la société Atalan (www.atalan.fr)."/>
  </hyperlink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1"/>
  </sheetPr>
  <dimension ref="B1:Q817"/>
  <sheetViews>
    <sheetView zoomScaleNormal="100" workbookViewId="0">
      <pane ySplit="3" topLeftCell="A4" activePane="bottomLeft" state="frozen"/>
      <selection activeCell="B9" sqref="B9"/>
      <selection pane="bottomLeft" activeCell="L4" sqref="L4"/>
    </sheetView>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5" width="11.5703125" style="108" customWidth="1"/>
    <col min="16" max="16384" width="11.5703125" style="108"/>
  </cols>
  <sheetData>
    <row r="1" spans="2:17" ht="21" x14ac:dyDescent="0.25">
      <c r="B1" s="109"/>
      <c r="C1" s="110"/>
      <c r="D1" s="111"/>
      <c r="E1" s="112"/>
      <c r="F1" s="112"/>
      <c r="G1" s="111"/>
      <c r="H1" s="112"/>
      <c r="I1" s="112"/>
      <c r="J1" s="112"/>
      <c r="K1" s="112"/>
      <c r="L1" s="112"/>
      <c r="M1" s="112"/>
      <c r="N1" s="112"/>
      <c r="O1" s="112"/>
      <c r="P1" s="44" t="s">
        <v>20</v>
      </c>
      <c r="Q1" s="113"/>
    </row>
    <row r="2" spans="2:17" x14ac:dyDescent="0.25">
      <c r="B2" s="108"/>
      <c r="C2" s="114"/>
      <c r="F2" s="108"/>
      <c r="H2" s="116"/>
      <c r="I2" s="116"/>
    </row>
    <row r="3" spans="2: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2:17" ht="45" x14ac:dyDescent="0.25">
      <c r="B4" s="297" t="s">
        <v>5</v>
      </c>
      <c r="C4" s="150" t="s">
        <v>644</v>
      </c>
      <c r="D4" s="151" t="s">
        <v>51</v>
      </c>
      <c r="E4" s="152" t="s">
        <v>24</v>
      </c>
      <c r="F4" s="171" t="s">
        <v>645</v>
      </c>
      <c r="G4" s="298" t="s">
        <v>32</v>
      </c>
      <c r="H4" s="299" t="s">
        <v>41</v>
      </c>
      <c r="I4" s="300"/>
      <c r="J4" s="298"/>
      <c r="K4" s="206"/>
      <c r="L4" s="206"/>
      <c r="M4" s="206"/>
      <c r="N4" s="206"/>
      <c r="O4" s="206"/>
      <c r="P4" s="298"/>
      <c r="Q4" s="301"/>
    </row>
    <row r="5" spans="2:17" ht="33.75" x14ac:dyDescent="0.25">
      <c r="B5" s="297" t="s">
        <v>5</v>
      </c>
      <c r="C5" s="150"/>
      <c r="D5" s="151" t="s">
        <v>52</v>
      </c>
      <c r="E5" s="152" t="s">
        <v>24</v>
      </c>
      <c r="F5" s="171" t="s">
        <v>646</v>
      </c>
      <c r="G5" s="298" t="s">
        <v>32</v>
      </c>
      <c r="H5" s="299" t="s">
        <v>41</v>
      </c>
      <c r="I5" s="302"/>
      <c r="J5" s="298"/>
      <c r="K5" s="206"/>
      <c r="L5" s="206"/>
      <c r="M5" s="206"/>
      <c r="N5" s="206"/>
      <c r="O5" s="206"/>
      <c r="P5" s="298"/>
      <c r="Q5" s="301"/>
    </row>
    <row r="6" spans="2:17" ht="33.75" x14ac:dyDescent="0.25">
      <c r="B6" s="297" t="s">
        <v>5</v>
      </c>
      <c r="C6" s="150"/>
      <c r="D6" s="151" t="s">
        <v>53</v>
      </c>
      <c r="E6" s="152" t="s">
        <v>24</v>
      </c>
      <c r="F6" s="171" t="s">
        <v>478</v>
      </c>
      <c r="G6" s="298" t="s">
        <v>32</v>
      </c>
      <c r="H6" s="299" t="s">
        <v>41</v>
      </c>
      <c r="I6" s="302"/>
      <c r="J6" s="298"/>
      <c r="K6" s="206"/>
      <c r="L6" s="206"/>
      <c r="M6" s="206"/>
      <c r="N6" s="206"/>
      <c r="O6" s="206"/>
      <c r="P6" s="298"/>
      <c r="Q6" s="301"/>
    </row>
    <row r="7" spans="2:17" ht="33.75" x14ac:dyDescent="0.25">
      <c r="B7" s="297" t="s">
        <v>5</v>
      </c>
      <c r="C7" s="150"/>
      <c r="D7" s="151" t="s">
        <v>54</v>
      </c>
      <c r="E7" s="152" t="s">
        <v>24</v>
      </c>
      <c r="F7" s="168" t="s">
        <v>647</v>
      </c>
      <c r="G7" s="298" t="s">
        <v>32</v>
      </c>
      <c r="H7" s="299" t="s">
        <v>41</v>
      </c>
      <c r="I7" s="302"/>
      <c r="J7" s="298"/>
      <c r="K7" s="206"/>
      <c r="L7" s="206"/>
      <c r="M7" s="206"/>
      <c r="N7" s="206"/>
      <c r="O7" s="206"/>
      <c r="P7" s="298"/>
      <c r="Q7" s="301"/>
    </row>
    <row r="8" spans="2:17" ht="63.95" customHeight="1" x14ac:dyDescent="0.25">
      <c r="B8" s="297" t="s">
        <v>5</v>
      </c>
      <c r="C8" s="150"/>
      <c r="D8" s="151" t="s">
        <v>479</v>
      </c>
      <c r="E8" s="152" t="s">
        <v>24</v>
      </c>
      <c r="F8" s="171" t="s">
        <v>648</v>
      </c>
      <c r="G8" s="298" t="s">
        <v>32</v>
      </c>
      <c r="H8" s="299" t="s">
        <v>41</v>
      </c>
      <c r="I8" s="302"/>
      <c r="J8" s="298"/>
      <c r="K8" s="206"/>
      <c r="L8" s="206"/>
      <c r="M8" s="206"/>
      <c r="N8" s="206"/>
      <c r="O8" s="206"/>
      <c r="P8" s="298"/>
      <c r="Q8" s="301"/>
    </row>
    <row r="9" spans="2:17" ht="104.45" customHeight="1" x14ac:dyDescent="0.25">
      <c r="B9" s="297" t="s">
        <v>5</v>
      </c>
      <c r="C9" s="150"/>
      <c r="D9" s="151" t="s">
        <v>480</v>
      </c>
      <c r="E9" s="152" t="s">
        <v>24</v>
      </c>
      <c r="F9" s="171" t="s">
        <v>649</v>
      </c>
      <c r="G9" s="298" t="s">
        <v>32</v>
      </c>
      <c r="H9" s="299" t="s">
        <v>41</v>
      </c>
      <c r="I9" s="302"/>
      <c r="J9" s="298"/>
      <c r="K9" s="206"/>
      <c r="L9" s="206"/>
      <c r="M9" s="206"/>
      <c r="N9" s="206"/>
      <c r="O9" s="206"/>
      <c r="P9" s="298"/>
      <c r="Q9" s="301"/>
    </row>
    <row r="10" spans="2:17" ht="103.5" customHeight="1" x14ac:dyDescent="0.25">
      <c r="B10" s="297" t="s">
        <v>5</v>
      </c>
      <c r="C10" s="150"/>
      <c r="D10" s="151" t="s">
        <v>481</v>
      </c>
      <c r="E10" s="152" t="s">
        <v>24</v>
      </c>
      <c r="F10" s="171" t="s">
        <v>650</v>
      </c>
      <c r="G10" s="298" t="s">
        <v>32</v>
      </c>
      <c r="H10" s="299" t="s">
        <v>41</v>
      </c>
      <c r="I10" s="302"/>
      <c r="J10" s="298"/>
      <c r="K10" s="206"/>
      <c r="L10" s="206"/>
      <c r="M10" s="206"/>
      <c r="N10" s="206"/>
      <c r="O10" s="206"/>
      <c r="P10" s="298"/>
      <c r="Q10" s="301"/>
    </row>
    <row r="11" spans="2:17" ht="111" customHeight="1" x14ac:dyDescent="0.25">
      <c r="B11" s="297" t="s">
        <v>5</v>
      </c>
      <c r="C11" s="150"/>
      <c r="D11" s="151" t="s">
        <v>482</v>
      </c>
      <c r="E11" s="152" t="s">
        <v>24</v>
      </c>
      <c r="F11" s="171" t="s">
        <v>651</v>
      </c>
      <c r="G11" s="298" t="s">
        <v>32</v>
      </c>
      <c r="H11" s="299" t="s">
        <v>41</v>
      </c>
      <c r="I11" s="302"/>
      <c r="J11" s="298"/>
      <c r="K11" s="206"/>
      <c r="L11" s="206"/>
      <c r="M11" s="206"/>
      <c r="N11" s="206"/>
      <c r="O11" s="206"/>
      <c r="P11" s="298"/>
      <c r="Q11" s="301"/>
    </row>
    <row r="12" spans="2:17" ht="81.599999999999994" customHeight="1" x14ac:dyDescent="0.25">
      <c r="B12" s="297" t="s">
        <v>5</v>
      </c>
      <c r="C12" s="153" t="s">
        <v>652</v>
      </c>
      <c r="D12" s="154" t="s">
        <v>55</v>
      </c>
      <c r="E12" s="155" t="s">
        <v>24</v>
      </c>
      <c r="F12" s="170" t="s">
        <v>653</v>
      </c>
      <c r="G12" s="303" t="s">
        <v>32</v>
      </c>
      <c r="H12" s="304" t="s">
        <v>41</v>
      </c>
      <c r="I12" s="305"/>
      <c r="J12" s="303"/>
      <c r="K12" s="207"/>
      <c r="L12" s="207"/>
      <c r="M12" s="207"/>
      <c r="N12" s="207"/>
      <c r="O12" s="207"/>
      <c r="P12" s="303"/>
      <c r="Q12" s="306"/>
    </row>
    <row r="13" spans="2:17" ht="90" x14ac:dyDescent="0.25">
      <c r="B13" s="297" t="s">
        <v>5</v>
      </c>
      <c r="C13" s="153"/>
      <c r="D13" s="154" t="s">
        <v>56</v>
      </c>
      <c r="E13" s="155" t="s">
        <v>24</v>
      </c>
      <c r="F13" s="170" t="s">
        <v>654</v>
      </c>
      <c r="G13" s="303" t="s">
        <v>32</v>
      </c>
      <c r="H13" s="304" t="s">
        <v>41</v>
      </c>
      <c r="I13" s="305"/>
      <c r="J13" s="303"/>
      <c r="K13" s="207"/>
      <c r="L13" s="207"/>
      <c r="M13" s="207"/>
      <c r="N13" s="207"/>
      <c r="O13" s="207"/>
      <c r="P13" s="303"/>
      <c r="Q13" s="306"/>
    </row>
    <row r="14" spans="2:17" ht="89.45" customHeight="1" x14ac:dyDescent="0.25">
      <c r="B14" s="297" t="s">
        <v>5</v>
      </c>
      <c r="C14" s="153"/>
      <c r="D14" s="154" t="s">
        <v>57</v>
      </c>
      <c r="E14" s="155" t="s">
        <v>24</v>
      </c>
      <c r="F14" s="170" t="s">
        <v>655</v>
      </c>
      <c r="G14" s="303" t="s">
        <v>32</v>
      </c>
      <c r="H14" s="304" t="s">
        <v>41</v>
      </c>
      <c r="I14" s="305"/>
      <c r="J14" s="303"/>
      <c r="K14" s="207"/>
      <c r="L14" s="207"/>
      <c r="M14" s="207"/>
      <c r="N14" s="207"/>
      <c r="O14" s="207"/>
      <c r="P14" s="303"/>
      <c r="Q14" s="306"/>
    </row>
    <row r="15" spans="2:17" ht="123.75" x14ac:dyDescent="0.25">
      <c r="B15" s="297" t="s">
        <v>5</v>
      </c>
      <c r="C15" s="153"/>
      <c r="D15" s="154" t="s">
        <v>58</v>
      </c>
      <c r="E15" s="155" t="s">
        <v>24</v>
      </c>
      <c r="F15" s="170" t="s">
        <v>656</v>
      </c>
      <c r="G15" s="303" t="s">
        <v>32</v>
      </c>
      <c r="H15" s="304" t="s">
        <v>41</v>
      </c>
      <c r="I15" s="305"/>
      <c r="J15" s="303"/>
      <c r="K15" s="207"/>
      <c r="L15" s="207"/>
      <c r="M15" s="207"/>
      <c r="N15" s="207"/>
      <c r="O15" s="207"/>
      <c r="P15" s="303"/>
      <c r="Q15" s="306"/>
    </row>
    <row r="16" spans="2:17" ht="101.25" x14ac:dyDescent="0.25">
      <c r="B16" s="297" t="s">
        <v>5</v>
      </c>
      <c r="C16" s="153"/>
      <c r="D16" s="154" t="s">
        <v>59</v>
      </c>
      <c r="E16" s="155" t="s">
        <v>24</v>
      </c>
      <c r="F16" s="170" t="s">
        <v>657</v>
      </c>
      <c r="G16" s="303" t="s">
        <v>32</v>
      </c>
      <c r="H16" s="304" t="s">
        <v>41</v>
      </c>
      <c r="I16" s="305"/>
      <c r="J16" s="303"/>
      <c r="K16" s="207"/>
      <c r="L16" s="207"/>
      <c r="M16" s="207"/>
      <c r="N16" s="207"/>
      <c r="O16" s="207"/>
      <c r="P16" s="303"/>
      <c r="Q16" s="306"/>
    </row>
    <row r="17" spans="2:17" ht="90" x14ac:dyDescent="0.25">
      <c r="B17" s="297" t="s">
        <v>5</v>
      </c>
      <c r="C17" s="153"/>
      <c r="D17" s="154" t="s">
        <v>298</v>
      </c>
      <c r="E17" s="155" t="s">
        <v>24</v>
      </c>
      <c r="F17" s="170" t="s">
        <v>658</v>
      </c>
      <c r="G17" s="303" t="s">
        <v>32</v>
      </c>
      <c r="H17" s="304" t="s">
        <v>41</v>
      </c>
      <c r="I17" s="305"/>
      <c r="J17" s="303"/>
      <c r="K17" s="207"/>
      <c r="L17" s="207"/>
      <c r="M17" s="207"/>
      <c r="N17" s="207"/>
      <c r="O17" s="207"/>
      <c r="P17" s="303"/>
      <c r="Q17" s="306"/>
    </row>
    <row r="18" spans="2:17" ht="132" customHeight="1" x14ac:dyDescent="0.25">
      <c r="B18" s="297" t="s">
        <v>5</v>
      </c>
      <c r="C18" s="150" t="s">
        <v>659</v>
      </c>
      <c r="D18" s="151" t="s">
        <v>62</v>
      </c>
      <c r="E18" s="152" t="s">
        <v>24</v>
      </c>
      <c r="F18" s="165" t="s">
        <v>660</v>
      </c>
      <c r="G18" s="298" t="s">
        <v>32</v>
      </c>
      <c r="H18" s="299" t="s">
        <v>41</v>
      </c>
      <c r="I18" s="302"/>
      <c r="J18" s="298"/>
      <c r="K18" s="206"/>
      <c r="L18" s="206"/>
      <c r="M18" s="206"/>
      <c r="N18" s="206"/>
      <c r="O18" s="206"/>
      <c r="P18" s="298"/>
      <c r="Q18" s="301"/>
    </row>
    <row r="19" spans="2:17" ht="122.45" customHeight="1" x14ac:dyDescent="0.25">
      <c r="B19" s="297" t="s">
        <v>5</v>
      </c>
      <c r="C19" s="150"/>
      <c r="D19" s="151" t="s">
        <v>63</v>
      </c>
      <c r="E19" s="152" t="s">
        <v>24</v>
      </c>
      <c r="F19" s="171" t="s">
        <v>661</v>
      </c>
      <c r="G19" s="298" t="s">
        <v>32</v>
      </c>
      <c r="H19" s="299" t="s">
        <v>41</v>
      </c>
      <c r="I19" s="302"/>
      <c r="J19" s="298"/>
      <c r="K19" s="206"/>
      <c r="L19" s="206"/>
      <c r="M19" s="206"/>
      <c r="N19" s="206"/>
      <c r="O19" s="206"/>
      <c r="P19" s="298"/>
      <c r="Q19" s="301"/>
    </row>
    <row r="20" spans="2:17" ht="120.95" customHeight="1" x14ac:dyDescent="0.25">
      <c r="B20" s="297" t="s">
        <v>5</v>
      </c>
      <c r="C20" s="150"/>
      <c r="D20" s="151" t="s">
        <v>64</v>
      </c>
      <c r="E20" s="152" t="s">
        <v>24</v>
      </c>
      <c r="F20" s="165" t="s">
        <v>662</v>
      </c>
      <c r="G20" s="298" t="s">
        <v>32</v>
      </c>
      <c r="H20" s="299" t="s">
        <v>41</v>
      </c>
      <c r="I20" s="302"/>
      <c r="J20" s="298"/>
      <c r="K20" s="206"/>
      <c r="L20" s="206"/>
      <c r="M20" s="206"/>
      <c r="N20" s="206"/>
      <c r="O20" s="206"/>
      <c r="P20" s="298"/>
      <c r="Q20" s="301"/>
    </row>
    <row r="21" spans="2:17" ht="123" customHeight="1" x14ac:dyDescent="0.25">
      <c r="B21" s="297" t="s">
        <v>5</v>
      </c>
      <c r="C21" s="150"/>
      <c r="D21" s="151" t="s">
        <v>65</v>
      </c>
      <c r="E21" s="152" t="s">
        <v>24</v>
      </c>
      <c r="F21" s="165" t="s">
        <v>663</v>
      </c>
      <c r="G21" s="298" t="s">
        <v>32</v>
      </c>
      <c r="H21" s="299" t="s">
        <v>41</v>
      </c>
      <c r="I21" s="302"/>
      <c r="J21" s="298"/>
      <c r="K21" s="206"/>
      <c r="L21" s="206"/>
      <c r="M21" s="206"/>
      <c r="N21" s="206"/>
      <c r="O21" s="206"/>
      <c r="P21" s="298"/>
      <c r="Q21" s="301"/>
    </row>
    <row r="22" spans="2:17" ht="123" customHeight="1" x14ac:dyDescent="0.25">
      <c r="B22" s="297" t="s">
        <v>5</v>
      </c>
      <c r="C22" s="150"/>
      <c r="D22" s="151" t="s">
        <v>60</v>
      </c>
      <c r="E22" s="152" t="s">
        <v>24</v>
      </c>
      <c r="F22" s="171" t="s">
        <v>664</v>
      </c>
      <c r="G22" s="298" t="s">
        <v>32</v>
      </c>
      <c r="H22" s="299" t="s">
        <v>41</v>
      </c>
      <c r="I22" s="302"/>
      <c r="J22" s="298"/>
      <c r="K22" s="206"/>
      <c r="L22" s="206"/>
      <c r="M22" s="206"/>
      <c r="N22" s="206"/>
      <c r="O22" s="206"/>
      <c r="P22" s="298"/>
      <c r="Q22" s="301"/>
    </row>
    <row r="23" spans="2:17" ht="104.1" customHeight="1" x14ac:dyDescent="0.25">
      <c r="B23" s="297" t="s">
        <v>5</v>
      </c>
      <c r="C23" s="150"/>
      <c r="D23" s="151" t="s">
        <v>66</v>
      </c>
      <c r="E23" s="152" t="s">
        <v>24</v>
      </c>
      <c r="F23" s="165" t="s">
        <v>665</v>
      </c>
      <c r="G23" s="298" t="s">
        <v>32</v>
      </c>
      <c r="H23" s="299" t="s">
        <v>41</v>
      </c>
      <c r="I23" s="302"/>
      <c r="J23" s="298"/>
      <c r="K23" s="206"/>
      <c r="L23" s="206"/>
      <c r="M23" s="206"/>
      <c r="N23" s="206"/>
      <c r="O23" s="206"/>
      <c r="P23" s="298"/>
      <c r="Q23" s="301"/>
    </row>
    <row r="24" spans="2:17" ht="122.1" customHeight="1" x14ac:dyDescent="0.25">
      <c r="B24" s="297" t="s">
        <v>5</v>
      </c>
      <c r="C24" s="150"/>
      <c r="D24" s="151" t="s">
        <v>67</v>
      </c>
      <c r="E24" s="152" t="s">
        <v>24</v>
      </c>
      <c r="F24" s="171" t="s">
        <v>666</v>
      </c>
      <c r="G24" s="298" t="s">
        <v>32</v>
      </c>
      <c r="H24" s="299" t="s">
        <v>41</v>
      </c>
      <c r="I24" s="302"/>
      <c r="J24" s="298"/>
      <c r="K24" s="206"/>
      <c r="L24" s="206"/>
      <c r="M24" s="206"/>
      <c r="N24" s="206"/>
      <c r="O24" s="206"/>
      <c r="P24" s="298"/>
      <c r="Q24" s="301"/>
    </row>
    <row r="25" spans="2:17" ht="56.25" x14ac:dyDescent="0.25">
      <c r="B25" s="297" t="s">
        <v>5</v>
      </c>
      <c r="C25" s="150"/>
      <c r="D25" s="151" t="s">
        <v>68</v>
      </c>
      <c r="E25" s="152" t="s">
        <v>24</v>
      </c>
      <c r="F25" s="171" t="s">
        <v>667</v>
      </c>
      <c r="G25" s="298" t="s">
        <v>32</v>
      </c>
      <c r="H25" s="299" t="s">
        <v>41</v>
      </c>
      <c r="I25" s="302"/>
      <c r="J25" s="298"/>
      <c r="K25" s="206"/>
      <c r="L25" s="206"/>
      <c r="M25" s="206"/>
      <c r="N25" s="206"/>
      <c r="O25" s="206"/>
      <c r="P25" s="298"/>
      <c r="Q25" s="301"/>
    </row>
    <row r="26" spans="2:17" ht="46.5" customHeight="1" x14ac:dyDescent="0.25">
      <c r="B26" s="297" t="s">
        <v>5</v>
      </c>
      <c r="C26" s="150"/>
      <c r="D26" s="151" t="s">
        <v>69</v>
      </c>
      <c r="E26" s="152" t="s">
        <v>24</v>
      </c>
      <c r="F26" s="171" t="s">
        <v>61</v>
      </c>
      <c r="G26" s="298" t="s">
        <v>32</v>
      </c>
      <c r="H26" s="299" t="s">
        <v>41</v>
      </c>
      <c r="I26" s="302"/>
      <c r="J26" s="298"/>
      <c r="K26" s="206"/>
      <c r="L26" s="206"/>
      <c r="M26" s="206"/>
      <c r="N26" s="206"/>
      <c r="O26" s="206"/>
      <c r="P26" s="298"/>
      <c r="Q26" s="301"/>
    </row>
    <row r="27" spans="2:17" ht="120.95" customHeight="1" x14ac:dyDescent="0.25">
      <c r="B27" s="297" t="s">
        <v>5</v>
      </c>
      <c r="C27" s="153" t="s">
        <v>49</v>
      </c>
      <c r="D27" s="154" t="s">
        <v>70</v>
      </c>
      <c r="E27" s="155" t="s">
        <v>24</v>
      </c>
      <c r="F27" s="158" t="s">
        <v>668</v>
      </c>
      <c r="G27" s="303" t="s">
        <v>32</v>
      </c>
      <c r="H27" s="304" t="s">
        <v>41</v>
      </c>
      <c r="I27" s="305"/>
      <c r="J27" s="303"/>
      <c r="K27" s="207"/>
      <c r="L27" s="207"/>
      <c r="M27" s="207"/>
      <c r="N27" s="207"/>
      <c r="O27" s="207"/>
      <c r="P27" s="303"/>
      <c r="Q27" s="306"/>
    </row>
    <row r="28" spans="2:17" ht="123.95" customHeight="1" x14ac:dyDescent="0.25">
      <c r="B28" s="297" t="s">
        <v>5</v>
      </c>
      <c r="C28" s="153"/>
      <c r="D28" s="154" t="s">
        <v>71</v>
      </c>
      <c r="E28" s="155" t="s">
        <v>24</v>
      </c>
      <c r="F28" s="158" t="s">
        <v>669</v>
      </c>
      <c r="G28" s="303" t="s">
        <v>32</v>
      </c>
      <c r="H28" s="304" t="s">
        <v>41</v>
      </c>
      <c r="I28" s="305"/>
      <c r="J28" s="303"/>
      <c r="K28" s="207"/>
      <c r="L28" s="207"/>
      <c r="M28" s="207"/>
      <c r="N28" s="207"/>
      <c r="O28" s="207"/>
      <c r="P28" s="303"/>
      <c r="Q28" s="306"/>
    </row>
    <row r="29" spans="2:17" ht="131.44999999999999" customHeight="1" x14ac:dyDescent="0.25">
      <c r="B29" s="297" t="s">
        <v>5</v>
      </c>
      <c r="C29" s="153"/>
      <c r="D29" s="154" t="s">
        <v>72</v>
      </c>
      <c r="E29" s="155" t="s">
        <v>24</v>
      </c>
      <c r="F29" s="158" t="s">
        <v>670</v>
      </c>
      <c r="G29" s="303" t="s">
        <v>32</v>
      </c>
      <c r="H29" s="304" t="s">
        <v>41</v>
      </c>
      <c r="I29" s="305"/>
      <c r="J29" s="303"/>
      <c r="K29" s="207"/>
      <c r="L29" s="207"/>
      <c r="M29" s="207"/>
      <c r="N29" s="207"/>
      <c r="O29" s="207"/>
      <c r="P29" s="303"/>
      <c r="Q29" s="306"/>
    </row>
    <row r="30" spans="2:17" ht="123" customHeight="1" x14ac:dyDescent="0.25">
      <c r="B30" s="297" t="s">
        <v>5</v>
      </c>
      <c r="C30" s="153"/>
      <c r="D30" s="154" t="s">
        <v>73</v>
      </c>
      <c r="E30" s="155" t="s">
        <v>24</v>
      </c>
      <c r="F30" s="158" t="s">
        <v>671</v>
      </c>
      <c r="G30" s="303" t="s">
        <v>32</v>
      </c>
      <c r="H30" s="304" t="s">
        <v>41</v>
      </c>
      <c r="I30" s="305"/>
      <c r="J30" s="303"/>
      <c r="K30" s="207"/>
      <c r="L30" s="207"/>
      <c r="M30" s="207"/>
      <c r="N30" s="207"/>
      <c r="O30" s="207"/>
      <c r="P30" s="303"/>
      <c r="Q30" s="306"/>
    </row>
    <row r="31" spans="2:17" ht="122.45" customHeight="1" x14ac:dyDescent="0.25">
      <c r="B31" s="297" t="s">
        <v>5</v>
      </c>
      <c r="C31" s="153"/>
      <c r="D31" s="154" t="s">
        <v>74</v>
      </c>
      <c r="E31" s="155" t="s">
        <v>24</v>
      </c>
      <c r="F31" s="158" t="s">
        <v>672</v>
      </c>
      <c r="G31" s="303" t="s">
        <v>32</v>
      </c>
      <c r="H31" s="304" t="s">
        <v>41</v>
      </c>
      <c r="I31" s="305"/>
      <c r="J31" s="303"/>
      <c r="K31" s="207"/>
      <c r="L31" s="207"/>
      <c r="M31" s="207"/>
      <c r="N31" s="207"/>
      <c r="O31" s="207"/>
      <c r="P31" s="303"/>
      <c r="Q31" s="306"/>
    </row>
    <row r="32" spans="2:17" ht="102" customHeight="1" x14ac:dyDescent="0.25">
      <c r="B32" s="297" t="s">
        <v>5</v>
      </c>
      <c r="C32" s="153"/>
      <c r="D32" s="154" t="s">
        <v>75</v>
      </c>
      <c r="E32" s="155" t="s">
        <v>24</v>
      </c>
      <c r="F32" s="158" t="s">
        <v>673</v>
      </c>
      <c r="G32" s="303" t="s">
        <v>32</v>
      </c>
      <c r="H32" s="304" t="s">
        <v>41</v>
      </c>
      <c r="I32" s="305"/>
      <c r="J32" s="303"/>
      <c r="K32" s="207"/>
      <c r="L32" s="207"/>
      <c r="M32" s="207"/>
      <c r="N32" s="207"/>
      <c r="O32" s="207"/>
      <c r="P32" s="303"/>
      <c r="Q32" s="306"/>
    </row>
    <row r="33" spans="2:17" ht="113.1" customHeight="1" x14ac:dyDescent="0.25">
      <c r="B33" s="297" t="s">
        <v>5</v>
      </c>
      <c r="C33" s="153"/>
      <c r="D33" s="154" t="s">
        <v>76</v>
      </c>
      <c r="E33" s="155" t="s">
        <v>24</v>
      </c>
      <c r="F33" s="170" t="s">
        <v>674</v>
      </c>
      <c r="G33" s="303" t="s">
        <v>32</v>
      </c>
      <c r="H33" s="304" t="s">
        <v>41</v>
      </c>
      <c r="I33" s="305"/>
      <c r="J33" s="303"/>
      <c r="K33" s="207"/>
      <c r="L33" s="207"/>
      <c r="M33" s="207"/>
      <c r="N33" s="207"/>
      <c r="O33" s="207"/>
      <c r="P33" s="303"/>
      <c r="Q33" s="306"/>
    </row>
    <row r="34" spans="2:17" ht="101.25" x14ac:dyDescent="0.25">
      <c r="B34" s="297" t="s">
        <v>5</v>
      </c>
      <c r="C34" s="150" t="s">
        <v>675</v>
      </c>
      <c r="D34" s="151" t="s">
        <v>77</v>
      </c>
      <c r="E34" s="152" t="s">
        <v>24</v>
      </c>
      <c r="F34" s="165" t="s">
        <v>676</v>
      </c>
      <c r="G34" s="298" t="s">
        <v>32</v>
      </c>
      <c r="H34" s="299" t="s">
        <v>41</v>
      </c>
      <c r="I34" s="302"/>
      <c r="J34" s="298"/>
      <c r="K34" s="206"/>
      <c r="L34" s="206"/>
      <c r="M34" s="206"/>
      <c r="N34" s="206"/>
      <c r="O34" s="206"/>
      <c r="P34" s="298"/>
      <c r="Q34" s="301"/>
    </row>
    <row r="35" spans="2:17" ht="83.1" customHeight="1" x14ac:dyDescent="0.25">
      <c r="B35" s="297" t="s">
        <v>5</v>
      </c>
      <c r="C35" s="150"/>
      <c r="D35" s="151" t="s">
        <v>78</v>
      </c>
      <c r="E35" s="152" t="s">
        <v>24</v>
      </c>
      <c r="F35" s="165" t="s">
        <v>677</v>
      </c>
      <c r="G35" s="298" t="s">
        <v>32</v>
      </c>
      <c r="H35" s="299" t="s">
        <v>41</v>
      </c>
      <c r="I35" s="302"/>
      <c r="J35" s="298"/>
      <c r="K35" s="206"/>
      <c r="L35" s="206"/>
      <c r="M35" s="206"/>
      <c r="N35" s="206"/>
      <c r="O35" s="206"/>
      <c r="P35" s="298"/>
      <c r="Q35" s="301"/>
    </row>
    <row r="36" spans="2:17" ht="111" customHeight="1" x14ac:dyDescent="0.25">
      <c r="B36" s="297" t="s">
        <v>5</v>
      </c>
      <c r="C36" s="153" t="s">
        <v>678</v>
      </c>
      <c r="D36" s="154" t="s">
        <v>79</v>
      </c>
      <c r="E36" s="155" t="s">
        <v>24</v>
      </c>
      <c r="F36" s="170" t="s">
        <v>679</v>
      </c>
      <c r="G36" s="303" t="s">
        <v>32</v>
      </c>
      <c r="H36" s="304" t="s">
        <v>41</v>
      </c>
      <c r="I36" s="305"/>
      <c r="J36" s="303"/>
      <c r="K36" s="207"/>
      <c r="L36" s="207"/>
      <c r="M36" s="207"/>
      <c r="N36" s="207"/>
      <c r="O36" s="207"/>
      <c r="P36" s="303"/>
      <c r="Q36" s="306"/>
    </row>
    <row r="37" spans="2:17" ht="92.1" customHeight="1" x14ac:dyDescent="0.25">
      <c r="B37" s="297" t="s">
        <v>5</v>
      </c>
      <c r="C37" s="153"/>
      <c r="D37" s="154" t="s">
        <v>80</v>
      </c>
      <c r="E37" s="155" t="s">
        <v>24</v>
      </c>
      <c r="F37" s="170" t="s">
        <v>680</v>
      </c>
      <c r="G37" s="303" t="s">
        <v>32</v>
      </c>
      <c r="H37" s="304" t="s">
        <v>41</v>
      </c>
      <c r="I37" s="305"/>
      <c r="J37" s="303"/>
      <c r="K37" s="207"/>
      <c r="L37" s="207"/>
      <c r="M37" s="207"/>
      <c r="N37" s="207"/>
      <c r="O37" s="207"/>
      <c r="P37" s="303"/>
      <c r="Q37" s="306"/>
    </row>
    <row r="38" spans="2:17" ht="91.5" customHeight="1" x14ac:dyDescent="0.25">
      <c r="B38" s="297" t="s">
        <v>5</v>
      </c>
      <c r="C38" s="153"/>
      <c r="D38" s="154" t="s">
        <v>81</v>
      </c>
      <c r="E38" s="155" t="s">
        <v>24</v>
      </c>
      <c r="F38" s="158" t="s">
        <v>681</v>
      </c>
      <c r="G38" s="303" t="s">
        <v>32</v>
      </c>
      <c r="H38" s="304" t="s">
        <v>41</v>
      </c>
      <c r="I38" s="305"/>
      <c r="J38" s="303"/>
      <c r="K38" s="207"/>
      <c r="L38" s="207"/>
      <c r="M38" s="207"/>
      <c r="N38" s="207"/>
      <c r="O38" s="207"/>
      <c r="P38" s="303"/>
      <c r="Q38" s="306"/>
    </row>
    <row r="39" spans="2:17" ht="122.45" customHeight="1" x14ac:dyDescent="0.25">
      <c r="B39" s="297" t="s">
        <v>5</v>
      </c>
      <c r="C39" s="153"/>
      <c r="D39" s="154" t="s">
        <v>82</v>
      </c>
      <c r="E39" s="155" t="s">
        <v>24</v>
      </c>
      <c r="F39" s="158" t="s">
        <v>682</v>
      </c>
      <c r="G39" s="303" t="s">
        <v>32</v>
      </c>
      <c r="H39" s="304" t="s">
        <v>41</v>
      </c>
      <c r="I39" s="305"/>
      <c r="J39" s="303"/>
      <c r="K39" s="207"/>
      <c r="L39" s="207"/>
      <c r="M39" s="207"/>
      <c r="N39" s="207"/>
      <c r="O39" s="207"/>
      <c r="P39" s="303"/>
      <c r="Q39" s="306"/>
    </row>
    <row r="40" spans="2:17" ht="161.44999999999999" customHeight="1" x14ac:dyDescent="0.25">
      <c r="B40" s="297" t="s">
        <v>5</v>
      </c>
      <c r="C40" s="153"/>
      <c r="D40" s="154" t="s">
        <v>83</v>
      </c>
      <c r="E40" s="155" t="s">
        <v>24</v>
      </c>
      <c r="F40" s="170" t="s">
        <v>683</v>
      </c>
      <c r="G40" s="303" t="s">
        <v>32</v>
      </c>
      <c r="H40" s="304" t="s">
        <v>41</v>
      </c>
      <c r="I40" s="305"/>
      <c r="J40" s="303"/>
      <c r="K40" s="207"/>
      <c r="L40" s="207"/>
      <c r="M40" s="207"/>
      <c r="N40" s="207"/>
      <c r="O40" s="207"/>
      <c r="P40" s="303"/>
      <c r="Q40" s="306"/>
    </row>
    <row r="41" spans="2:17" ht="101.25" x14ac:dyDescent="0.25">
      <c r="B41" s="297" t="s">
        <v>5</v>
      </c>
      <c r="C41" s="153"/>
      <c r="D41" s="154" t="s">
        <v>84</v>
      </c>
      <c r="E41" s="155" t="s">
        <v>24</v>
      </c>
      <c r="F41" s="170" t="s">
        <v>684</v>
      </c>
      <c r="G41" s="303" t="s">
        <v>32</v>
      </c>
      <c r="H41" s="304" t="s">
        <v>41</v>
      </c>
      <c r="I41" s="307"/>
      <c r="J41" s="303"/>
      <c r="K41" s="207"/>
      <c r="L41" s="207"/>
      <c r="M41" s="207"/>
      <c r="N41" s="207"/>
      <c r="O41" s="207"/>
      <c r="P41" s="303"/>
      <c r="Q41" s="306"/>
    </row>
    <row r="42" spans="2:17" ht="180.6" customHeight="1" x14ac:dyDescent="0.25">
      <c r="B42" s="297" t="s">
        <v>5</v>
      </c>
      <c r="C42" s="153"/>
      <c r="D42" s="154" t="s">
        <v>85</v>
      </c>
      <c r="E42" s="155" t="s">
        <v>24</v>
      </c>
      <c r="F42" s="170" t="s">
        <v>685</v>
      </c>
      <c r="G42" s="303" t="s">
        <v>32</v>
      </c>
      <c r="H42" s="304" t="s">
        <v>41</v>
      </c>
      <c r="I42" s="305"/>
      <c r="J42" s="303"/>
      <c r="K42" s="207"/>
      <c r="L42" s="207"/>
      <c r="M42" s="207"/>
      <c r="N42" s="207"/>
      <c r="O42" s="207"/>
      <c r="P42" s="303"/>
      <c r="Q42" s="306"/>
    </row>
    <row r="43" spans="2:17" ht="67.5" x14ac:dyDescent="0.25">
      <c r="B43" s="297" t="s">
        <v>5</v>
      </c>
      <c r="C43" s="153"/>
      <c r="D43" s="154" t="s">
        <v>86</v>
      </c>
      <c r="E43" s="155" t="s">
        <v>24</v>
      </c>
      <c r="F43" s="170" t="s">
        <v>483</v>
      </c>
      <c r="G43" s="303" t="s">
        <v>32</v>
      </c>
      <c r="H43" s="304" t="s">
        <v>41</v>
      </c>
      <c r="I43" s="305"/>
      <c r="J43" s="303"/>
      <c r="K43" s="207"/>
      <c r="L43" s="207"/>
      <c r="M43" s="207"/>
      <c r="N43" s="207"/>
      <c r="O43" s="207"/>
      <c r="P43" s="303"/>
      <c r="Q43" s="306"/>
    </row>
    <row r="44" spans="2:17" ht="98.1" customHeight="1" x14ac:dyDescent="0.25">
      <c r="B44" s="297" t="s">
        <v>5</v>
      </c>
      <c r="C44" s="153"/>
      <c r="D44" s="154" t="s">
        <v>299</v>
      </c>
      <c r="E44" s="155" t="s">
        <v>24</v>
      </c>
      <c r="F44" s="170" t="s">
        <v>686</v>
      </c>
      <c r="G44" s="303" t="s">
        <v>32</v>
      </c>
      <c r="H44" s="304" t="s">
        <v>41</v>
      </c>
      <c r="I44" s="305"/>
      <c r="J44" s="303"/>
      <c r="K44" s="207"/>
      <c r="L44" s="207"/>
      <c r="M44" s="207"/>
      <c r="N44" s="207"/>
      <c r="O44" s="207"/>
      <c r="P44" s="303"/>
      <c r="Q44" s="306"/>
    </row>
    <row r="45" spans="2:17" ht="159.6" customHeight="1" x14ac:dyDescent="0.25">
      <c r="B45" s="297" t="s">
        <v>5</v>
      </c>
      <c r="C45" s="153"/>
      <c r="D45" s="154" t="s">
        <v>300</v>
      </c>
      <c r="E45" s="155" t="s">
        <v>24</v>
      </c>
      <c r="F45" s="170" t="s">
        <v>687</v>
      </c>
      <c r="G45" s="303" t="s">
        <v>32</v>
      </c>
      <c r="H45" s="304" t="s">
        <v>41</v>
      </c>
      <c r="I45" s="305"/>
      <c r="J45" s="303"/>
      <c r="K45" s="207"/>
      <c r="L45" s="207"/>
      <c r="M45" s="207"/>
      <c r="N45" s="207"/>
      <c r="O45" s="207"/>
      <c r="P45" s="303"/>
      <c r="Q45" s="306"/>
    </row>
    <row r="46" spans="2:17" ht="123.75" x14ac:dyDescent="0.25">
      <c r="B46" s="297" t="s">
        <v>5</v>
      </c>
      <c r="C46" s="150" t="s">
        <v>688</v>
      </c>
      <c r="D46" s="151" t="s">
        <v>87</v>
      </c>
      <c r="E46" s="152" t="s">
        <v>24</v>
      </c>
      <c r="F46" s="165" t="s">
        <v>689</v>
      </c>
      <c r="G46" s="298" t="s">
        <v>32</v>
      </c>
      <c r="H46" s="299" t="s">
        <v>41</v>
      </c>
      <c r="I46" s="302"/>
      <c r="J46" s="298"/>
      <c r="K46" s="206"/>
      <c r="L46" s="206"/>
      <c r="M46" s="206"/>
      <c r="N46" s="206"/>
      <c r="O46" s="206"/>
      <c r="P46" s="298"/>
      <c r="Q46" s="301"/>
    </row>
    <row r="47" spans="2:17" ht="112.5" x14ac:dyDescent="0.25">
      <c r="B47" s="297" t="s">
        <v>5</v>
      </c>
      <c r="C47" s="150"/>
      <c r="D47" s="151" t="s">
        <v>88</v>
      </c>
      <c r="E47" s="152" t="s">
        <v>24</v>
      </c>
      <c r="F47" s="171" t="s">
        <v>690</v>
      </c>
      <c r="G47" s="298" t="s">
        <v>32</v>
      </c>
      <c r="H47" s="299" t="s">
        <v>41</v>
      </c>
      <c r="I47" s="302"/>
      <c r="J47" s="298"/>
      <c r="K47" s="206"/>
      <c r="L47" s="206"/>
      <c r="M47" s="206"/>
      <c r="N47" s="206"/>
      <c r="O47" s="206"/>
      <c r="P47" s="298"/>
      <c r="Q47" s="301"/>
    </row>
    <row r="48" spans="2:17" ht="120.6" customHeight="1" x14ac:dyDescent="0.25">
      <c r="B48" s="297" t="s">
        <v>5</v>
      </c>
      <c r="C48" s="150"/>
      <c r="D48" s="151" t="s">
        <v>89</v>
      </c>
      <c r="E48" s="152" t="s">
        <v>24</v>
      </c>
      <c r="F48" s="165" t="s">
        <v>691</v>
      </c>
      <c r="G48" s="298" t="s">
        <v>32</v>
      </c>
      <c r="H48" s="299" t="s">
        <v>41</v>
      </c>
      <c r="I48" s="302"/>
      <c r="J48" s="298"/>
      <c r="K48" s="206"/>
      <c r="L48" s="206"/>
      <c r="M48" s="206"/>
      <c r="N48" s="206"/>
      <c r="O48" s="206"/>
      <c r="P48" s="298"/>
      <c r="Q48" s="301"/>
    </row>
    <row r="49" spans="2:17" ht="135" x14ac:dyDescent="0.25">
      <c r="B49" s="297" t="s">
        <v>5</v>
      </c>
      <c r="C49" s="150"/>
      <c r="D49" s="151" t="s">
        <v>90</v>
      </c>
      <c r="E49" s="152" t="s">
        <v>24</v>
      </c>
      <c r="F49" s="171" t="s">
        <v>692</v>
      </c>
      <c r="G49" s="298" t="s">
        <v>32</v>
      </c>
      <c r="H49" s="299" t="s">
        <v>41</v>
      </c>
      <c r="I49" s="302"/>
      <c r="J49" s="298"/>
      <c r="K49" s="206"/>
      <c r="L49" s="206"/>
      <c r="M49" s="206"/>
      <c r="N49" s="206"/>
      <c r="O49" s="206"/>
      <c r="P49" s="298"/>
      <c r="Q49" s="301"/>
    </row>
    <row r="50" spans="2:17" ht="168.75" x14ac:dyDescent="0.25">
      <c r="B50" s="297" t="s">
        <v>5</v>
      </c>
      <c r="C50" s="150"/>
      <c r="D50" s="151" t="s">
        <v>91</v>
      </c>
      <c r="E50" s="152" t="s">
        <v>24</v>
      </c>
      <c r="F50" s="165" t="s">
        <v>693</v>
      </c>
      <c r="G50" s="298" t="s">
        <v>32</v>
      </c>
      <c r="H50" s="299" t="s">
        <v>41</v>
      </c>
      <c r="I50" s="302"/>
      <c r="J50" s="298"/>
      <c r="K50" s="206"/>
      <c r="L50" s="206"/>
      <c r="M50" s="206"/>
      <c r="N50" s="206"/>
      <c r="O50" s="206"/>
      <c r="P50" s="298"/>
      <c r="Q50" s="301"/>
    </row>
    <row r="51" spans="2:17" ht="159" customHeight="1" x14ac:dyDescent="0.25">
      <c r="B51" s="297" t="s">
        <v>5</v>
      </c>
      <c r="C51" s="150"/>
      <c r="D51" s="151" t="s">
        <v>92</v>
      </c>
      <c r="E51" s="152" t="s">
        <v>24</v>
      </c>
      <c r="F51" s="171" t="s">
        <v>694</v>
      </c>
      <c r="G51" s="298" t="s">
        <v>32</v>
      </c>
      <c r="H51" s="299" t="s">
        <v>41</v>
      </c>
      <c r="I51" s="302"/>
      <c r="J51" s="298"/>
      <c r="K51" s="206"/>
      <c r="L51" s="206"/>
      <c r="M51" s="206"/>
      <c r="N51" s="206"/>
      <c r="O51" s="206"/>
      <c r="P51" s="298"/>
      <c r="Q51" s="301"/>
    </row>
    <row r="52" spans="2:17" ht="78.75" x14ac:dyDescent="0.25">
      <c r="B52" s="297" t="s">
        <v>5</v>
      </c>
      <c r="C52" s="153" t="s">
        <v>695</v>
      </c>
      <c r="D52" s="154" t="s">
        <v>93</v>
      </c>
      <c r="E52" s="155" t="s">
        <v>25</v>
      </c>
      <c r="F52" s="170" t="s">
        <v>484</v>
      </c>
      <c r="G52" s="303" t="s">
        <v>32</v>
      </c>
      <c r="H52" s="304" t="s">
        <v>41</v>
      </c>
      <c r="I52" s="305"/>
      <c r="J52" s="303"/>
      <c r="K52" s="207"/>
      <c r="L52" s="207"/>
      <c r="M52" s="207"/>
      <c r="N52" s="207"/>
      <c r="O52" s="207"/>
      <c r="P52" s="303"/>
      <c r="Q52" s="306"/>
    </row>
    <row r="53" spans="2:17" ht="67.5" x14ac:dyDescent="0.25">
      <c r="B53" s="297" t="s">
        <v>5</v>
      </c>
      <c r="C53" s="153"/>
      <c r="D53" s="154" t="s">
        <v>94</v>
      </c>
      <c r="E53" s="155" t="s">
        <v>25</v>
      </c>
      <c r="F53" s="170" t="s">
        <v>696</v>
      </c>
      <c r="G53" s="303" t="s">
        <v>32</v>
      </c>
      <c r="H53" s="304" t="s">
        <v>41</v>
      </c>
      <c r="I53" s="305"/>
      <c r="J53" s="303"/>
      <c r="K53" s="207"/>
      <c r="L53" s="207"/>
      <c r="M53" s="207"/>
      <c r="N53" s="207"/>
      <c r="O53" s="207"/>
      <c r="P53" s="303"/>
      <c r="Q53" s="306"/>
    </row>
    <row r="54" spans="2:17" ht="66.599999999999994" customHeight="1" x14ac:dyDescent="0.25">
      <c r="B54" s="297" t="s">
        <v>5</v>
      </c>
      <c r="C54" s="153"/>
      <c r="D54" s="154" t="s">
        <v>95</v>
      </c>
      <c r="E54" s="155" t="s">
        <v>25</v>
      </c>
      <c r="F54" s="170" t="s">
        <v>485</v>
      </c>
      <c r="G54" s="303" t="s">
        <v>32</v>
      </c>
      <c r="H54" s="304" t="s">
        <v>41</v>
      </c>
      <c r="I54" s="305"/>
      <c r="J54" s="303"/>
      <c r="K54" s="207"/>
      <c r="L54" s="207"/>
      <c r="M54" s="207"/>
      <c r="N54" s="207"/>
      <c r="O54" s="207"/>
      <c r="P54" s="303"/>
      <c r="Q54" s="306"/>
    </row>
    <row r="55" spans="2:17" ht="78.75" x14ac:dyDescent="0.25">
      <c r="B55" s="297" t="s">
        <v>5</v>
      </c>
      <c r="C55" s="153"/>
      <c r="D55" s="154" t="s">
        <v>96</v>
      </c>
      <c r="E55" s="155" t="s">
        <v>25</v>
      </c>
      <c r="F55" s="170" t="s">
        <v>486</v>
      </c>
      <c r="G55" s="303" t="s">
        <v>32</v>
      </c>
      <c r="H55" s="304" t="s">
        <v>41</v>
      </c>
      <c r="I55" s="305"/>
      <c r="J55" s="303"/>
      <c r="K55" s="207"/>
      <c r="L55" s="207"/>
      <c r="M55" s="207"/>
      <c r="N55" s="207"/>
      <c r="O55" s="207"/>
      <c r="P55" s="303"/>
      <c r="Q55" s="306"/>
    </row>
    <row r="56" spans="2:17" ht="67.5" x14ac:dyDescent="0.25">
      <c r="B56" s="297" t="s">
        <v>5</v>
      </c>
      <c r="C56" s="153"/>
      <c r="D56" s="154" t="s">
        <v>97</v>
      </c>
      <c r="E56" s="155" t="s">
        <v>25</v>
      </c>
      <c r="F56" s="170" t="s">
        <v>487</v>
      </c>
      <c r="G56" s="303" t="s">
        <v>32</v>
      </c>
      <c r="H56" s="304" t="s">
        <v>41</v>
      </c>
      <c r="I56" s="305"/>
      <c r="J56" s="303"/>
      <c r="K56" s="207"/>
      <c r="L56" s="207"/>
      <c r="M56" s="207"/>
      <c r="N56" s="207"/>
      <c r="O56" s="207"/>
      <c r="P56" s="303"/>
      <c r="Q56" s="306"/>
    </row>
    <row r="57" spans="2:17" ht="162.6" customHeight="1" x14ac:dyDescent="0.25">
      <c r="B57" s="297" t="s">
        <v>5</v>
      </c>
      <c r="C57" s="150" t="s">
        <v>697</v>
      </c>
      <c r="D57" s="151" t="s">
        <v>98</v>
      </c>
      <c r="E57" s="152" t="s">
        <v>24</v>
      </c>
      <c r="F57" s="171" t="s">
        <v>698</v>
      </c>
      <c r="G57" s="298" t="s">
        <v>32</v>
      </c>
      <c r="H57" s="299" t="s">
        <v>41</v>
      </c>
      <c r="I57" s="302"/>
      <c r="J57" s="298"/>
      <c r="K57" s="206"/>
      <c r="L57" s="206"/>
      <c r="M57" s="206"/>
      <c r="N57" s="206"/>
      <c r="O57" s="206"/>
      <c r="P57" s="298"/>
      <c r="Q57" s="301"/>
    </row>
    <row r="58" spans="2:17" ht="130.5" customHeight="1" x14ac:dyDescent="0.25">
      <c r="B58" s="297" t="s">
        <v>5</v>
      </c>
      <c r="C58" s="150"/>
      <c r="D58" s="151" t="s">
        <v>99</v>
      </c>
      <c r="E58" s="152" t="s">
        <v>24</v>
      </c>
      <c r="F58" s="171" t="s">
        <v>699</v>
      </c>
      <c r="G58" s="298" t="s">
        <v>32</v>
      </c>
      <c r="H58" s="299" t="s">
        <v>41</v>
      </c>
      <c r="I58" s="302"/>
      <c r="J58" s="298"/>
      <c r="K58" s="206"/>
      <c r="L58" s="206"/>
      <c r="M58" s="206"/>
      <c r="N58" s="206"/>
      <c r="O58" s="206"/>
      <c r="P58" s="298"/>
      <c r="Q58" s="301"/>
    </row>
    <row r="59" spans="2:17" ht="131.1" customHeight="1" x14ac:dyDescent="0.25">
      <c r="B59" s="297" t="s">
        <v>5</v>
      </c>
      <c r="C59" s="150"/>
      <c r="D59" s="151" t="s">
        <v>100</v>
      </c>
      <c r="E59" s="152" t="s">
        <v>24</v>
      </c>
      <c r="F59" s="308" t="s">
        <v>700</v>
      </c>
      <c r="G59" s="298" t="s">
        <v>32</v>
      </c>
      <c r="H59" s="299" t="s">
        <v>41</v>
      </c>
      <c r="I59" s="302"/>
      <c r="J59" s="298"/>
      <c r="K59" s="206"/>
      <c r="L59" s="206"/>
      <c r="M59" s="206"/>
      <c r="N59" s="206"/>
      <c r="O59" s="206"/>
      <c r="P59" s="298"/>
      <c r="Q59" s="301"/>
    </row>
    <row r="60" spans="2:17" ht="131.44999999999999" customHeight="1" x14ac:dyDescent="0.25">
      <c r="B60" s="297" t="s">
        <v>5</v>
      </c>
      <c r="C60" s="150"/>
      <c r="D60" s="151" t="s">
        <v>101</v>
      </c>
      <c r="E60" s="152" t="s">
        <v>24</v>
      </c>
      <c r="F60" s="165" t="s">
        <v>701</v>
      </c>
      <c r="G60" s="298" t="s">
        <v>32</v>
      </c>
      <c r="H60" s="299" t="s">
        <v>41</v>
      </c>
      <c r="I60" s="302"/>
      <c r="J60" s="298"/>
      <c r="K60" s="206"/>
      <c r="L60" s="206"/>
      <c r="M60" s="206"/>
      <c r="N60" s="206"/>
      <c r="O60" s="206"/>
      <c r="P60" s="298"/>
      <c r="Q60" s="301"/>
    </row>
    <row r="61" spans="2:17" ht="132" customHeight="1" x14ac:dyDescent="0.25">
      <c r="B61" s="297" t="s">
        <v>5</v>
      </c>
      <c r="C61" s="150"/>
      <c r="D61" s="151" t="s">
        <v>102</v>
      </c>
      <c r="E61" s="152" t="s">
        <v>24</v>
      </c>
      <c r="F61" s="165" t="s">
        <v>702</v>
      </c>
      <c r="G61" s="298" t="s">
        <v>32</v>
      </c>
      <c r="H61" s="299" t="s">
        <v>41</v>
      </c>
      <c r="I61" s="302"/>
      <c r="J61" s="298"/>
      <c r="K61" s="206"/>
      <c r="L61" s="206"/>
      <c r="M61" s="206"/>
      <c r="N61" s="206"/>
      <c r="O61" s="206"/>
      <c r="P61" s="298"/>
      <c r="Q61" s="301"/>
    </row>
    <row r="62" spans="2:17" ht="22.5" x14ac:dyDescent="0.25">
      <c r="B62" s="309" t="s">
        <v>38</v>
      </c>
      <c r="C62" s="153" t="s">
        <v>488</v>
      </c>
      <c r="D62" s="154" t="s">
        <v>103</v>
      </c>
      <c r="E62" s="155" t="s">
        <v>24</v>
      </c>
      <c r="F62" s="170" t="s">
        <v>489</v>
      </c>
      <c r="G62" s="303" t="s">
        <v>32</v>
      </c>
      <c r="H62" s="304" t="s">
        <v>41</v>
      </c>
      <c r="I62" s="305"/>
      <c r="J62" s="303"/>
      <c r="K62" s="207"/>
      <c r="L62" s="207"/>
      <c r="M62" s="207"/>
      <c r="N62" s="207"/>
      <c r="O62" s="207"/>
      <c r="P62" s="303"/>
      <c r="Q62" s="306"/>
    </row>
    <row r="63" spans="2:17" ht="33.75" x14ac:dyDescent="0.25">
      <c r="B63" s="309" t="s">
        <v>38</v>
      </c>
      <c r="C63" s="150" t="s">
        <v>490</v>
      </c>
      <c r="D63" s="151" t="s">
        <v>104</v>
      </c>
      <c r="E63" s="152" t="s">
        <v>24</v>
      </c>
      <c r="F63" s="171" t="s">
        <v>491</v>
      </c>
      <c r="G63" s="298" t="s">
        <v>32</v>
      </c>
      <c r="H63" s="299" t="s">
        <v>41</v>
      </c>
      <c r="I63" s="302"/>
      <c r="J63" s="298"/>
      <c r="K63" s="206"/>
      <c r="L63" s="206"/>
      <c r="M63" s="206"/>
      <c r="N63" s="206"/>
      <c r="O63" s="206"/>
      <c r="P63" s="298"/>
      <c r="Q63" s="301"/>
    </row>
    <row r="64" spans="2:17" ht="54.95" customHeight="1" x14ac:dyDescent="0.25">
      <c r="B64" s="297" t="s">
        <v>3</v>
      </c>
      <c r="C64" s="153" t="s">
        <v>703</v>
      </c>
      <c r="D64" s="154" t="s">
        <v>105</v>
      </c>
      <c r="E64" s="155" t="s">
        <v>24</v>
      </c>
      <c r="F64" s="170" t="s">
        <v>106</v>
      </c>
      <c r="G64" s="303" t="s">
        <v>32</v>
      </c>
      <c r="H64" s="304" t="s">
        <v>41</v>
      </c>
      <c r="I64" s="305"/>
      <c r="J64" s="303"/>
      <c r="K64" s="207"/>
      <c r="L64" s="207"/>
      <c r="M64" s="207"/>
      <c r="N64" s="207"/>
      <c r="O64" s="207"/>
      <c r="P64" s="303"/>
      <c r="Q64" s="306"/>
    </row>
    <row r="65" spans="2:17" ht="45" x14ac:dyDescent="0.25">
      <c r="B65" s="297" t="s">
        <v>3</v>
      </c>
      <c r="C65" s="153"/>
      <c r="D65" s="154" t="s">
        <v>111</v>
      </c>
      <c r="E65" s="155" t="s">
        <v>24</v>
      </c>
      <c r="F65" s="170" t="s">
        <v>107</v>
      </c>
      <c r="G65" s="303" t="s">
        <v>32</v>
      </c>
      <c r="H65" s="304" t="s">
        <v>41</v>
      </c>
      <c r="I65" s="305"/>
      <c r="J65" s="303"/>
      <c r="K65" s="207"/>
      <c r="L65" s="207"/>
      <c r="M65" s="207"/>
      <c r="N65" s="207"/>
      <c r="O65" s="207"/>
      <c r="P65" s="303"/>
      <c r="Q65" s="306"/>
    </row>
    <row r="66" spans="2:17" ht="44.1" customHeight="1" x14ac:dyDescent="0.25">
      <c r="B66" s="297" t="s">
        <v>3</v>
      </c>
      <c r="C66" s="153"/>
      <c r="D66" s="154" t="s">
        <v>112</v>
      </c>
      <c r="E66" s="155" t="s">
        <v>24</v>
      </c>
      <c r="F66" s="170" t="s">
        <v>704</v>
      </c>
      <c r="G66" s="303" t="s">
        <v>32</v>
      </c>
      <c r="H66" s="304" t="s">
        <v>41</v>
      </c>
      <c r="I66" s="305"/>
      <c r="J66" s="303"/>
      <c r="K66" s="207"/>
      <c r="L66" s="207"/>
      <c r="M66" s="207"/>
      <c r="N66" s="207"/>
      <c r="O66" s="207"/>
      <c r="P66" s="303"/>
      <c r="Q66" s="306"/>
    </row>
    <row r="67" spans="2:17" ht="56.45" customHeight="1" x14ac:dyDescent="0.25">
      <c r="B67" s="297" t="s">
        <v>3</v>
      </c>
      <c r="C67" s="153"/>
      <c r="D67" s="154" t="s">
        <v>113</v>
      </c>
      <c r="E67" s="155" t="s">
        <v>24</v>
      </c>
      <c r="F67" s="170" t="s">
        <v>108</v>
      </c>
      <c r="G67" s="303" t="s">
        <v>32</v>
      </c>
      <c r="H67" s="304" t="s">
        <v>41</v>
      </c>
      <c r="I67" s="305"/>
      <c r="J67" s="303"/>
      <c r="K67" s="207"/>
      <c r="L67" s="207"/>
      <c r="M67" s="207"/>
      <c r="N67" s="207"/>
      <c r="O67" s="207"/>
      <c r="P67" s="303"/>
      <c r="Q67" s="306"/>
    </row>
    <row r="68" spans="2:17" ht="45" x14ac:dyDescent="0.25">
      <c r="B68" s="297" t="s">
        <v>3</v>
      </c>
      <c r="C68" s="153"/>
      <c r="D68" s="154" t="s">
        <v>114</v>
      </c>
      <c r="E68" s="155" t="s">
        <v>24</v>
      </c>
      <c r="F68" s="170" t="s">
        <v>109</v>
      </c>
      <c r="G68" s="303" t="s">
        <v>32</v>
      </c>
      <c r="H68" s="304" t="s">
        <v>41</v>
      </c>
      <c r="I68" s="305"/>
      <c r="J68" s="303"/>
      <c r="K68" s="207"/>
      <c r="L68" s="207"/>
      <c r="M68" s="207"/>
      <c r="N68" s="207"/>
      <c r="O68" s="207"/>
      <c r="P68" s="303"/>
      <c r="Q68" s="306"/>
    </row>
    <row r="69" spans="2:17" ht="45" x14ac:dyDescent="0.25">
      <c r="B69" s="297" t="s">
        <v>3</v>
      </c>
      <c r="C69" s="153"/>
      <c r="D69" s="154" t="s">
        <v>115</v>
      </c>
      <c r="E69" s="155" t="s">
        <v>24</v>
      </c>
      <c r="F69" s="170" t="s">
        <v>110</v>
      </c>
      <c r="G69" s="303" t="s">
        <v>32</v>
      </c>
      <c r="H69" s="304" t="s">
        <v>41</v>
      </c>
      <c r="I69" s="305"/>
      <c r="J69" s="303"/>
      <c r="K69" s="207"/>
      <c r="L69" s="207"/>
      <c r="M69" s="207"/>
      <c r="N69" s="207"/>
      <c r="O69" s="207"/>
      <c r="P69" s="303"/>
      <c r="Q69" s="306"/>
    </row>
    <row r="70" spans="2:17" ht="101.25" x14ac:dyDescent="0.25">
      <c r="B70" s="297" t="s">
        <v>3</v>
      </c>
      <c r="C70" s="150" t="s">
        <v>705</v>
      </c>
      <c r="D70" s="151" t="s">
        <v>116</v>
      </c>
      <c r="E70" s="152" t="s">
        <v>25</v>
      </c>
      <c r="F70" s="165" t="s">
        <v>706</v>
      </c>
      <c r="G70" s="298" t="s">
        <v>32</v>
      </c>
      <c r="H70" s="299" t="s">
        <v>41</v>
      </c>
      <c r="I70" s="302"/>
      <c r="J70" s="298"/>
      <c r="K70" s="206"/>
      <c r="L70" s="206"/>
      <c r="M70" s="206"/>
      <c r="N70" s="206"/>
      <c r="O70" s="206"/>
      <c r="P70" s="298"/>
      <c r="Q70" s="301"/>
    </row>
    <row r="71" spans="2:17" ht="101.25" x14ac:dyDescent="0.25">
      <c r="B71" s="297" t="s">
        <v>3</v>
      </c>
      <c r="C71" s="150"/>
      <c r="D71" s="151" t="s">
        <v>117</v>
      </c>
      <c r="E71" s="152" t="s">
        <v>25</v>
      </c>
      <c r="F71" s="165" t="s">
        <v>707</v>
      </c>
      <c r="G71" s="298" t="s">
        <v>32</v>
      </c>
      <c r="H71" s="299" t="s">
        <v>41</v>
      </c>
      <c r="I71" s="302"/>
      <c r="J71" s="298"/>
      <c r="K71" s="206"/>
      <c r="L71" s="206"/>
      <c r="M71" s="206"/>
      <c r="N71" s="206"/>
      <c r="O71" s="206"/>
      <c r="P71" s="298"/>
      <c r="Q71" s="301"/>
    </row>
    <row r="72" spans="2:17" ht="112.5" x14ac:dyDescent="0.25">
      <c r="B72" s="297" t="s">
        <v>3</v>
      </c>
      <c r="C72" s="150"/>
      <c r="D72" s="151" t="s">
        <v>118</v>
      </c>
      <c r="E72" s="152" t="s">
        <v>25</v>
      </c>
      <c r="F72" s="165" t="s">
        <v>708</v>
      </c>
      <c r="G72" s="298" t="s">
        <v>32</v>
      </c>
      <c r="H72" s="299" t="s">
        <v>41</v>
      </c>
      <c r="I72" s="302"/>
      <c r="J72" s="298"/>
      <c r="K72" s="206"/>
      <c r="L72" s="206"/>
      <c r="M72" s="206"/>
      <c r="N72" s="206"/>
      <c r="O72" s="206"/>
      <c r="P72" s="298"/>
      <c r="Q72" s="301"/>
    </row>
    <row r="73" spans="2:17" ht="101.25" x14ac:dyDescent="0.25">
      <c r="B73" s="297" t="s">
        <v>3</v>
      </c>
      <c r="C73" s="150"/>
      <c r="D73" s="151" t="s">
        <v>119</v>
      </c>
      <c r="E73" s="152" t="s">
        <v>25</v>
      </c>
      <c r="F73" s="165" t="s">
        <v>709</v>
      </c>
      <c r="G73" s="298" t="s">
        <v>32</v>
      </c>
      <c r="H73" s="299" t="s">
        <v>41</v>
      </c>
      <c r="I73" s="302"/>
      <c r="J73" s="298"/>
      <c r="K73" s="206"/>
      <c r="L73" s="206"/>
      <c r="M73" s="206"/>
      <c r="N73" s="206"/>
      <c r="O73" s="206"/>
      <c r="P73" s="298"/>
      <c r="Q73" s="301"/>
    </row>
    <row r="74" spans="2:17" ht="45" x14ac:dyDescent="0.25">
      <c r="B74" s="297" t="s">
        <v>3</v>
      </c>
      <c r="C74" s="150"/>
      <c r="D74" s="151" t="s">
        <v>120</v>
      </c>
      <c r="E74" s="152" t="s">
        <v>25</v>
      </c>
      <c r="F74" s="171" t="s">
        <v>492</v>
      </c>
      <c r="G74" s="298" t="s">
        <v>32</v>
      </c>
      <c r="H74" s="299" t="s">
        <v>41</v>
      </c>
      <c r="I74" s="302"/>
      <c r="J74" s="298"/>
      <c r="K74" s="206"/>
      <c r="L74" s="206"/>
      <c r="M74" s="206"/>
      <c r="N74" s="206"/>
      <c r="O74" s="206"/>
      <c r="P74" s="298"/>
      <c r="Q74" s="301"/>
    </row>
    <row r="75" spans="2:17" ht="101.25" x14ac:dyDescent="0.25">
      <c r="B75" s="297" t="s">
        <v>3</v>
      </c>
      <c r="C75" s="153" t="s">
        <v>710</v>
      </c>
      <c r="D75" s="154" t="s">
        <v>121</v>
      </c>
      <c r="E75" s="155" t="s">
        <v>25</v>
      </c>
      <c r="F75" s="170" t="s">
        <v>711</v>
      </c>
      <c r="G75" s="303" t="s">
        <v>32</v>
      </c>
      <c r="H75" s="304" t="s">
        <v>41</v>
      </c>
      <c r="I75" s="305"/>
      <c r="J75" s="303"/>
      <c r="K75" s="207"/>
      <c r="L75" s="207"/>
      <c r="M75" s="207"/>
      <c r="N75" s="207"/>
      <c r="O75" s="207"/>
      <c r="P75" s="303"/>
      <c r="Q75" s="306"/>
    </row>
    <row r="76" spans="2:17" ht="112.5" x14ac:dyDescent="0.25">
      <c r="B76" s="297" t="s">
        <v>3</v>
      </c>
      <c r="C76" s="158"/>
      <c r="D76" s="154" t="s">
        <v>122</v>
      </c>
      <c r="E76" s="155" t="s">
        <v>25</v>
      </c>
      <c r="F76" s="170" t="s">
        <v>712</v>
      </c>
      <c r="G76" s="303" t="s">
        <v>32</v>
      </c>
      <c r="H76" s="304" t="s">
        <v>41</v>
      </c>
      <c r="I76" s="305"/>
      <c r="J76" s="303"/>
      <c r="K76" s="207"/>
      <c r="L76" s="207"/>
      <c r="M76" s="207"/>
      <c r="N76" s="207"/>
      <c r="O76" s="207"/>
      <c r="P76" s="303"/>
      <c r="Q76" s="306"/>
    </row>
    <row r="77" spans="2:17" ht="101.25" x14ac:dyDescent="0.25">
      <c r="B77" s="297" t="s">
        <v>3</v>
      </c>
      <c r="C77" s="158"/>
      <c r="D77" s="154" t="s">
        <v>123</v>
      </c>
      <c r="E77" s="155" t="s">
        <v>25</v>
      </c>
      <c r="F77" s="170" t="s">
        <v>713</v>
      </c>
      <c r="G77" s="303" t="s">
        <v>32</v>
      </c>
      <c r="H77" s="304" t="s">
        <v>41</v>
      </c>
      <c r="I77" s="305"/>
      <c r="J77" s="303"/>
      <c r="K77" s="207"/>
      <c r="L77" s="207"/>
      <c r="M77" s="207"/>
      <c r="N77" s="207"/>
      <c r="O77" s="207"/>
      <c r="P77" s="303"/>
      <c r="Q77" s="306"/>
    </row>
    <row r="78" spans="2:17" ht="56.25" x14ac:dyDescent="0.25">
      <c r="B78" s="297" t="s">
        <v>3</v>
      </c>
      <c r="C78" s="158"/>
      <c r="D78" s="154" t="s">
        <v>124</v>
      </c>
      <c r="E78" s="155" t="s">
        <v>25</v>
      </c>
      <c r="F78" s="170" t="s">
        <v>493</v>
      </c>
      <c r="G78" s="303" t="s">
        <v>32</v>
      </c>
      <c r="H78" s="304" t="s">
        <v>41</v>
      </c>
      <c r="I78" s="305"/>
      <c r="J78" s="303"/>
      <c r="K78" s="207"/>
      <c r="L78" s="207"/>
      <c r="M78" s="207"/>
      <c r="N78" s="207"/>
      <c r="O78" s="207"/>
      <c r="P78" s="303"/>
      <c r="Q78" s="306"/>
    </row>
    <row r="79" spans="2:17" ht="90" x14ac:dyDescent="0.25">
      <c r="B79" s="309" t="s">
        <v>6</v>
      </c>
      <c r="C79" s="150" t="s">
        <v>714</v>
      </c>
      <c r="D79" s="151" t="s">
        <v>125</v>
      </c>
      <c r="E79" s="152" t="s">
        <v>24</v>
      </c>
      <c r="F79" s="165" t="s">
        <v>715</v>
      </c>
      <c r="G79" s="298" t="s">
        <v>32</v>
      </c>
      <c r="H79" s="299" t="s">
        <v>41</v>
      </c>
      <c r="I79" s="302"/>
      <c r="J79" s="298"/>
      <c r="K79" s="206"/>
      <c r="L79" s="206"/>
      <c r="M79" s="206"/>
      <c r="N79" s="206"/>
      <c r="O79" s="206"/>
      <c r="P79" s="298"/>
      <c r="Q79" s="301"/>
    </row>
    <row r="80" spans="2:17" ht="180" x14ac:dyDescent="0.25">
      <c r="B80" s="309" t="s">
        <v>6</v>
      </c>
      <c r="C80" s="150"/>
      <c r="D80" s="151" t="s">
        <v>126</v>
      </c>
      <c r="E80" s="152" t="s">
        <v>24</v>
      </c>
      <c r="F80" s="165" t="s">
        <v>716</v>
      </c>
      <c r="G80" s="298" t="s">
        <v>32</v>
      </c>
      <c r="H80" s="299" t="s">
        <v>41</v>
      </c>
      <c r="I80" s="302"/>
      <c r="J80" s="298"/>
      <c r="K80" s="206"/>
      <c r="L80" s="206"/>
      <c r="M80" s="206"/>
      <c r="N80" s="206"/>
      <c r="O80" s="206"/>
      <c r="P80" s="298"/>
      <c r="Q80" s="301"/>
    </row>
    <row r="81" spans="2:17" ht="123.75" x14ac:dyDescent="0.25">
      <c r="B81" s="309" t="s">
        <v>6</v>
      </c>
      <c r="C81" s="150"/>
      <c r="D81" s="151" t="s">
        <v>127</v>
      </c>
      <c r="E81" s="152" t="s">
        <v>24</v>
      </c>
      <c r="F81" s="165" t="s">
        <v>717</v>
      </c>
      <c r="G81" s="298" t="s">
        <v>32</v>
      </c>
      <c r="H81" s="299" t="s">
        <v>41</v>
      </c>
      <c r="I81" s="302"/>
      <c r="J81" s="298"/>
      <c r="K81" s="206"/>
      <c r="L81" s="206"/>
      <c r="M81" s="206"/>
      <c r="N81" s="206"/>
      <c r="O81" s="206"/>
      <c r="P81" s="298"/>
      <c r="Q81" s="301"/>
    </row>
    <row r="82" spans="2:17" ht="44.45" customHeight="1" x14ac:dyDescent="0.25">
      <c r="B82" s="309" t="s">
        <v>6</v>
      </c>
      <c r="C82" s="153" t="s">
        <v>718</v>
      </c>
      <c r="D82" s="154" t="s">
        <v>128</v>
      </c>
      <c r="E82" s="155" t="s">
        <v>24</v>
      </c>
      <c r="F82" s="170" t="s">
        <v>719</v>
      </c>
      <c r="G82" s="303" t="s">
        <v>32</v>
      </c>
      <c r="H82" s="304" t="s">
        <v>41</v>
      </c>
      <c r="I82" s="305"/>
      <c r="J82" s="303"/>
      <c r="K82" s="207"/>
      <c r="L82" s="207"/>
      <c r="M82" s="207"/>
      <c r="N82" s="207"/>
      <c r="O82" s="207"/>
      <c r="P82" s="303"/>
      <c r="Q82" s="306"/>
    </row>
    <row r="83" spans="2:17" ht="101.25" x14ac:dyDescent="0.25">
      <c r="B83" s="309" t="s">
        <v>6</v>
      </c>
      <c r="C83" s="153"/>
      <c r="D83" s="154" t="s">
        <v>129</v>
      </c>
      <c r="E83" s="155" t="s">
        <v>24</v>
      </c>
      <c r="F83" s="158" t="s">
        <v>720</v>
      </c>
      <c r="G83" s="303" t="s">
        <v>32</v>
      </c>
      <c r="H83" s="304" t="s">
        <v>41</v>
      </c>
      <c r="I83" s="305"/>
      <c r="J83" s="303"/>
      <c r="K83" s="207"/>
      <c r="L83" s="207"/>
      <c r="M83" s="207"/>
      <c r="N83" s="207"/>
      <c r="O83" s="207"/>
      <c r="P83" s="303"/>
      <c r="Q83" s="306"/>
    </row>
    <row r="84" spans="2:17" ht="78.75" x14ac:dyDescent="0.25">
      <c r="B84" s="309" t="s">
        <v>6</v>
      </c>
      <c r="C84" s="153"/>
      <c r="D84" s="154" t="s">
        <v>130</v>
      </c>
      <c r="E84" s="155" t="s">
        <v>24</v>
      </c>
      <c r="F84" s="158" t="s">
        <v>721</v>
      </c>
      <c r="G84" s="303" t="s">
        <v>32</v>
      </c>
      <c r="H84" s="304" t="s">
        <v>41</v>
      </c>
      <c r="I84" s="305"/>
      <c r="J84" s="303"/>
      <c r="K84" s="207"/>
      <c r="L84" s="207"/>
      <c r="M84" s="207"/>
      <c r="N84" s="207"/>
      <c r="O84" s="207"/>
      <c r="P84" s="303"/>
      <c r="Q84" s="306"/>
    </row>
    <row r="85" spans="2:17" ht="90" x14ac:dyDescent="0.25">
      <c r="B85" s="309" t="s">
        <v>6</v>
      </c>
      <c r="C85" s="150" t="s">
        <v>722</v>
      </c>
      <c r="D85" s="151" t="s">
        <v>131</v>
      </c>
      <c r="E85" s="152" t="s">
        <v>24</v>
      </c>
      <c r="F85" s="165" t="s">
        <v>723</v>
      </c>
      <c r="G85" s="298" t="s">
        <v>32</v>
      </c>
      <c r="H85" s="299" t="s">
        <v>41</v>
      </c>
      <c r="I85" s="302"/>
      <c r="J85" s="298"/>
      <c r="K85" s="206"/>
      <c r="L85" s="206"/>
      <c r="M85" s="206"/>
      <c r="N85" s="206"/>
      <c r="O85" s="206"/>
      <c r="P85" s="298"/>
      <c r="Q85" s="301"/>
    </row>
    <row r="86" spans="2:17" ht="54.95" customHeight="1" x14ac:dyDescent="0.25">
      <c r="B86" s="309" t="s">
        <v>6</v>
      </c>
      <c r="C86" s="150"/>
      <c r="D86" s="151" t="s">
        <v>132</v>
      </c>
      <c r="E86" s="152" t="s">
        <v>24</v>
      </c>
      <c r="F86" s="171" t="s">
        <v>494</v>
      </c>
      <c r="G86" s="298" t="s">
        <v>32</v>
      </c>
      <c r="H86" s="299" t="s">
        <v>41</v>
      </c>
      <c r="I86" s="302"/>
      <c r="J86" s="298"/>
      <c r="K86" s="206"/>
      <c r="L86" s="206"/>
      <c r="M86" s="206"/>
      <c r="N86" s="206"/>
      <c r="O86" s="206"/>
      <c r="P86" s="298"/>
      <c r="Q86" s="301"/>
    </row>
    <row r="87" spans="2:17" ht="45" x14ac:dyDescent="0.25">
      <c r="B87" s="309" t="s">
        <v>6</v>
      </c>
      <c r="C87" s="153" t="s">
        <v>724</v>
      </c>
      <c r="D87" s="154" t="s">
        <v>133</v>
      </c>
      <c r="E87" s="155" t="s">
        <v>24</v>
      </c>
      <c r="F87" s="170" t="s">
        <v>724</v>
      </c>
      <c r="G87" s="303" t="s">
        <v>32</v>
      </c>
      <c r="H87" s="304" t="s">
        <v>41</v>
      </c>
      <c r="I87" s="305"/>
      <c r="J87" s="303"/>
      <c r="K87" s="207"/>
      <c r="L87" s="207"/>
      <c r="M87" s="207"/>
      <c r="N87" s="207"/>
      <c r="O87" s="207"/>
      <c r="P87" s="303"/>
      <c r="Q87" s="306"/>
    </row>
    <row r="88" spans="2:17" ht="78.75" x14ac:dyDescent="0.25">
      <c r="B88" s="309" t="s">
        <v>6</v>
      </c>
      <c r="C88" s="150" t="s">
        <v>725</v>
      </c>
      <c r="D88" s="151" t="s">
        <v>134</v>
      </c>
      <c r="E88" s="152" t="s">
        <v>25</v>
      </c>
      <c r="F88" s="165" t="s">
        <v>726</v>
      </c>
      <c r="G88" s="298" t="s">
        <v>32</v>
      </c>
      <c r="H88" s="299" t="s">
        <v>41</v>
      </c>
      <c r="I88" s="302"/>
      <c r="J88" s="298"/>
      <c r="K88" s="206"/>
      <c r="L88" s="206"/>
      <c r="M88" s="206"/>
      <c r="N88" s="206"/>
      <c r="O88" s="206"/>
      <c r="P88" s="298"/>
      <c r="Q88" s="301"/>
    </row>
    <row r="89" spans="2:17" ht="67.5" x14ac:dyDescent="0.25">
      <c r="B89" s="309" t="s">
        <v>6</v>
      </c>
      <c r="C89" s="150"/>
      <c r="D89" s="151" t="s">
        <v>135</v>
      </c>
      <c r="E89" s="152" t="s">
        <v>25</v>
      </c>
      <c r="F89" s="165" t="s">
        <v>727</v>
      </c>
      <c r="G89" s="298" t="s">
        <v>32</v>
      </c>
      <c r="H89" s="299" t="s">
        <v>41</v>
      </c>
      <c r="I89" s="302"/>
      <c r="J89" s="298"/>
      <c r="K89" s="206"/>
      <c r="L89" s="206"/>
      <c r="M89" s="206"/>
      <c r="N89" s="206"/>
      <c r="O89" s="206"/>
      <c r="P89" s="298"/>
      <c r="Q89" s="301"/>
    </row>
    <row r="90" spans="2:17" ht="33.75" x14ac:dyDescent="0.25">
      <c r="B90" s="309" t="s">
        <v>6</v>
      </c>
      <c r="C90" s="153" t="s">
        <v>728</v>
      </c>
      <c r="D90" s="154" t="s">
        <v>136</v>
      </c>
      <c r="E90" s="155" t="s">
        <v>25</v>
      </c>
      <c r="F90" s="170" t="s">
        <v>729</v>
      </c>
      <c r="G90" s="303" t="s">
        <v>32</v>
      </c>
      <c r="H90" s="304" t="s">
        <v>41</v>
      </c>
      <c r="I90" s="305"/>
      <c r="J90" s="303"/>
      <c r="K90" s="207"/>
      <c r="L90" s="207"/>
      <c r="M90" s="207"/>
      <c r="N90" s="207"/>
      <c r="O90" s="207"/>
      <c r="P90" s="303"/>
      <c r="Q90" s="306"/>
    </row>
    <row r="91" spans="2:17" ht="33.75" x14ac:dyDescent="0.25">
      <c r="B91" s="309" t="s">
        <v>6</v>
      </c>
      <c r="C91" s="153"/>
      <c r="D91" s="154" t="s">
        <v>137</v>
      </c>
      <c r="E91" s="155" t="s">
        <v>25</v>
      </c>
      <c r="F91" s="170" t="s">
        <v>730</v>
      </c>
      <c r="G91" s="303" t="s">
        <v>32</v>
      </c>
      <c r="H91" s="304" t="s">
        <v>41</v>
      </c>
      <c r="I91" s="305"/>
      <c r="J91" s="303"/>
      <c r="K91" s="207"/>
      <c r="L91" s="207"/>
      <c r="M91" s="207"/>
      <c r="N91" s="207"/>
      <c r="O91" s="207"/>
      <c r="P91" s="303"/>
      <c r="Q91" s="306"/>
    </row>
    <row r="92" spans="2:17" ht="56.25" x14ac:dyDescent="0.25">
      <c r="B92" s="309" t="s">
        <v>6</v>
      </c>
      <c r="C92" s="160" t="s">
        <v>731</v>
      </c>
      <c r="D92" s="161" t="s">
        <v>138</v>
      </c>
      <c r="E92" s="162" t="s">
        <v>24</v>
      </c>
      <c r="F92" s="310" t="s">
        <v>149</v>
      </c>
      <c r="G92" s="298" t="s">
        <v>32</v>
      </c>
      <c r="H92" s="299" t="s">
        <v>41</v>
      </c>
      <c r="I92" s="302"/>
      <c r="J92" s="298"/>
      <c r="K92" s="206"/>
      <c r="L92" s="206"/>
      <c r="M92" s="206"/>
      <c r="N92" s="206"/>
      <c r="O92" s="206"/>
      <c r="P92" s="298"/>
      <c r="Q92" s="301"/>
    </row>
    <row r="93" spans="2:17" ht="90" x14ac:dyDescent="0.25">
      <c r="B93" s="309" t="s">
        <v>6</v>
      </c>
      <c r="C93" s="153" t="s">
        <v>732</v>
      </c>
      <c r="D93" s="154" t="s">
        <v>139</v>
      </c>
      <c r="E93" s="155" t="s">
        <v>24</v>
      </c>
      <c r="F93" s="158" t="s">
        <v>733</v>
      </c>
      <c r="G93" s="303" t="s">
        <v>32</v>
      </c>
      <c r="H93" s="304" t="s">
        <v>41</v>
      </c>
      <c r="I93" s="305"/>
      <c r="J93" s="303"/>
      <c r="K93" s="207"/>
      <c r="L93" s="207"/>
      <c r="M93" s="207"/>
      <c r="N93" s="207"/>
      <c r="O93" s="207"/>
      <c r="P93" s="303"/>
      <c r="Q93" s="306"/>
    </row>
    <row r="94" spans="2:17" ht="78.75" x14ac:dyDescent="0.25">
      <c r="B94" s="309" t="s">
        <v>6</v>
      </c>
      <c r="C94" s="153"/>
      <c r="D94" s="154" t="s">
        <v>140</v>
      </c>
      <c r="E94" s="155" t="s">
        <v>24</v>
      </c>
      <c r="F94" s="158" t="s">
        <v>734</v>
      </c>
      <c r="G94" s="303" t="s">
        <v>32</v>
      </c>
      <c r="H94" s="304" t="s">
        <v>41</v>
      </c>
      <c r="I94" s="305"/>
      <c r="J94" s="303"/>
      <c r="K94" s="207"/>
      <c r="L94" s="207"/>
      <c r="M94" s="207"/>
      <c r="N94" s="207"/>
      <c r="O94" s="207"/>
      <c r="P94" s="303"/>
      <c r="Q94" s="306"/>
    </row>
    <row r="95" spans="2:17" ht="46.5" customHeight="1" x14ac:dyDescent="0.25">
      <c r="B95" s="309" t="s">
        <v>6</v>
      </c>
      <c r="C95" s="150" t="s">
        <v>735</v>
      </c>
      <c r="D95" s="151" t="s">
        <v>141</v>
      </c>
      <c r="E95" s="152" t="s">
        <v>24</v>
      </c>
      <c r="F95" s="171" t="s">
        <v>150</v>
      </c>
      <c r="G95" s="298" t="s">
        <v>32</v>
      </c>
      <c r="H95" s="299" t="s">
        <v>41</v>
      </c>
      <c r="I95" s="302"/>
      <c r="J95" s="298"/>
      <c r="K95" s="206"/>
      <c r="L95" s="206"/>
      <c r="M95" s="206"/>
      <c r="N95" s="206"/>
      <c r="O95" s="206"/>
      <c r="P95" s="298"/>
      <c r="Q95" s="301"/>
    </row>
    <row r="96" spans="2:17" ht="125.1" customHeight="1" x14ac:dyDescent="0.25">
      <c r="B96" s="309" t="s">
        <v>6</v>
      </c>
      <c r="C96" s="153" t="s">
        <v>736</v>
      </c>
      <c r="D96" s="154" t="s">
        <v>142</v>
      </c>
      <c r="E96" s="155" t="s">
        <v>24</v>
      </c>
      <c r="F96" s="158" t="s">
        <v>737</v>
      </c>
      <c r="G96" s="303" t="s">
        <v>32</v>
      </c>
      <c r="H96" s="304" t="s">
        <v>41</v>
      </c>
      <c r="I96" s="305"/>
      <c r="J96" s="303"/>
      <c r="K96" s="207"/>
      <c r="L96" s="207"/>
      <c r="M96" s="207"/>
      <c r="N96" s="207"/>
      <c r="O96" s="207"/>
      <c r="P96" s="303"/>
      <c r="Q96" s="306"/>
    </row>
    <row r="97" spans="2:17" ht="33.75" x14ac:dyDescent="0.25">
      <c r="B97" s="309" t="s">
        <v>6</v>
      </c>
      <c r="C97" s="150" t="s">
        <v>738</v>
      </c>
      <c r="D97" s="151" t="s">
        <v>143</v>
      </c>
      <c r="E97" s="152" t="s">
        <v>24</v>
      </c>
      <c r="F97" s="171" t="s">
        <v>151</v>
      </c>
      <c r="G97" s="298" t="s">
        <v>32</v>
      </c>
      <c r="H97" s="299" t="s">
        <v>41</v>
      </c>
      <c r="I97" s="302"/>
      <c r="J97" s="298"/>
      <c r="K97" s="206"/>
      <c r="L97" s="206"/>
      <c r="M97" s="206"/>
      <c r="N97" s="206"/>
      <c r="O97" s="206"/>
      <c r="P97" s="298"/>
      <c r="Q97" s="301"/>
    </row>
    <row r="98" spans="2:17" ht="81.95" customHeight="1" x14ac:dyDescent="0.25">
      <c r="B98" s="309" t="s">
        <v>6</v>
      </c>
      <c r="C98" s="150"/>
      <c r="D98" s="151" t="s">
        <v>144</v>
      </c>
      <c r="E98" s="152" t="s">
        <v>24</v>
      </c>
      <c r="F98" s="171" t="s">
        <v>739</v>
      </c>
      <c r="G98" s="298" t="s">
        <v>32</v>
      </c>
      <c r="H98" s="299" t="s">
        <v>41</v>
      </c>
      <c r="I98" s="302"/>
      <c r="J98" s="298"/>
      <c r="K98" s="206"/>
      <c r="L98" s="206"/>
      <c r="M98" s="206"/>
      <c r="N98" s="206"/>
      <c r="O98" s="206"/>
      <c r="P98" s="298"/>
      <c r="Q98" s="301"/>
    </row>
    <row r="99" spans="2:17" ht="81.95" customHeight="1" x14ac:dyDescent="0.25">
      <c r="B99" s="309" t="s">
        <v>6</v>
      </c>
      <c r="C99" s="150"/>
      <c r="D99" s="151" t="s">
        <v>495</v>
      </c>
      <c r="E99" s="152" t="s">
        <v>24</v>
      </c>
      <c r="F99" s="171" t="s">
        <v>740</v>
      </c>
      <c r="G99" s="298" t="s">
        <v>32</v>
      </c>
      <c r="H99" s="299" t="s">
        <v>41</v>
      </c>
      <c r="I99" s="302"/>
      <c r="J99" s="298"/>
      <c r="K99" s="206"/>
      <c r="L99" s="206"/>
      <c r="M99" s="206"/>
      <c r="N99" s="206"/>
      <c r="O99" s="206"/>
      <c r="P99" s="298"/>
      <c r="Q99" s="301"/>
    </row>
    <row r="100" spans="2:17" ht="84" customHeight="1" x14ac:dyDescent="0.25">
      <c r="B100" s="309" t="s">
        <v>6</v>
      </c>
      <c r="C100" s="153" t="s">
        <v>741</v>
      </c>
      <c r="D100" s="154" t="s">
        <v>145</v>
      </c>
      <c r="E100" s="155" t="s">
        <v>24</v>
      </c>
      <c r="F100" s="170" t="s">
        <v>742</v>
      </c>
      <c r="G100" s="303" t="s">
        <v>32</v>
      </c>
      <c r="H100" s="304" t="s">
        <v>41</v>
      </c>
      <c r="I100" s="305"/>
      <c r="J100" s="303"/>
      <c r="K100" s="207"/>
      <c r="L100" s="207"/>
      <c r="M100" s="207"/>
      <c r="N100" s="207"/>
      <c r="O100" s="207"/>
      <c r="P100" s="303"/>
      <c r="Q100" s="306"/>
    </row>
    <row r="101" spans="2:17" ht="82.5" customHeight="1" x14ac:dyDescent="0.25">
      <c r="B101" s="309" t="s">
        <v>6</v>
      </c>
      <c r="C101" s="153"/>
      <c r="D101" s="154" t="s">
        <v>146</v>
      </c>
      <c r="E101" s="155" t="s">
        <v>24</v>
      </c>
      <c r="F101" s="170" t="s">
        <v>743</v>
      </c>
      <c r="G101" s="303" t="s">
        <v>32</v>
      </c>
      <c r="H101" s="304" t="s">
        <v>41</v>
      </c>
      <c r="I101" s="305"/>
      <c r="J101" s="303"/>
      <c r="K101" s="207"/>
      <c r="L101" s="207"/>
      <c r="M101" s="207"/>
      <c r="N101" s="207"/>
      <c r="O101" s="207"/>
      <c r="P101" s="303"/>
      <c r="Q101" s="306"/>
    </row>
    <row r="102" spans="2:17" ht="103.5" customHeight="1" x14ac:dyDescent="0.25">
      <c r="B102" s="309" t="s">
        <v>6</v>
      </c>
      <c r="C102" s="150" t="s">
        <v>744</v>
      </c>
      <c r="D102" s="151" t="s">
        <v>147</v>
      </c>
      <c r="E102" s="152" t="s">
        <v>24</v>
      </c>
      <c r="F102" s="165" t="s">
        <v>745</v>
      </c>
      <c r="G102" s="298" t="s">
        <v>32</v>
      </c>
      <c r="H102" s="299" t="s">
        <v>41</v>
      </c>
      <c r="I102" s="302"/>
      <c r="J102" s="298"/>
      <c r="K102" s="206"/>
      <c r="L102" s="206"/>
      <c r="M102" s="206"/>
      <c r="N102" s="206"/>
      <c r="O102" s="206"/>
      <c r="P102" s="298"/>
      <c r="Q102" s="301"/>
    </row>
    <row r="103" spans="2:17" ht="112.5" x14ac:dyDescent="0.25">
      <c r="B103" s="309" t="s">
        <v>6</v>
      </c>
      <c r="C103" s="150"/>
      <c r="D103" s="151" t="s">
        <v>148</v>
      </c>
      <c r="E103" s="152" t="s">
        <v>24</v>
      </c>
      <c r="F103" s="165" t="s">
        <v>746</v>
      </c>
      <c r="G103" s="298" t="s">
        <v>32</v>
      </c>
      <c r="H103" s="299" t="s">
        <v>41</v>
      </c>
      <c r="I103" s="302"/>
      <c r="J103" s="298"/>
      <c r="K103" s="206"/>
      <c r="L103" s="206"/>
      <c r="M103" s="206"/>
      <c r="N103" s="206"/>
      <c r="O103" s="206"/>
      <c r="P103" s="298"/>
      <c r="Q103" s="301"/>
    </row>
    <row r="104" spans="2:17" ht="22.5" x14ac:dyDescent="0.25">
      <c r="B104" s="297" t="s">
        <v>9</v>
      </c>
      <c r="C104" s="153" t="s">
        <v>747</v>
      </c>
      <c r="D104" s="154" t="s">
        <v>152</v>
      </c>
      <c r="E104" s="155" t="s">
        <v>24</v>
      </c>
      <c r="F104" s="170" t="s">
        <v>496</v>
      </c>
      <c r="G104" s="303" t="s">
        <v>32</v>
      </c>
      <c r="H104" s="304" t="s">
        <v>41</v>
      </c>
      <c r="I104" s="305"/>
      <c r="J104" s="303"/>
      <c r="K104" s="207"/>
      <c r="L104" s="207"/>
      <c r="M104" s="207"/>
      <c r="N104" s="207"/>
      <c r="O104" s="207"/>
      <c r="P104" s="303"/>
      <c r="Q104" s="306"/>
    </row>
    <row r="105" spans="2:17" ht="22.5" x14ac:dyDescent="0.25">
      <c r="B105" s="297" t="s">
        <v>9</v>
      </c>
      <c r="C105" s="150" t="s">
        <v>748</v>
      </c>
      <c r="D105" s="151" t="s">
        <v>153</v>
      </c>
      <c r="E105" s="152" t="s">
        <v>24</v>
      </c>
      <c r="F105" s="171" t="s">
        <v>748</v>
      </c>
      <c r="G105" s="298" t="s">
        <v>32</v>
      </c>
      <c r="H105" s="304" t="s">
        <v>41</v>
      </c>
      <c r="I105" s="302"/>
      <c r="J105" s="298"/>
      <c r="K105" s="206"/>
      <c r="L105" s="206"/>
      <c r="M105" s="206"/>
      <c r="N105" s="206"/>
      <c r="O105" s="206"/>
      <c r="P105" s="298"/>
      <c r="Q105" s="301"/>
    </row>
    <row r="106" spans="2:17" ht="56.25" x14ac:dyDescent="0.25">
      <c r="B106" s="297" t="s">
        <v>9</v>
      </c>
      <c r="C106" s="153" t="s">
        <v>497</v>
      </c>
      <c r="D106" s="154" t="s">
        <v>154</v>
      </c>
      <c r="E106" s="155" t="s">
        <v>24</v>
      </c>
      <c r="F106" s="158" t="s">
        <v>749</v>
      </c>
      <c r="G106" s="303" t="s">
        <v>32</v>
      </c>
      <c r="H106" s="304" t="s">
        <v>41</v>
      </c>
      <c r="I106" s="305"/>
      <c r="J106" s="303"/>
      <c r="K106" s="207"/>
      <c r="L106" s="207"/>
      <c r="M106" s="207"/>
      <c r="N106" s="207"/>
      <c r="O106" s="207"/>
      <c r="P106" s="303"/>
      <c r="Q106" s="306"/>
    </row>
    <row r="107" spans="2:17" ht="33.75" x14ac:dyDescent="0.25">
      <c r="B107" s="297" t="s">
        <v>9</v>
      </c>
      <c r="C107" s="150" t="s">
        <v>750</v>
      </c>
      <c r="D107" s="151" t="s">
        <v>155</v>
      </c>
      <c r="E107" s="152" t="s">
        <v>24</v>
      </c>
      <c r="F107" s="171" t="s">
        <v>750</v>
      </c>
      <c r="G107" s="298" t="s">
        <v>32</v>
      </c>
      <c r="H107" s="304" t="s">
        <v>41</v>
      </c>
      <c r="I107" s="302"/>
      <c r="J107" s="298"/>
      <c r="K107" s="206"/>
      <c r="L107" s="206"/>
      <c r="M107" s="206"/>
      <c r="N107" s="206"/>
      <c r="O107" s="206"/>
      <c r="P107" s="298"/>
      <c r="Q107" s="301"/>
    </row>
    <row r="108" spans="2:17" ht="45" customHeight="1" x14ac:dyDescent="0.25">
      <c r="B108" s="297" t="s">
        <v>9</v>
      </c>
      <c r="C108" s="153" t="s">
        <v>751</v>
      </c>
      <c r="D108" s="154" t="s">
        <v>156</v>
      </c>
      <c r="E108" s="155" t="s">
        <v>24</v>
      </c>
      <c r="F108" s="170" t="s">
        <v>752</v>
      </c>
      <c r="G108" s="303" t="s">
        <v>32</v>
      </c>
      <c r="H108" s="304" t="s">
        <v>41</v>
      </c>
      <c r="I108" s="305"/>
      <c r="J108" s="303"/>
      <c r="K108" s="207"/>
      <c r="L108" s="207"/>
      <c r="M108" s="207"/>
      <c r="N108" s="207"/>
      <c r="O108" s="207"/>
      <c r="P108" s="303"/>
      <c r="Q108" s="306"/>
    </row>
    <row r="109" spans="2:17" ht="90" x14ac:dyDescent="0.25">
      <c r="B109" s="297" t="s">
        <v>9</v>
      </c>
      <c r="C109" s="150" t="s">
        <v>157</v>
      </c>
      <c r="D109" s="151" t="s">
        <v>158</v>
      </c>
      <c r="E109" s="152" t="s">
        <v>24</v>
      </c>
      <c r="F109" s="171" t="s">
        <v>753</v>
      </c>
      <c r="G109" s="298" t="s">
        <v>32</v>
      </c>
      <c r="H109" s="299" t="s">
        <v>41</v>
      </c>
      <c r="I109" s="302"/>
      <c r="J109" s="298"/>
      <c r="K109" s="206"/>
      <c r="L109" s="206"/>
      <c r="M109" s="206"/>
      <c r="N109" s="206"/>
      <c r="O109" s="206"/>
      <c r="P109" s="298"/>
      <c r="Q109" s="301"/>
    </row>
    <row r="110" spans="2:17" ht="90" x14ac:dyDescent="0.25">
      <c r="B110" s="297" t="s">
        <v>9</v>
      </c>
      <c r="C110" s="150"/>
      <c r="D110" s="151" t="s">
        <v>159</v>
      </c>
      <c r="E110" s="152" t="s">
        <v>24</v>
      </c>
      <c r="F110" s="171" t="s">
        <v>754</v>
      </c>
      <c r="G110" s="298" t="s">
        <v>32</v>
      </c>
      <c r="H110" s="299" t="s">
        <v>41</v>
      </c>
      <c r="I110" s="302"/>
      <c r="J110" s="298"/>
      <c r="K110" s="206"/>
      <c r="L110" s="206"/>
      <c r="M110" s="206"/>
      <c r="N110" s="206"/>
      <c r="O110" s="206"/>
      <c r="P110" s="298"/>
      <c r="Q110" s="301"/>
    </row>
    <row r="111" spans="2:17" ht="45" x14ac:dyDescent="0.25">
      <c r="B111" s="297" t="s">
        <v>9</v>
      </c>
      <c r="C111" s="150"/>
      <c r="D111" s="151" t="s">
        <v>498</v>
      </c>
      <c r="E111" s="152" t="s">
        <v>24</v>
      </c>
      <c r="F111" s="171" t="s">
        <v>755</v>
      </c>
      <c r="G111" s="298" t="s">
        <v>32</v>
      </c>
      <c r="H111" s="299" t="s">
        <v>41</v>
      </c>
      <c r="I111" s="302"/>
      <c r="J111" s="298"/>
      <c r="K111" s="206"/>
      <c r="L111" s="206"/>
      <c r="M111" s="206"/>
      <c r="N111" s="206"/>
      <c r="O111" s="206"/>
      <c r="P111" s="298"/>
      <c r="Q111" s="301"/>
    </row>
    <row r="112" spans="2:17" ht="90" x14ac:dyDescent="0.25">
      <c r="B112" s="297" t="s">
        <v>9</v>
      </c>
      <c r="C112" s="153" t="s">
        <v>756</v>
      </c>
      <c r="D112" s="154" t="s">
        <v>160</v>
      </c>
      <c r="E112" s="155" t="s">
        <v>24</v>
      </c>
      <c r="F112" s="170" t="s">
        <v>757</v>
      </c>
      <c r="G112" s="303" t="s">
        <v>32</v>
      </c>
      <c r="H112" s="304" t="s">
        <v>41</v>
      </c>
      <c r="I112" s="305"/>
      <c r="J112" s="303"/>
      <c r="K112" s="207"/>
      <c r="L112" s="207"/>
      <c r="M112" s="207"/>
      <c r="N112" s="207"/>
      <c r="O112" s="207"/>
      <c r="P112" s="303"/>
      <c r="Q112" s="306"/>
    </row>
    <row r="113" spans="2:17" ht="101.25" x14ac:dyDescent="0.25">
      <c r="B113" s="297" t="s">
        <v>9</v>
      </c>
      <c r="C113" s="153"/>
      <c r="D113" s="154" t="s">
        <v>161</v>
      </c>
      <c r="E113" s="155" t="s">
        <v>24</v>
      </c>
      <c r="F113" s="170" t="s">
        <v>758</v>
      </c>
      <c r="G113" s="303" t="s">
        <v>32</v>
      </c>
      <c r="H113" s="304" t="s">
        <v>41</v>
      </c>
      <c r="I113" s="305"/>
      <c r="J113" s="303"/>
      <c r="K113" s="207"/>
      <c r="L113" s="207"/>
      <c r="M113" s="207"/>
      <c r="N113" s="207"/>
      <c r="O113" s="207"/>
      <c r="P113" s="303"/>
      <c r="Q113" s="306"/>
    </row>
    <row r="114" spans="2:17" ht="83.1" customHeight="1" x14ac:dyDescent="0.25">
      <c r="B114" s="297" t="s">
        <v>9</v>
      </c>
      <c r="C114" s="153"/>
      <c r="D114" s="154" t="s">
        <v>162</v>
      </c>
      <c r="E114" s="155" t="s">
        <v>24</v>
      </c>
      <c r="F114" s="170" t="s">
        <v>759</v>
      </c>
      <c r="G114" s="303" t="s">
        <v>32</v>
      </c>
      <c r="H114" s="304" t="s">
        <v>41</v>
      </c>
      <c r="I114" s="305"/>
      <c r="J114" s="303"/>
      <c r="K114" s="207"/>
      <c r="L114" s="207"/>
      <c r="M114" s="207"/>
      <c r="N114" s="207"/>
      <c r="O114" s="207"/>
      <c r="P114" s="303"/>
      <c r="Q114" s="306"/>
    </row>
    <row r="115" spans="2:17" ht="72.95" customHeight="1" x14ac:dyDescent="0.25">
      <c r="B115" s="297" t="s">
        <v>9</v>
      </c>
      <c r="C115" s="153"/>
      <c r="D115" s="154" t="s">
        <v>163</v>
      </c>
      <c r="E115" s="155" t="s">
        <v>24</v>
      </c>
      <c r="F115" s="170" t="s">
        <v>760</v>
      </c>
      <c r="G115" s="303" t="s">
        <v>32</v>
      </c>
      <c r="H115" s="304" t="s">
        <v>41</v>
      </c>
      <c r="I115" s="305"/>
      <c r="J115" s="303"/>
      <c r="K115" s="207"/>
      <c r="L115" s="207"/>
      <c r="M115" s="207"/>
      <c r="N115" s="207"/>
      <c r="O115" s="207"/>
      <c r="P115" s="303"/>
      <c r="Q115" s="306"/>
    </row>
    <row r="116" spans="2:17" ht="112.5" x14ac:dyDescent="0.25">
      <c r="B116" s="297" t="s">
        <v>9</v>
      </c>
      <c r="C116" s="153"/>
      <c r="D116" s="154" t="s">
        <v>499</v>
      </c>
      <c r="E116" s="155" t="s">
        <v>24</v>
      </c>
      <c r="F116" s="170" t="s">
        <v>761</v>
      </c>
      <c r="G116" s="303" t="s">
        <v>32</v>
      </c>
      <c r="H116" s="304" t="s">
        <v>41</v>
      </c>
      <c r="I116" s="305"/>
      <c r="J116" s="303"/>
      <c r="K116" s="207"/>
      <c r="L116" s="207"/>
      <c r="M116" s="207"/>
      <c r="N116" s="207"/>
      <c r="O116" s="207"/>
      <c r="P116" s="303"/>
      <c r="Q116" s="306"/>
    </row>
    <row r="117" spans="2:17" ht="92.45" customHeight="1" x14ac:dyDescent="0.25">
      <c r="B117" s="297" t="s">
        <v>9</v>
      </c>
      <c r="C117" s="150" t="s">
        <v>762</v>
      </c>
      <c r="D117" s="151" t="s">
        <v>164</v>
      </c>
      <c r="E117" s="152" t="s">
        <v>24</v>
      </c>
      <c r="F117" s="165" t="s">
        <v>763</v>
      </c>
      <c r="G117" s="298" t="s">
        <v>32</v>
      </c>
      <c r="H117" s="299" t="s">
        <v>41</v>
      </c>
      <c r="I117" s="302"/>
      <c r="J117" s="298"/>
      <c r="K117" s="206"/>
      <c r="L117" s="206"/>
      <c r="M117" s="206"/>
      <c r="N117" s="206"/>
      <c r="O117" s="206"/>
      <c r="P117" s="298"/>
      <c r="Q117" s="301"/>
    </row>
    <row r="118" spans="2:17" ht="78.75" x14ac:dyDescent="0.25">
      <c r="B118" s="309" t="s">
        <v>165</v>
      </c>
      <c r="C118" s="153" t="s">
        <v>764</v>
      </c>
      <c r="D118" s="154" t="s">
        <v>166</v>
      </c>
      <c r="E118" s="155" t="s">
        <v>24</v>
      </c>
      <c r="F118" s="170" t="s">
        <v>765</v>
      </c>
      <c r="G118" s="303" t="s">
        <v>32</v>
      </c>
      <c r="H118" s="304" t="s">
        <v>41</v>
      </c>
      <c r="I118" s="305"/>
      <c r="J118" s="303"/>
      <c r="K118" s="207"/>
      <c r="L118" s="207"/>
      <c r="M118" s="207"/>
      <c r="N118" s="207"/>
      <c r="O118" s="207"/>
      <c r="P118" s="303"/>
      <c r="Q118" s="306"/>
    </row>
    <row r="119" spans="2:17" ht="78.75" x14ac:dyDescent="0.25">
      <c r="B119" s="309" t="s">
        <v>165</v>
      </c>
      <c r="C119" s="153"/>
      <c r="D119" s="154" t="s">
        <v>167</v>
      </c>
      <c r="E119" s="155" t="s">
        <v>24</v>
      </c>
      <c r="F119" s="170" t="s">
        <v>766</v>
      </c>
      <c r="G119" s="303" t="s">
        <v>32</v>
      </c>
      <c r="H119" s="304" t="s">
        <v>41</v>
      </c>
      <c r="I119" s="305"/>
      <c r="J119" s="303"/>
      <c r="K119" s="207"/>
      <c r="L119" s="207"/>
      <c r="M119" s="207"/>
      <c r="N119" s="207"/>
      <c r="O119" s="207"/>
      <c r="P119" s="303"/>
      <c r="Q119" s="306"/>
    </row>
    <row r="120" spans="2:17" ht="78.75" x14ac:dyDescent="0.25">
      <c r="B120" s="309" t="s">
        <v>165</v>
      </c>
      <c r="C120" s="153"/>
      <c r="D120" s="154" t="s">
        <v>168</v>
      </c>
      <c r="E120" s="155" t="s">
        <v>24</v>
      </c>
      <c r="F120" s="170" t="s">
        <v>767</v>
      </c>
      <c r="G120" s="303" t="s">
        <v>32</v>
      </c>
      <c r="H120" s="304" t="s">
        <v>41</v>
      </c>
      <c r="I120" s="305"/>
      <c r="J120" s="303"/>
      <c r="K120" s="207"/>
      <c r="L120" s="207"/>
      <c r="M120" s="207"/>
      <c r="N120" s="207"/>
      <c r="O120" s="207"/>
      <c r="P120" s="303"/>
      <c r="Q120" s="306"/>
    </row>
    <row r="121" spans="2:17" ht="78.75" x14ac:dyDescent="0.25">
      <c r="B121" s="309" t="s">
        <v>165</v>
      </c>
      <c r="C121" s="153"/>
      <c r="D121" s="154" t="s">
        <v>500</v>
      </c>
      <c r="E121" s="155" t="s">
        <v>24</v>
      </c>
      <c r="F121" s="170" t="s">
        <v>768</v>
      </c>
      <c r="G121" s="303" t="s">
        <v>32</v>
      </c>
      <c r="H121" s="304" t="s">
        <v>41</v>
      </c>
      <c r="I121" s="305"/>
      <c r="J121" s="303"/>
      <c r="K121" s="207"/>
      <c r="L121" s="207"/>
      <c r="M121" s="207"/>
      <c r="N121" s="207"/>
      <c r="O121" s="207"/>
      <c r="P121" s="303"/>
      <c r="Q121" s="306"/>
    </row>
    <row r="122" spans="2:17" ht="33.75" x14ac:dyDescent="0.25">
      <c r="B122" s="309" t="s">
        <v>165</v>
      </c>
      <c r="C122" s="153"/>
      <c r="D122" s="154" t="s">
        <v>501</v>
      </c>
      <c r="E122" s="155" t="s">
        <v>24</v>
      </c>
      <c r="F122" s="170" t="s">
        <v>769</v>
      </c>
      <c r="G122" s="303" t="s">
        <v>32</v>
      </c>
      <c r="H122" s="304" t="s">
        <v>41</v>
      </c>
      <c r="I122" s="305"/>
      <c r="J122" s="303"/>
      <c r="K122" s="207"/>
      <c r="L122" s="207"/>
      <c r="M122" s="207"/>
      <c r="N122" s="207"/>
      <c r="O122" s="207"/>
      <c r="P122" s="303"/>
      <c r="Q122" s="306"/>
    </row>
    <row r="123" spans="2:17" ht="33.950000000000003" customHeight="1" x14ac:dyDescent="0.25">
      <c r="B123" s="309" t="s">
        <v>165</v>
      </c>
      <c r="C123" s="150" t="s">
        <v>770</v>
      </c>
      <c r="D123" s="151" t="s">
        <v>169</v>
      </c>
      <c r="E123" s="152" t="s">
        <v>24</v>
      </c>
      <c r="F123" s="171" t="s">
        <v>502</v>
      </c>
      <c r="G123" s="298" t="s">
        <v>32</v>
      </c>
      <c r="H123" s="304" t="s">
        <v>41</v>
      </c>
      <c r="I123" s="302"/>
      <c r="J123" s="298"/>
      <c r="K123" s="206"/>
      <c r="L123" s="206"/>
      <c r="M123" s="206"/>
      <c r="N123" s="206"/>
      <c r="O123" s="206"/>
      <c r="P123" s="298"/>
      <c r="Q123" s="301"/>
    </row>
    <row r="124" spans="2:17" ht="135" x14ac:dyDescent="0.25">
      <c r="B124" s="297" t="s">
        <v>8</v>
      </c>
      <c r="C124" s="153" t="s">
        <v>771</v>
      </c>
      <c r="D124" s="154" t="s">
        <v>170</v>
      </c>
      <c r="E124" s="155" t="s">
        <v>24</v>
      </c>
      <c r="F124" s="158" t="s">
        <v>772</v>
      </c>
      <c r="G124" s="303" t="s">
        <v>32</v>
      </c>
      <c r="H124" s="304" t="s">
        <v>41</v>
      </c>
      <c r="I124" s="305"/>
      <c r="J124" s="303"/>
      <c r="K124" s="207"/>
      <c r="L124" s="207"/>
      <c r="M124" s="207"/>
      <c r="N124" s="207"/>
      <c r="O124" s="207"/>
      <c r="P124" s="303"/>
      <c r="Q124" s="306"/>
    </row>
    <row r="125" spans="2:17" ht="72.599999999999994" customHeight="1" x14ac:dyDescent="0.25">
      <c r="B125" s="297" t="s">
        <v>8</v>
      </c>
      <c r="C125" s="153"/>
      <c r="D125" s="154" t="s">
        <v>171</v>
      </c>
      <c r="E125" s="155" t="s">
        <v>24</v>
      </c>
      <c r="F125" s="170" t="s">
        <v>773</v>
      </c>
      <c r="G125" s="303" t="s">
        <v>32</v>
      </c>
      <c r="H125" s="304" t="s">
        <v>41</v>
      </c>
      <c r="I125" s="305"/>
      <c r="J125" s="303"/>
      <c r="K125" s="207"/>
      <c r="L125" s="207"/>
      <c r="M125" s="207"/>
      <c r="N125" s="207"/>
      <c r="O125" s="207"/>
      <c r="P125" s="303"/>
      <c r="Q125" s="306"/>
    </row>
    <row r="126" spans="2:17" ht="78.75" x14ac:dyDescent="0.25">
      <c r="B126" s="297" t="s">
        <v>8</v>
      </c>
      <c r="C126" s="153"/>
      <c r="D126" s="154" t="s">
        <v>172</v>
      </c>
      <c r="E126" s="155" t="s">
        <v>24</v>
      </c>
      <c r="F126" s="158" t="s">
        <v>774</v>
      </c>
      <c r="G126" s="303" t="s">
        <v>32</v>
      </c>
      <c r="H126" s="304" t="s">
        <v>41</v>
      </c>
      <c r="I126" s="305"/>
      <c r="J126" s="303"/>
      <c r="K126" s="207"/>
      <c r="L126" s="207"/>
      <c r="M126" s="207"/>
      <c r="N126" s="207"/>
      <c r="O126" s="207"/>
      <c r="P126" s="303"/>
      <c r="Q126" s="306"/>
    </row>
    <row r="127" spans="2:17" ht="191.25" x14ac:dyDescent="0.25">
      <c r="B127" s="297" t="s">
        <v>8</v>
      </c>
      <c r="C127" s="150" t="s">
        <v>775</v>
      </c>
      <c r="D127" s="151" t="s">
        <v>173</v>
      </c>
      <c r="E127" s="152" t="s">
        <v>24</v>
      </c>
      <c r="F127" s="165" t="s">
        <v>776</v>
      </c>
      <c r="G127" s="298" t="s">
        <v>32</v>
      </c>
      <c r="H127" s="304" t="s">
        <v>41</v>
      </c>
      <c r="I127" s="302"/>
      <c r="J127" s="298"/>
      <c r="K127" s="206"/>
      <c r="L127" s="206"/>
      <c r="M127" s="206"/>
      <c r="N127" s="206"/>
      <c r="O127" s="206"/>
      <c r="P127" s="298"/>
      <c r="Q127" s="301"/>
    </row>
    <row r="128" spans="2:17" ht="78.75" x14ac:dyDescent="0.25">
      <c r="B128" s="297" t="s">
        <v>8</v>
      </c>
      <c r="C128" s="150"/>
      <c r="D128" s="151" t="s">
        <v>174</v>
      </c>
      <c r="E128" s="152" t="s">
        <v>24</v>
      </c>
      <c r="F128" s="156" t="s">
        <v>777</v>
      </c>
      <c r="G128" s="298" t="s">
        <v>32</v>
      </c>
      <c r="H128" s="304" t="s">
        <v>41</v>
      </c>
      <c r="I128" s="302"/>
      <c r="J128" s="298"/>
      <c r="K128" s="206"/>
      <c r="L128" s="206"/>
      <c r="M128" s="206"/>
      <c r="N128" s="206"/>
      <c r="O128" s="206"/>
      <c r="P128" s="298"/>
      <c r="Q128" s="301"/>
    </row>
    <row r="129" spans="2:17" ht="101.25" x14ac:dyDescent="0.25">
      <c r="B129" s="297" t="s">
        <v>8</v>
      </c>
      <c r="C129" s="153" t="s">
        <v>778</v>
      </c>
      <c r="D129" s="154" t="s">
        <v>175</v>
      </c>
      <c r="E129" s="155" t="s">
        <v>24</v>
      </c>
      <c r="F129" s="158" t="s">
        <v>779</v>
      </c>
      <c r="G129" s="303" t="s">
        <v>32</v>
      </c>
      <c r="H129" s="304" t="s">
        <v>41</v>
      </c>
      <c r="I129" s="305"/>
      <c r="J129" s="303"/>
      <c r="K129" s="207"/>
      <c r="L129" s="207"/>
      <c r="M129" s="207"/>
      <c r="N129" s="207"/>
      <c r="O129" s="207"/>
      <c r="P129" s="303"/>
      <c r="Q129" s="306"/>
    </row>
    <row r="130" spans="2:17" ht="33.75" x14ac:dyDescent="0.25">
      <c r="B130" s="297" t="s">
        <v>8</v>
      </c>
      <c r="C130" s="153"/>
      <c r="D130" s="154" t="s">
        <v>177</v>
      </c>
      <c r="E130" s="155" t="s">
        <v>24</v>
      </c>
      <c r="F130" s="170" t="s">
        <v>176</v>
      </c>
      <c r="G130" s="303" t="s">
        <v>32</v>
      </c>
      <c r="H130" s="304" t="s">
        <v>41</v>
      </c>
      <c r="I130" s="305"/>
      <c r="J130" s="303"/>
      <c r="K130" s="207"/>
      <c r="L130" s="207"/>
      <c r="M130" s="207"/>
      <c r="N130" s="207"/>
      <c r="O130" s="207"/>
      <c r="P130" s="303"/>
      <c r="Q130" s="306"/>
    </row>
    <row r="131" spans="2:17" ht="112.5" x14ac:dyDescent="0.25">
      <c r="B131" s="297" t="s">
        <v>8</v>
      </c>
      <c r="C131" s="150" t="s">
        <v>780</v>
      </c>
      <c r="D131" s="151" t="s">
        <v>178</v>
      </c>
      <c r="E131" s="152" t="s">
        <v>24</v>
      </c>
      <c r="F131" s="165" t="s">
        <v>781</v>
      </c>
      <c r="G131" s="298" t="s">
        <v>32</v>
      </c>
      <c r="H131" s="304" t="s">
        <v>41</v>
      </c>
      <c r="I131" s="302"/>
      <c r="J131" s="298"/>
      <c r="K131" s="206"/>
      <c r="L131" s="206"/>
      <c r="M131" s="206"/>
      <c r="N131" s="206"/>
      <c r="O131" s="206"/>
      <c r="P131" s="298"/>
      <c r="Q131" s="301"/>
    </row>
    <row r="132" spans="2:17" ht="45" x14ac:dyDescent="0.25">
      <c r="B132" s="297" t="s">
        <v>8</v>
      </c>
      <c r="C132" s="153" t="s">
        <v>782</v>
      </c>
      <c r="D132" s="154" t="s">
        <v>179</v>
      </c>
      <c r="E132" s="155" t="s">
        <v>25</v>
      </c>
      <c r="F132" s="170" t="s">
        <v>783</v>
      </c>
      <c r="G132" s="303" t="s">
        <v>32</v>
      </c>
      <c r="H132" s="304" t="s">
        <v>41</v>
      </c>
      <c r="I132" s="305"/>
      <c r="J132" s="303"/>
      <c r="K132" s="207"/>
      <c r="L132" s="207"/>
      <c r="M132" s="207"/>
      <c r="N132" s="207"/>
      <c r="O132" s="207"/>
      <c r="P132" s="303"/>
      <c r="Q132" s="306"/>
    </row>
    <row r="133" spans="2:17" ht="45" x14ac:dyDescent="0.25">
      <c r="B133" s="297" t="s">
        <v>8</v>
      </c>
      <c r="C133" s="158"/>
      <c r="D133" s="154" t="s">
        <v>503</v>
      </c>
      <c r="E133" s="155" t="s">
        <v>25</v>
      </c>
      <c r="F133" s="170" t="s">
        <v>784</v>
      </c>
      <c r="G133" s="303" t="s">
        <v>32</v>
      </c>
      <c r="H133" s="304" t="s">
        <v>41</v>
      </c>
      <c r="I133" s="305"/>
      <c r="J133" s="303"/>
      <c r="K133" s="207"/>
      <c r="L133" s="207"/>
      <c r="M133" s="207"/>
      <c r="N133" s="207"/>
      <c r="O133" s="207"/>
      <c r="P133" s="303"/>
      <c r="Q133" s="306"/>
    </row>
    <row r="134" spans="2:17" ht="45" x14ac:dyDescent="0.25">
      <c r="B134" s="297" t="s">
        <v>8</v>
      </c>
      <c r="C134" s="158"/>
      <c r="D134" s="154" t="s">
        <v>504</v>
      </c>
      <c r="E134" s="163" t="s">
        <v>25</v>
      </c>
      <c r="F134" s="170" t="s">
        <v>785</v>
      </c>
      <c r="G134" s="303" t="s">
        <v>32</v>
      </c>
      <c r="H134" s="304" t="s">
        <v>41</v>
      </c>
      <c r="I134" s="305"/>
      <c r="J134" s="303"/>
      <c r="K134" s="207"/>
      <c r="L134" s="207"/>
      <c r="M134" s="207"/>
      <c r="N134" s="207"/>
      <c r="O134" s="207"/>
      <c r="P134" s="303"/>
      <c r="Q134" s="306"/>
    </row>
    <row r="135" spans="2:17" ht="22.5" x14ac:dyDescent="0.25">
      <c r="B135" s="309" t="s">
        <v>180</v>
      </c>
      <c r="C135" s="150" t="s">
        <v>786</v>
      </c>
      <c r="D135" s="150" t="s">
        <v>181</v>
      </c>
      <c r="E135" s="164" t="s">
        <v>24</v>
      </c>
      <c r="F135" s="171" t="s">
        <v>787</v>
      </c>
      <c r="G135" s="298" t="s">
        <v>32</v>
      </c>
      <c r="H135" s="299" t="s">
        <v>41</v>
      </c>
      <c r="I135" s="302"/>
      <c r="J135" s="298"/>
      <c r="K135" s="206"/>
      <c r="L135" s="206"/>
      <c r="M135" s="206"/>
      <c r="N135" s="206"/>
      <c r="O135" s="206"/>
      <c r="P135" s="298"/>
      <c r="Q135" s="301"/>
    </row>
    <row r="136" spans="2:17" ht="22.5" x14ac:dyDescent="0.25">
      <c r="B136" s="309" t="s">
        <v>180</v>
      </c>
      <c r="C136" s="150"/>
      <c r="D136" s="150" t="s">
        <v>182</v>
      </c>
      <c r="E136" s="164" t="s">
        <v>24</v>
      </c>
      <c r="F136" s="171" t="s">
        <v>788</v>
      </c>
      <c r="G136" s="298" t="s">
        <v>32</v>
      </c>
      <c r="H136" s="299" t="s">
        <v>41</v>
      </c>
      <c r="I136" s="302"/>
      <c r="J136" s="298"/>
      <c r="K136" s="206"/>
      <c r="L136" s="206"/>
      <c r="M136" s="206"/>
      <c r="N136" s="206"/>
      <c r="O136" s="206"/>
      <c r="P136" s="298"/>
      <c r="Q136" s="301"/>
    </row>
    <row r="137" spans="2:17" ht="42.95" customHeight="1" x14ac:dyDescent="0.25">
      <c r="B137" s="309" t="s">
        <v>180</v>
      </c>
      <c r="C137" s="150"/>
      <c r="D137" s="150" t="s">
        <v>183</v>
      </c>
      <c r="E137" s="164" t="s">
        <v>24</v>
      </c>
      <c r="F137" s="171" t="s">
        <v>789</v>
      </c>
      <c r="G137" s="298" t="s">
        <v>32</v>
      </c>
      <c r="H137" s="299" t="s">
        <v>41</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41</v>
      </c>
      <c r="I138" s="305"/>
      <c r="J138" s="303"/>
      <c r="K138" s="207"/>
      <c r="L138" s="207"/>
      <c r="M138" s="207"/>
      <c r="N138" s="207"/>
      <c r="O138" s="207"/>
      <c r="P138" s="303"/>
      <c r="Q138" s="306"/>
    </row>
    <row r="139" spans="2:17" ht="90" x14ac:dyDescent="0.25">
      <c r="B139" s="309" t="s">
        <v>180</v>
      </c>
      <c r="C139" s="150" t="s">
        <v>792</v>
      </c>
      <c r="D139" s="150" t="s">
        <v>185</v>
      </c>
      <c r="E139" s="164" t="s">
        <v>24</v>
      </c>
      <c r="F139" s="165" t="s">
        <v>793</v>
      </c>
      <c r="G139" s="298" t="s">
        <v>32</v>
      </c>
      <c r="H139" s="299" t="s">
        <v>41</v>
      </c>
      <c r="I139" s="302"/>
      <c r="J139" s="298"/>
      <c r="K139" s="206"/>
      <c r="L139" s="206"/>
      <c r="M139" s="206"/>
      <c r="N139" s="206"/>
      <c r="O139" s="206"/>
      <c r="P139" s="298"/>
      <c r="Q139" s="301"/>
    </row>
    <row r="140" spans="2:17" ht="54.6" customHeight="1" x14ac:dyDescent="0.25">
      <c r="B140" s="309" t="s">
        <v>180</v>
      </c>
      <c r="C140" s="153" t="s">
        <v>794</v>
      </c>
      <c r="D140" s="153" t="s">
        <v>186</v>
      </c>
      <c r="E140" s="163" t="s">
        <v>24</v>
      </c>
      <c r="F140" s="158" t="s">
        <v>795</v>
      </c>
      <c r="G140" s="303" t="s">
        <v>32</v>
      </c>
      <c r="H140" s="304" t="s">
        <v>41</v>
      </c>
      <c r="I140" s="305"/>
      <c r="J140" s="303"/>
      <c r="K140" s="207"/>
      <c r="L140" s="207"/>
      <c r="M140" s="207"/>
      <c r="N140" s="207"/>
      <c r="O140" s="207"/>
      <c r="P140" s="303"/>
      <c r="Q140" s="306"/>
    </row>
    <row r="141" spans="2:17" ht="22.5" x14ac:dyDescent="0.25">
      <c r="B141" s="309" t="s">
        <v>180</v>
      </c>
      <c r="C141" s="150" t="s">
        <v>796</v>
      </c>
      <c r="D141" s="150" t="s">
        <v>187</v>
      </c>
      <c r="E141" s="164" t="s">
        <v>24</v>
      </c>
      <c r="F141" s="171" t="s">
        <v>797</v>
      </c>
      <c r="G141" s="298" t="s">
        <v>32</v>
      </c>
      <c r="H141" s="299" t="s">
        <v>41</v>
      </c>
      <c r="I141" s="302"/>
      <c r="J141" s="298"/>
      <c r="K141" s="206"/>
      <c r="L141" s="206"/>
      <c r="M141" s="206"/>
      <c r="N141" s="206"/>
      <c r="O141" s="206"/>
      <c r="P141" s="298"/>
      <c r="Q141" s="301"/>
    </row>
    <row r="142" spans="2:17" ht="33" customHeight="1" x14ac:dyDescent="0.25">
      <c r="B142" s="309" t="s">
        <v>180</v>
      </c>
      <c r="C142" s="153" t="s">
        <v>798</v>
      </c>
      <c r="D142" s="153" t="s">
        <v>188</v>
      </c>
      <c r="E142" s="163" t="s">
        <v>24</v>
      </c>
      <c r="F142" s="170" t="s">
        <v>799</v>
      </c>
      <c r="G142" s="303" t="s">
        <v>32</v>
      </c>
      <c r="H142" s="304" t="s">
        <v>41</v>
      </c>
      <c r="I142" s="305"/>
      <c r="J142" s="303"/>
      <c r="K142" s="207"/>
      <c r="L142" s="207"/>
      <c r="M142" s="207"/>
      <c r="N142" s="207"/>
      <c r="O142" s="207"/>
      <c r="P142" s="303"/>
      <c r="Q142" s="306"/>
    </row>
    <row r="143" spans="2:17" ht="83.45" customHeight="1" x14ac:dyDescent="0.25">
      <c r="B143" s="309" t="s">
        <v>180</v>
      </c>
      <c r="C143" s="165" t="s">
        <v>800</v>
      </c>
      <c r="D143" s="165" t="s">
        <v>189</v>
      </c>
      <c r="E143" s="164" t="s">
        <v>25</v>
      </c>
      <c r="F143" s="165" t="s">
        <v>801</v>
      </c>
      <c r="G143" s="298" t="s">
        <v>32</v>
      </c>
      <c r="H143" s="299" t="s">
        <v>41</v>
      </c>
      <c r="I143" s="302"/>
      <c r="J143" s="298"/>
      <c r="K143" s="206"/>
      <c r="L143" s="206"/>
      <c r="M143" s="206"/>
      <c r="N143" s="206"/>
      <c r="O143" s="206"/>
      <c r="P143" s="298"/>
      <c r="Q143" s="301"/>
    </row>
    <row r="144" spans="2:17" ht="56.25" x14ac:dyDescent="0.25">
      <c r="B144" s="309" t="s">
        <v>180</v>
      </c>
      <c r="C144" s="158" t="s">
        <v>505</v>
      </c>
      <c r="D144" s="158" t="s">
        <v>190</v>
      </c>
      <c r="E144" s="163" t="s">
        <v>25</v>
      </c>
      <c r="F144" s="170" t="s">
        <v>802</v>
      </c>
      <c r="G144" s="303" t="s">
        <v>32</v>
      </c>
      <c r="H144" s="304" t="s">
        <v>41</v>
      </c>
      <c r="I144" s="305"/>
      <c r="J144" s="303"/>
      <c r="K144" s="207"/>
      <c r="L144" s="207"/>
      <c r="M144" s="207"/>
      <c r="N144" s="207"/>
      <c r="O144" s="207"/>
      <c r="P144" s="303"/>
      <c r="Q144" s="306"/>
    </row>
    <row r="145" spans="2:17" ht="56.25" x14ac:dyDescent="0.25">
      <c r="B145" s="309" t="s">
        <v>180</v>
      </c>
      <c r="C145" s="165" t="s">
        <v>803</v>
      </c>
      <c r="D145" s="165" t="s">
        <v>191</v>
      </c>
      <c r="E145" s="164" t="s">
        <v>24</v>
      </c>
      <c r="F145" s="171" t="s">
        <v>804</v>
      </c>
      <c r="G145" s="298" t="s">
        <v>32</v>
      </c>
      <c r="H145" s="299" t="s">
        <v>41</v>
      </c>
      <c r="I145" s="302"/>
      <c r="J145" s="298"/>
      <c r="K145" s="206"/>
      <c r="L145" s="206"/>
      <c r="M145" s="206"/>
      <c r="N145" s="206"/>
      <c r="O145" s="206"/>
      <c r="P145" s="298"/>
      <c r="Q145" s="301"/>
    </row>
    <row r="146" spans="2:17" ht="45" x14ac:dyDescent="0.25">
      <c r="B146" s="309" t="s">
        <v>180</v>
      </c>
      <c r="C146" s="158" t="s">
        <v>805</v>
      </c>
      <c r="D146" s="158" t="s">
        <v>192</v>
      </c>
      <c r="E146" s="163" t="s">
        <v>24</v>
      </c>
      <c r="F146" s="170" t="s">
        <v>466</v>
      </c>
      <c r="G146" s="303" t="s">
        <v>32</v>
      </c>
      <c r="H146" s="304" t="s">
        <v>41</v>
      </c>
      <c r="I146" s="305"/>
      <c r="J146" s="303"/>
      <c r="K146" s="207"/>
      <c r="L146" s="207"/>
      <c r="M146" s="207"/>
      <c r="N146" s="207"/>
      <c r="O146" s="207"/>
      <c r="P146" s="303"/>
      <c r="Q146" s="306"/>
    </row>
    <row r="147" spans="2:17" ht="56.25" x14ac:dyDescent="0.25">
      <c r="B147" s="309" t="s">
        <v>180</v>
      </c>
      <c r="C147" s="158"/>
      <c r="D147" s="158" t="s">
        <v>303</v>
      </c>
      <c r="E147" s="163" t="s">
        <v>24</v>
      </c>
      <c r="F147" s="170" t="s">
        <v>806</v>
      </c>
      <c r="G147" s="303" t="s">
        <v>32</v>
      </c>
      <c r="H147" s="304" t="s">
        <v>41</v>
      </c>
      <c r="I147" s="305"/>
      <c r="J147" s="303"/>
      <c r="K147" s="207"/>
      <c r="L147" s="207"/>
      <c r="M147" s="207"/>
      <c r="N147" s="207"/>
      <c r="O147" s="207"/>
      <c r="P147" s="303"/>
      <c r="Q147" s="306"/>
    </row>
    <row r="148" spans="2:17" ht="56.25" x14ac:dyDescent="0.25">
      <c r="B148" s="297" t="s">
        <v>193</v>
      </c>
      <c r="C148" s="165" t="s">
        <v>807</v>
      </c>
      <c r="D148" s="165" t="s">
        <v>194</v>
      </c>
      <c r="E148" s="164" t="s">
        <v>24</v>
      </c>
      <c r="F148" s="171" t="s">
        <v>506</v>
      </c>
      <c r="G148" s="298" t="s">
        <v>32</v>
      </c>
      <c r="H148" s="299" t="s">
        <v>41</v>
      </c>
      <c r="I148" s="302"/>
      <c r="J148" s="298"/>
      <c r="K148" s="206"/>
      <c r="L148" s="206"/>
      <c r="M148" s="206"/>
      <c r="N148" s="206"/>
      <c r="O148" s="206"/>
      <c r="P148" s="298"/>
      <c r="Q148" s="301"/>
    </row>
    <row r="149" spans="2:17" ht="56.25" x14ac:dyDescent="0.25">
      <c r="B149" s="297" t="s">
        <v>193</v>
      </c>
      <c r="C149" s="165"/>
      <c r="D149" s="165" t="s">
        <v>195</v>
      </c>
      <c r="E149" s="164" t="s">
        <v>24</v>
      </c>
      <c r="F149" s="171" t="s">
        <v>808</v>
      </c>
      <c r="G149" s="298" t="s">
        <v>32</v>
      </c>
      <c r="H149" s="299" t="s">
        <v>41</v>
      </c>
      <c r="I149" s="302"/>
      <c r="J149" s="298"/>
      <c r="K149" s="206"/>
      <c r="L149" s="206"/>
      <c r="M149" s="206"/>
      <c r="N149" s="206"/>
      <c r="O149" s="206"/>
      <c r="P149" s="298"/>
      <c r="Q149" s="301"/>
    </row>
    <row r="150" spans="2:17" ht="67.5" x14ac:dyDescent="0.25">
      <c r="B150" s="297" t="s">
        <v>193</v>
      </c>
      <c r="C150" s="165"/>
      <c r="D150" s="165" t="s">
        <v>196</v>
      </c>
      <c r="E150" s="164" t="s">
        <v>24</v>
      </c>
      <c r="F150" s="171" t="s">
        <v>507</v>
      </c>
      <c r="G150" s="298" t="s">
        <v>32</v>
      </c>
      <c r="H150" s="299" t="s">
        <v>41</v>
      </c>
      <c r="I150" s="302"/>
      <c r="J150" s="298"/>
      <c r="K150" s="206"/>
      <c r="L150" s="206"/>
      <c r="M150" s="206"/>
      <c r="N150" s="206"/>
      <c r="O150" s="206"/>
      <c r="P150" s="298"/>
      <c r="Q150" s="301"/>
    </row>
    <row r="151" spans="2:17" ht="151.5" customHeight="1" x14ac:dyDescent="0.25">
      <c r="B151" s="297" t="s">
        <v>193</v>
      </c>
      <c r="C151" s="158" t="s">
        <v>809</v>
      </c>
      <c r="D151" s="158" t="s">
        <v>197</v>
      </c>
      <c r="E151" s="163" t="s">
        <v>24</v>
      </c>
      <c r="F151" s="170" t="s">
        <v>810</v>
      </c>
      <c r="G151" s="303" t="s">
        <v>32</v>
      </c>
      <c r="H151" s="304" t="s">
        <v>41</v>
      </c>
      <c r="I151" s="305"/>
      <c r="J151" s="303"/>
      <c r="K151" s="207"/>
      <c r="L151" s="207"/>
      <c r="M151" s="207"/>
      <c r="N151" s="207"/>
      <c r="O151" s="207"/>
      <c r="P151" s="303"/>
      <c r="Q151" s="306"/>
    </row>
    <row r="152" spans="2:17" ht="74.45" customHeight="1" x14ac:dyDescent="0.25">
      <c r="B152" s="297" t="s">
        <v>193</v>
      </c>
      <c r="C152" s="165" t="s">
        <v>811</v>
      </c>
      <c r="D152" s="165" t="s">
        <v>198</v>
      </c>
      <c r="E152" s="164" t="s">
        <v>24</v>
      </c>
      <c r="F152" s="171" t="s">
        <v>812</v>
      </c>
      <c r="G152" s="298" t="s">
        <v>32</v>
      </c>
      <c r="H152" s="299" t="s">
        <v>41</v>
      </c>
      <c r="I152" s="302"/>
      <c r="J152" s="298"/>
      <c r="K152" s="206"/>
      <c r="L152" s="206"/>
      <c r="M152" s="206"/>
      <c r="N152" s="206"/>
      <c r="O152" s="206"/>
      <c r="P152" s="298"/>
      <c r="Q152" s="301"/>
    </row>
    <row r="153" spans="2:17" ht="78.75" x14ac:dyDescent="0.25">
      <c r="B153" s="297" t="s">
        <v>193</v>
      </c>
      <c r="C153" s="165"/>
      <c r="D153" s="165" t="s">
        <v>199</v>
      </c>
      <c r="E153" s="164" t="s">
        <v>24</v>
      </c>
      <c r="F153" s="171" t="s">
        <v>813</v>
      </c>
      <c r="G153" s="298" t="s">
        <v>32</v>
      </c>
      <c r="H153" s="299" t="s">
        <v>41</v>
      </c>
      <c r="I153" s="302"/>
      <c r="J153" s="298"/>
      <c r="K153" s="206"/>
      <c r="L153" s="206"/>
      <c r="M153" s="206"/>
      <c r="N153" s="206"/>
      <c r="O153" s="206"/>
      <c r="P153" s="298"/>
      <c r="Q153" s="301"/>
    </row>
    <row r="154" spans="2:17" ht="45" x14ac:dyDescent="0.25">
      <c r="B154" s="297" t="s">
        <v>193</v>
      </c>
      <c r="C154" s="165"/>
      <c r="D154" s="165" t="s">
        <v>200</v>
      </c>
      <c r="E154" s="164" t="s">
        <v>24</v>
      </c>
      <c r="F154" s="171" t="s">
        <v>814</v>
      </c>
      <c r="G154" s="298" t="s">
        <v>32</v>
      </c>
      <c r="H154" s="299" t="s">
        <v>41</v>
      </c>
      <c r="I154" s="302"/>
      <c r="J154" s="298"/>
      <c r="K154" s="206"/>
      <c r="L154" s="206"/>
      <c r="M154" s="206"/>
      <c r="N154" s="206"/>
      <c r="O154" s="206"/>
      <c r="P154" s="298"/>
      <c r="Q154" s="301"/>
    </row>
    <row r="155" spans="2:17" ht="33.75" x14ac:dyDescent="0.25">
      <c r="B155" s="297" t="s">
        <v>193</v>
      </c>
      <c r="C155" s="158" t="s">
        <v>815</v>
      </c>
      <c r="D155" s="158" t="s">
        <v>201</v>
      </c>
      <c r="E155" s="163" t="s">
        <v>24</v>
      </c>
      <c r="F155" s="170" t="s">
        <v>816</v>
      </c>
      <c r="G155" s="303" t="s">
        <v>32</v>
      </c>
      <c r="H155" s="304" t="s">
        <v>41</v>
      </c>
      <c r="I155" s="305"/>
      <c r="J155" s="303"/>
      <c r="K155" s="207"/>
      <c r="L155" s="207"/>
      <c r="M155" s="207"/>
      <c r="N155" s="207"/>
      <c r="O155" s="207"/>
      <c r="P155" s="303"/>
      <c r="Q155" s="306"/>
    </row>
    <row r="156" spans="2:17" ht="33.75" x14ac:dyDescent="0.25">
      <c r="B156" s="297" t="s">
        <v>193</v>
      </c>
      <c r="C156" s="158"/>
      <c r="D156" s="158" t="s">
        <v>508</v>
      </c>
      <c r="E156" s="163" t="s">
        <v>24</v>
      </c>
      <c r="F156" s="170" t="s">
        <v>817</v>
      </c>
      <c r="G156" s="303" t="s">
        <v>32</v>
      </c>
      <c r="H156" s="304" t="s">
        <v>41</v>
      </c>
      <c r="I156" s="305"/>
      <c r="J156" s="303"/>
      <c r="K156" s="207"/>
      <c r="L156" s="207"/>
      <c r="M156" s="207"/>
      <c r="N156" s="207"/>
      <c r="O156" s="207"/>
      <c r="P156" s="303"/>
      <c r="Q156" s="306"/>
    </row>
    <row r="157" spans="2:17" ht="56.25" x14ac:dyDescent="0.25">
      <c r="B157" s="309" t="s">
        <v>202</v>
      </c>
      <c r="C157" s="165" t="s">
        <v>818</v>
      </c>
      <c r="D157" s="165" t="s">
        <v>203</v>
      </c>
      <c r="E157" s="164" t="s">
        <v>24</v>
      </c>
      <c r="F157" s="171" t="s">
        <v>819</v>
      </c>
      <c r="G157" s="298" t="s">
        <v>32</v>
      </c>
      <c r="H157" s="299" t="s">
        <v>41</v>
      </c>
      <c r="I157" s="302"/>
      <c r="J157" s="298"/>
      <c r="K157" s="206"/>
      <c r="L157" s="206"/>
      <c r="M157" s="206"/>
      <c r="N157" s="206"/>
      <c r="O157" s="206"/>
      <c r="P157" s="298"/>
      <c r="Q157" s="301"/>
    </row>
    <row r="158" spans="2:17" ht="56.25" x14ac:dyDescent="0.25">
      <c r="B158" s="309" t="s">
        <v>202</v>
      </c>
      <c r="C158" s="165"/>
      <c r="D158" s="165" t="s">
        <v>204</v>
      </c>
      <c r="E158" s="164" t="s">
        <v>24</v>
      </c>
      <c r="F158" s="171" t="s">
        <v>820</v>
      </c>
      <c r="G158" s="298" t="s">
        <v>32</v>
      </c>
      <c r="H158" s="299" t="s">
        <v>41</v>
      </c>
      <c r="I158" s="302"/>
      <c r="J158" s="298"/>
      <c r="K158" s="206"/>
      <c r="L158" s="206"/>
      <c r="M158" s="206"/>
      <c r="N158" s="206"/>
      <c r="O158" s="206"/>
      <c r="P158" s="298"/>
      <c r="Q158" s="301"/>
    </row>
    <row r="159" spans="2:17" ht="90" x14ac:dyDescent="0.25">
      <c r="B159" s="309" t="s">
        <v>202</v>
      </c>
      <c r="C159" s="165"/>
      <c r="D159" s="165" t="s">
        <v>205</v>
      </c>
      <c r="E159" s="164" t="s">
        <v>24</v>
      </c>
      <c r="F159" s="165" t="s">
        <v>821</v>
      </c>
      <c r="G159" s="298" t="s">
        <v>32</v>
      </c>
      <c r="H159" s="299" t="s">
        <v>41</v>
      </c>
      <c r="I159" s="302"/>
      <c r="J159" s="298"/>
      <c r="K159" s="206"/>
      <c r="L159" s="206"/>
      <c r="M159" s="206"/>
      <c r="N159" s="206"/>
      <c r="O159" s="206"/>
      <c r="P159" s="298"/>
      <c r="Q159" s="301"/>
    </row>
    <row r="160" spans="2:17" ht="33.75" x14ac:dyDescent="0.25">
      <c r="B160" s="309" t="s">
        <v>202</v>
      </c>
      <c r="C160" s="158" t="s">
        <v>822</v>
      </c>
      <c r="D160" s="158" t="s">
        <v>206</v>
      </c>
      <c r="E160" s="163" t="s">
        <v>24</v>
      </c>
      <c r="F160" s="170" t="s">
        <v>823</v>
      </c>
      <c r="G160" s="303" t="s">
        <v>32</v>
      </c>
      <c r="H160" s="304" t="s">
        <v>41</v>
      </c>
      <c r="I160" s="305"/>
      <c r="J160" s="303"/>
      <c r="K160" s="207"/>
      <c r="L160" s="207"/>
      <c r="M160" s="207"/>
      <c r="N160" s="207"/>
      <c r="O160" s="207"/>
      <c r="P160" s="303"/>
      <c r="Q160" s="306"/>
    </row>
    <row r="161" spans="2:17" ht="33.75" x14ac:dyDescent="0.25">
      <c r="B161" s="309" t="s">
        <v>202</v>
      </c>
      <c r="C161" s="165" t="s">
        <v>824</v>
      </c>
      <c r="D161" s="165" t="s">
        <v>207</v>
      </c>
      <c r="E161" s="164" t="s">
        <v>24</v>
      </c>
      <c r="F161" s="171" t="s">
        <v>824</v>
      </c>
      <c r="G161" s="298" t="s">
        <v>32</v>
      </c>
      <c r="H161" s="299" t="s">
        <v>41</v>
      </c>
      <c r="I161" s="302"/>
      <c r="J161" s="298"/>
      <c r="K161" s="206"/>
      <c r="L161" s="206"/>
      <c r="M161" s="206"/>
      <c r="N161" s="206"/>
      <c r="O161" s="206"/>
      <c r="P161" s="298"/>
      <c r="Q161" s="301"/>
    </row>
    <row r="162" spans="2:17" ht="67.5" x14ac:dyDescent="0.25">
      <c r="B162" s="309" t="s">
        <v>202</v>
      </c>
      <c r="C162" s="158" t="s">
        <v>825</v>
      </c>
      <c r="D162" s="158" t="s">
        <v>208</v>
      </c>
      <c r="E162" s="163" t="s">
        <v>25</v>
      </c>
      <c r="F162" s="170" t="s">
        <v>826</v>
      </c>
      <c r="G162" s="303" t="s">
        <v>32</v>
      </c>
      <c r="H162" s="304" t="s">
        <v>41</v>
      </c>
      <c r="I162" s="305"/>
      <c r="J162" s="303"/>
      <c r="K162" s="207"/>
      <c r="L162" s="207"/>
      <c r="M162" s="207"/>
      <c r="N162" s="207"/>
      <c r="O162" s="207"/>
      <c r="P162" s="303"/>
      <c r="Q162" s="306"/>
    </row>
    <row r="163" spans="2:17" ht="146.25" x14ac:dyDescent="0.25">
      <c r="B163" s="309" t="s">
        <v>202</v>
      </c>
      <c r="C163" s="158"/>
      <c r="D163" s="158" t="s">
        <v>210</v>
      </c>
      <c r="E163" s="163" t="s">
        <v>25</v>
      </c>
      <c r="F163" s="170" t="s">
        <v>827</v>
      </c>
      <c r="G163" s="303" t="s">
        <v>32</v>
      </c>
      <c r="H163" s="304" t="s">
        <v>41</v>
      </c>
      <c r="I163" s="305"/>
      <c r="J163" s="303"/>
      <c r="K163" s="207"/>
      <c r="L163" s="207"/>
      <c r="M163" s="207"/>
      <c r="N163" s="207"/>
      <c r="O163" s="207"/>
      <c r="P163" s="303"/>
      <c r="Q163" s="306"/>
    </row>
    <row r="164" spans="2:17" ht="146.25" x14ac:dyDescent="0.25">
      <c r="B164" s="309" t="s">
        <v>202</v>
      </c>
      <c r="C164" s="158"/>
      <c r="D164" s="158" t="s">
        <v>211</v>
      </c>
      <c r="E164" s="163" t="s">
        <v>25</v>
      </c>
      <c r="F164" s="170" t="s">
        <v>828</v>
      </c>
      <c r="G164" s="303" t="s">
        <v>32</v>
      </c>
      <c r="H164" s="304" t="s">
        <v>41</v>
      </c>
      <c r="I164" s="305"/>
      <c r="J164" s="303"/>
      <c r="K164" s="207"/>
      <c r="L164" s="207"/>
      <c r="M164" s="207"/>
      <c r="N164" s="207"/>
      <c r="O164" s="207"/>
      <c r="P164" s="303"/>
      <c r="Q164" s="306"/>
    </row>
    <row r="165" spans="2:17" ht="67.5" customHeight="1" x14ac:dyDescent="0.25">
      <c r="B165" s="309" t="s">
        <v>202</v>
      </c>
      <c r="C165" s="165" t="s">
        <v>829</v>
      </c>
      <c r="D165" s="165" t="s">
        <v>209</v>
      </c>
      <c r="E165" s="164" t="s">
        <v>25</v>
      </c>
      <c r="F165" s="171" t="s">
        <v>830</v>
      </c>
      <c r="G165" s="298" t="s">
        <v>32</v>
      </c>
      <c r="H165" s="299" t="s">
        <v>41</v>
      </c>
      <c r="I165" s="302"/>
      <c r="J165" s="298"/>
      <c r="K165" s="206"/>
      <c r="L165" s="206"/>
      <c r="M165" s="206"/>
      <c r="N165" s="206"/>
      <c r="O165" s="206"/>
      <c r="P165" s="298"/>
      <c r="Q165" s="301"/>
    </row>
    <row r="166" spans="2:17" ht="65.45" customHeight="1" x14ac:dyDescent="0.25">
      <c r="B166" s="309" t="s">
        <v>202</v>
      </c>
      <c r="C166" s="165"/>
      <c r="D166" s="165" t="s">
        <v>212</v>
      </c>
      <c r="E166" s="164" t="s">
        <v>25</v>
      </c>
      <c r="F166" s="171" t="s">
        <v>831</v>
      </c>
      <c r="G166" s="298" t="s">
        <v>32</v>
      </c>
      <c r="H166" s="299" t="s">
        <v>41</v>
      </c>
      <c r="I166" s="302"/>
      <c r="J166" s="298"/>
      <c r="K166" s="206"/>
      <c r="L166" s="206"/>
      <c r="M166" s="206"/>
      <c r="N166" s="206"/>
      <c r="O166" s="206"/>
      <c r="P166" s="298"/>
      <c r="Q166" s="301"/>
    </row>
    <row r="167" spans="2:17" ht="90" x14ac:dyDescent="0.25">
      <c r="B167" s="309" t="s">
        <v>202</v>
      </c>
      <c r="C167" s="165"/>
      <c r="D167" s="165" t="s">
        <v>213</v>
      </c>
      <c r="E167" s="164" t="s">
        <v>25</v>
      </c>
      <c r="F167" s="171" t="s">
        <v>832</v>
      </c>
      <c r="G167" s="298" t="s">
        <v>32</v>
      </c>
      <c r="H167" s="299" t="s">
        <v>41</v>
      </c>
      <c r="I167" s="302"/>
      <c r="J167" s="298"/>
      <c r="K167" s="206"/>
      <c r="L167" s="206"/>
      <c r="M167" s="206"/>
      <c r="N167" s="206"/>
      <c r="O167" s="206"/>
      <c r="P167" s="298"/>
      <c r="Q167" s="301"/>
    </row>
    <row r="168" spans="2:17" ht="123.75" x14ac:dyDescent="0.25">
      <c r="B168" s="309" t="s">
        <v>202</v>
      </c>
      <c r="C168" s="158" t="s">
        <v>833</v>
      </c>
      <c r="D168" s="158" t="s">
        <v>214</v>
      </c>
      <c r="E168" s="163" t="s">
        <v>24</v>
      </c>
      <c r="F168" s="170" t="s">
        <v>834</v>
      </c>
      <c r="G168" s="303" t="s">
        <v>32</v>
      </c>
      <c r="H168" s="304" t="s">
        <v>41</v>
      </c>
      <c r="I168" s="305"/>
      <c r="J168" s="303"/>
      <c r="K168" s="207"/>
      <c r="L168" s="207"/>
      <c r="M168" s="207"/>
      <c r="N168" s="207"/>
      <c r="O168" s="207"/>
      <c r="P168" s="303"/>
      <c r="Q168" s="306"/>
    </row>
    <row r="169" spans="2:17" ht="67.5" x14ac:dyDescent="0.25">
      <c r="B169" s="309" t="s">
        <v>202</v>
      </c>
      <c r="C169" s="165" t="s">
        <v>835</v>
      </c>
      <c r="D169" s="165" t="s">
        <v>215</v>
      </c>
      <c r="E169" s="164" t="s">
        <v>24</v>
      </c>
      <c r="F169" s="171" t="s">
        <v>836</v>
      </c>
      <c r="G169" s="298" t="s">
        <v>32</v>
      </c>
      <c r="H169" s="299" t="s">
        <v>41</v>
      </c>
      <c r="I169" s="302"/>
      <c r="J169" s="298"/>
      <c r="K169" s="206"/>
      <c r="L169" s="206"/>
      <c r="M169" s="206"/>
      <c r="N169" s="206"/>
      <c r="O169" s="206"/>
      <c r="P169" s="298"/>
      <c r="Q169" s="301"/>
    </row>
    <row r="170" spans="2:17" ht="123.75" x14ac:dyDescent="0.25">
      <c r="B170" s="309" t="s">
        <v>202</v>
      </c>
      <c r="C170" s="158" t="s">
        <v>509</v>
      </c>
      <c r="D170" s="158" t="s">
        <v>216</v>
      </c>
      <c r="E170" s="163" t="s">
        <v>24</v>
      </c>
      <c r="F170" s="158" t="s">
        <v>837</v>
      </c>
      <c r="G170" s="303" t="s">
        <v>32</v>
      </c>
      <c r="H170" s="304" t="s">
        <v>41</v>
      </c>
      <c r="I170" s="305"/>
      <c r="J170" s="303"/>
      <c r="K170" s="207"/>
      <c r="L170" s="207"/>
      <c r="M170" s="207"/>
      <c r="N170" s="207"/>
      <c r="O170" s="207"/>
      <c r="P170" s="303"/>
      <c r="Q170" s="306"/>
    </row>
    <row r="171" spans="2:17" ht="56.25" x14ac:dyDescent="0.25">
      <c r="B171" s="309" t="s">
        <v>202</v>
      </c>
      <c r="C171" s="165" t="s">
        <v>838</v>
      </c>
      <c r="D171" s="165" t="s">
        <v>217</v>
      </c>
      <c r="E171" s="164" t="s">
        <v>24</v>
      </c>
      <c r="F171" s="171" t="s">
        <v>840</v>
      </c>
      <c r="G171" s="298" t="s">
        <v>32</v>
      </c>
      <c r="H171" s="299" t="s">
        <v>41</v>
      </c>
      <c r="I171" s="302"/>
      <c r="J171" s="298"/>
      <c r="K171" s="206"/>
      <c r="L171" s="206"/>
      <c r="M171" s="206"/>
      <c r="N171" s="206"/>
      <c r="O171" s="206"/>
      <c r="P171" s="298"/>
      <c r="Q171" s="301"/>
    </row>
    <row r="172" spans="2:17" ht="56.25" x14ac:dyDescent="0.25">
      <c r="B172" s="309" t="s">
        <v>202</v>
      </c>
      <c r="C172" s="165"/>
      <c r="D172" s="165" t="s">
        <v>510</v>
      </c>
      <c r="E172" s="164" t="s">
        <v>24</v>
      </c>
      <c r="F172" s="171" t="s">
        <v>841</v>
      </c>
      <c r="G172" s="298" t="s">
        <v>32</v>
      </c>
      <c r="H172" s="299" t="s">
        <v>41</v>
      </c>
      <c r="I172" s="302"/>
      <c r="J172" s="298"/>
      <c r="K172" s="206"/>
      <c r="L172" s="206"/>
      <c r="M172" s="206"/>
      <c r="N172" s="206"/>
      <c r="O172" s="206"/>
      <c r="P172" s="298"/>
      <c r="Q172" s="301"/>
    </row>
    <row r="173" spans="2:17" ht="45" x14ac:dyDescent="0.25">
      <c r="B173" s="309" t="s">
        <v>202</v>
      </c>
      <c r="C173" s="165"/>
      <c r="D173" s="165" t="s">
        <v>511</v>
      </c>
      <c r="E173" s="164" t="s">
        <v>24</v>
      </c>
      <c r="F173" s="171" t="s">
        <v>842</v>
      </c>
      <c r="G173" s="298" t="s">
        <v>32</v>
      </c>
      <c r="H173" s="299" t="s">
        <v>41</v>
      </c>
      <c r="I173" s="302"/>
      <c r="J173" s="298"/>
      <c r="K173" s="206"/>
      <c r="L173" s="206"/>
      <c r="M173" s="206"/>
      <c r="N173" s="206"/>
      <c r="O173" s="206"/>
      <c r="P173" s="298"/>
      <c r="Q173" s="301"/>
    </row>
    <row r="174" spans="2:17" ht="45" x14ac:dyDescent="0.25">
      <c r="B174" s="309" t="s">
        <v>202</v>
      </c>
      <c r="C174" s="165"/>
      <c r="D174" s="165" t="s">
        <v>512</v>
      </c>
      <c r="E174" s="164" t="s">
        <v>24</v>
      </c>
      <c r="F174" s="171" t="s">
        <v>843</v>
      </c>
      <c r="G174" s="298" t="s">
        <v>32</v>
      </c>
      <c r="H174" s="299" t="s">
        <v>41</v>
      </c>
      <c r="I174" s="302"/>
      <c r="J174" s="298"/>
      <c r="K174" s="206"/>
      <c r="L174" s="206"/>
      <c r="M174" s="206"/>
      <c r="N174" s="206"/>
      <c r="O174" s="206"/>
      <c r="P174" s="298"/>
      <c r="Q174" s="301"/>
    </row>
    <row r="175" spans="2:17" ht="56.25" x14ac:dyDescent="0.25">
      <c r="B175" s="309" t="s">
        <v>202</v>
      </c>
      <c r="C175" s="158" t="s">
        <v>839</v>
      </c>
      <c r="D175" s="158" t="s">
        <v>218</v>
      </c>
      <c r="E175" s="163" t="s">
        <v>24</v>
      </c>
      <c r="F175" s="170" t="s">
        <v>844</v>
      </c>
      <c r="G175" s="303" t="s">
        <v>32</v>
      </c>
      <c r="H175" s="304" t="s">
        <v>41</v>
      </c>
      <c r="I175" s="305"/>
      <c r="J175" s="303"/>
      <c r="K175" s="207"/>
      <c r="L175" s="207"/>
      <c r="M175" s="207"/>
      <c r="N175" s="207"/>
      <c r="O175" s="207"/>
      <c r="P175" s="303"/>
      <c r="Q175" s="306"/>
    </row>
    <row r="176" spans="2:17" ht="56.25" x14ac:dyDescent="0.25">
      <c r="B176" s="309" t="s">
        <v>202</v>
      </c>
      <c r="C176" s="158"/>
      <c r="D176" s="158" t="s">
        <v>513</v>
      </c>
      <c r="E176" s="163" t="s">
        <v>24</v>
      </c>
      <c r="F176" s="170" t="s">
        <v>845</v>
      </c>
      <c r="G176" s="303" t="s">
        <v>32</v>
      </c>
      <c r="H176" s="304" t="s">
        <v>41</v>
      </c>
      <c r="I176" s="305"/>
      <c r="J176" s="303"/>
      <c r="K176" s="207"/>
      <c r="L176" s="207"/>
      <c r="M176" s="207"/>
      <c r="N176" s="207"/>
      <c r="O176" s="207"/>
      <c r="P176" s="303"/>
      <c r="Q176" s="306"/>
    </row>
    <row r="177" spans="2:17" ht="56.25" x14ac:dyDescent="0.25">
      <c r="B177" s="309" t="s">
        <v>202</v>
      </c>
      <c r="C177" s="158"/>
      <c r="D177" s="158" t="s">
        <v>514</v>
      </c>
      <c r="E177" s="163" t="s">
        <v>24</v>
      </c>
      <c r="F177" s="170" t="s">
        <v>846</v>
      </c>
      <c r="G177" s="303" t="s">
        <v>32</v>
      </c>
      <c r="H177" s="304" t="s">
        <v>41</v>
      </c>
      <c r="I177" s="305"/>
      <c r="J177" s="303"/>
      <c r="K177" s="207"/>
      <c r="L177" s="207"/>
      <c r="M177" s="207"/>
      <c r="N177" s="207"/>
      <c r="O177" s="207"/>
      <c r="P177" s="303"/>
      <c r="Q177" s="306"/>
    </row>
    <row r="178" spans="2:17" ht="56.25" x14ac:dyDescent="0.25">
      <c r="B178" s="309" t="s">
        <v>202</v>
      </c>
      <c r="C178" s="158"/>
      <c r="D178" s="158" t="s">
        <v>515</v>
      </c>
      <c r="E178" s="163" t="s">
        <v>24</v>
      </c>
      <c r="F178" s="170" t="s">
        <v>847</v>
      </c>
      <c r="G178" s="303" t="s">
        <v>32</v>
      </c>
      <c r="H178" s="304" t="s">
        <v>41</v>
      </c>
      <c r="I178" s="305"/>
      <c r="J178" s="303"/>
      <c r="K178" s="207"/>
      <c r="L178" s="207"/>
      <c r="M178" s="207"/>
      <c r="N178" s="207"/>
      <c r="O178" s="207"/>
      <c r="P178" s="303"/>
      <c r="Q178" s="306"/>
    </row>
    <row r="179" spans="2:17" ht="78" customHeight="1" x14ac:dyDescent="0.25">
      <c r="B179" s="309" t="s">
        <v>202</v>
      </c>
      <c r="C179" s="165" t="s">
        <v>848</v>
      </c>
      <c r="D179" s="165" t="s">
        <v>219</v>
      </c>
      <c r="E179" s="164" t="s">
        <v>25</v>
      </c>
      <c r="F179" s="171" t="s">
        <v>849</v>
      </c>
      <c r="G179" s="298" t="s">
        <v>32</v>
      </c>
      <c r="H179" s="299" t="s">
        <v>41</v>
      </c>
      <c r="I179" s="302"/>
      <c r="J179" s="298"/>
      <c r="K179" s="206"/>
      <c r="L179" s="206"/>
      <c r="M179" s="206"/>
      <c r="N179" s="206"/>
      <c r="O179" s="206"/>
      <c r="P179" s="298"/>
      <c r="Q179" s="301"/>
    </row>
    <row r="180" spans="2:17" ht="75.95" customHeight="1" x14ac:dyDescent="0.25">
      <c r="B180" s="309" t="s">
        <v>202</v>
      </c>
      <c r="C180" s="165"/>
      <c r="D180" s="165" t="s">
        <v>516</v>
      </c>
      <c r="E180" s="164" t="s">
        <v>25</v>
      </c>
      <c r="F180" s="171" t="s">
        <v>850</v>
      </c>
      <c r="G180" s="311" t="s">
        <v>32</v>
      </c>
      <c r="H180" s="299" t="s">
        <v>41</v>
      </c>
      <c r="I180" s="206"/>
      <c r="J180" s="311"/>
      <c r="K180" s="206"/>
      <c r="L180" s="206"/>
      <c r="M180" s="206"/>
      <c r="N180" s="206"/>
      <c r="O180" s="206"/>
      <c r="P180" s="311"/>
      <c r="Q180" s="312"/>
    </row>
    <row r="181" spans="2:17" ht="135" x14ac:dyDescent="0.25">
      <c r="B181" s="309" t="s">
        <v>202</v>
      </c>
      <c r="C181" s="158" t="s">
        <v>851</v>
      </c>
      <c r="D181" s="158" t="s">
        <v>220</v>
      </c>
      <c r="E181" s="163" t="s">
        <v>25</v>
      </c>
      <c r="F181" s="170" t="s">
        <v>852</v>
      </c>
      <c r="G181" s="313" t="s">
        <v>32</v>
      </c>
      <c r="H181" s="304" t="s">
        <v>41</v>
      </c>
      <c r="I181" s="207"/>
      <c r="J181" s="313"/>
      <c r="K181" s="207"/>
      <c r="L181" s="207"/>
      <c r="M181" s="207"/>
      <c r="N181" s="207"/>
      <c r="O181" s="207"/>
      <c r="P181" s="313"/>
      <c r="Q181" s="314"/>
    </row>
    <row r="182" spans="2:17" ht="67.5" x14ac:dyDescent="0.25">
      <c r="B182" s="309" t="s">
        <v>202</v>
      </c>
      <c r="C182" s="165" t="s">
        <v>853</v>
      </c>
      <c r="D182" s="165" t="s">
        <v>221</v>
      </c>
      <c r="E182" s="164" t="s">
        <v>25</v>
      </c>
      <c r="F182" s="171" t="s">
        <v>854</v>
      </c>
      <c r="G182" s="311" t="s">
        <v>32</v>
      </c>
      <c r="H182" s="299" t="s">
        <v>41</v>
      </c>
      <c r="I182" s="206"/>
      <c r="J182" s="311"/>
      <c r="K182" s="206"/>
      <c r="L182" s="206"/>
      <c r="M182" s="206"/>
      <c r="N182" s="206"/>
      <c r="O182" s="206"/>
      <c r="P182" s="311"/>
      <c r="Q182" s="312"/>
    </row>
    <row r="183" spans="2:17" ht="45" x14ac:dyDescent="0.25">
      <c r="B183" s="309" t="s">
        <v>202</v>
      </c>
      <c r="C183" s="165"/>
      <c r="D183" s="165" t="s">
        <v>517</v>
      </c>
      <c r="E183" s="164" t="s">
        <v>25</v>
      </c>
      <c r="F183" s="171" t="s">
        <v>855</v>
      </c>
      <c r="G183" s="311" t="s">
        <v>32</v>
      </c>
      <c r="H183" s="299" t="s">
        <v>41</v>
      </c>
      <c r="I183" s="206"/>
      <c r="J183" s="311"/>
      <c r="K183" s="206"/>
      <c r="L183" s="206"/>
      <c r="M183" s="206"/>
      <c r="N183" s="206"/>
      <c r="O183" s="206"/>
      <c r="P183" s="311"/>
      <c r="Q183" s="312"/>
    </row>
    <row r="184" spans="2:17" ht="168.75" x14ac:dyDescent="0.25">
      <c r="B184" s="309" t="s">
        <v>202</v>
      </c>
      <c r="C184" s="165"/>
      <c r="D184" s="165" t="s">
        <v>518</v>
      </c>
      <c r="E184" s="164" t="s">
        <v>25</v>
      </c>
      <c r="F184" s="171" t="s">
        <v>856</v>
      </c>
      <c r="G184" s="311" t="s">
        <v>32</v>
      </c>
      <c r="H184" s="299" t="s">
        <v>41</v>
      </c>
      <c r="I184" s="206"/>
      <c r="J184" s="311"/>
      <c r="K184" s="206"/>
      <c r="L184" s="206"/>
      <c r="M184" s="206"/>
      <c r="N184" s="206"/>
      <c r="O184" s="206"/>
      <c r="P184" s="311"/>
      <c r="Q184" s="312"/>
    </row>
    <row r="185" spans="2:17" ht="134.1" customHeight="1" x14ac:dyDescent="0.25">
      <c r="B185" s="309" t="s">
        <v>202</v>
      </c>
      <c r="C185" s="158" t="s">
        <v>519</v>
      </c>
      <c r="D185" s="158" t="s">
        <v>222</v>
      </c>
      <c r="E185" s="163" t="s">
        <v>24</v>
      </c>
      <c r="F185" s="170" t="s">
        <v>857</v>
      </c>
      <c r="G185" s="313" t="s">
        <v>32</v>
      </c>
      <c r="H185" s="304" t="s">
        <v>41</v>
      </c>
      <c r="I185" s="207"/>
      <c r="J185" s="313"/>
      <c r="K185" s="207"/>
      <c r="L185" s="207"/>
      <c r="M185" s="207"/>
      <c r="N185" s="207"/>
      <c r="O185" s="207"/>
      <c r="P185" s="313"/>
      <c r="Q185" s="314"/>
    </row>
    <row r="186" spans="2:17" ht="134.44999999999999" customHeight="1" x14ac:dyDescent="0.25">
      <c r="B186" s="309" t="s">
        <v>202</v>
      </c>
      <c r="C186" s="158"/>
      <c r="D186" s="158" t="s">
        <v>223</v>
      </c>
      <c r="E186" s="163" t="s">
        <v>24</v>
      </c>
      <c r="F186" s="170" t="s">
        <v>858</v>
      </c>
      <c r="G186" s="313" t="s">
        <v>32</v>
      </c>
      <c r="H186" s="304" t="s">
        <v>41</v>
      </c>
      <c r="I186" s="207"/>
      <c r="J186" s="313"/>
      <c r="K186" s="207"/>
      <c r="L186" s="207"/>
      <c r="M186" s="207"/>
      <c r="N186" s="207"/>
      <c r="O186" s="207"/>
      <c r="P186" s="313"/>
      <c r="Q186" s="314"/>
    </row>
    <row r="187" spans="2:17" ht="131.1" customHeight="1" x14ac:dyDescent="0.25">
      <c r="B187" s="297" t="s">
        <v>4</v>
      </c>
      <c r="C187" s="165" t="s">
        <v>859</v>
      </c>
      <c r="D187" s="165" t="s">
        <v>224</v>
      </c>
      <c r="E187" s="164" t="s">
        <v>24</v>
      </c>
      <c r="F187" s="165" t="s">
        <v>860</v>
      </c>
      <c r="G187" s="311" t="s">
        <v>32</v>
      </c>
      <c r="H187" s="299" t="s">
        <v>41</v>
      </c>
      <c r="I187" s="206"/>
      <c r="J187" s="311"/>
      <c r="K187" s="206"/>
      <c r="L187" s="206"/>
      <c r="M187" s="206"/>
      <c r="N187" s="206"/>
      <c r="O187" s="206"/>
      <c r="P187" s="311"/>
      <c r="Q187" s="312"/>
    </row>
    <row r="188" spans="2:17" ht="67.5" x14ac:dyDescent="0.25">
      <c r="B188" s="297" t="s">
        <v>4</v>
      </c>
      <c r="C188" s="165"/>
      <c r="D188" s="165" t="s">
        <v>225</v>
      </c>
      <c r="E188" s="164" t="s">
        <v>24</v>
      </c>
      <c r="F188" s="165" t="s">
        <v>861</v>
      </c>
      <c r="G188" s="311" t="s">
        <v>32</v>
      </c>
      <c r="H188" s="299" t="s">
        <v>41</v>
      </c>
      <c r="I188" s="206"/>
      <c r="J188" s="311"/>
      <c r="K188" s="206"/>
      <c r="L188" s="206"/>
      <c r="M188" s="206"/>
      <c r="N188" s="206"/>
      <c r="O188" s="206"/>
      <c r="P188" s="311"/>
      <c r="Q188" s="312"/>
    </row>
    <row r="189" spans="2:17" ht="180" x14ac:dyDescent="0.25">
      <c r="B189" s="297" t="s">
        <v>4</v>
      </c>
      <c r="C189" s="165"/>
      <c r="D189" s="165" t="s">
        <v>226</v>
      </c>
      <c r="E189" s="164" t="s">
        <v>24</v>
      </c>
      <c r="F189" s="165" t="s">
        <v>862</v>
      </c>
      <c r="G189" s="311" t="s">
        <v>32</v>
      </c>
      <c r="H189" s="299" t="s">
        <v>41</v>
      </c>
      <c r="I189" s="302"/>
      <c r="J189" s="311"/>
      <c r="K189" s="208"/>
      <c r="L189" s="208"/>
      <c r="M189" s="208"/>
      <c r="N189" s="208"/>
      <c r="O189" s="208"/>
      <c r="P189" s="311"/>
      <c r="Q189" s="312"/>
    </row>
    <row r="190" spans="2:17" ht="33.75" x14ac:dyDescent="0.25">
      <c r="B190" s="297" t="s">
        <v>4</v>
      </c>
      <c r="C190" s="158" t="s">
        <v>863</v>
      </c>
      <c r="D190" s="158" t="s">
        <v>227</v>
      </c>
      <c r="E190" s="163" t="s">
        <v>24</v>
      </c>
      <c r="F190" s="170" t="s">
        <v>520</v>
      </c>
      <c r="G190" s="313" t="s">
        <v>32</v>
      </c>
      <c r="H190" s="304" t="s">
        <v>41</v>
      </c>
      <c r="I190" s="305"/>
      <c r="J190" s="313"/>
      <c r="K190" s="209"/>
      <c r="L190" s="209"/>
      <c r="M190" s="209"/>
      <c r="N190" s="209"/>
      <c r="O190" s="209"/>
      <c r="P190" s="313"/>
      <c r="Q190" s="314"/>
    </row>
    <row r="191" spans="2:17" ht="33.75" x14ac:dyDescent="0.25">
      <c r="B191" s="297" t="s">
        <v>4</v>
      </c>
      <c r="C191" s="158"/>
      <c r="D191" s="158" t="s">
        <v>229</v>
      </c>
      <c r="E191" s="163" t="s">
        <v>24</v>
      </c>
      <c r="F191" s="170" t="s">
        <v>233</v>
      </c>
      <c r="G191" s="313" t="s">
        <v>32</v>
      </c>
      <c r="H191" s="304" t="s">
        <v>41</v>
      </c>
      <c r="I191" s="305"/>
      <c r="J191" s="313"/>
      <c r="K191" s="209"/>
      <c r="L191" s="209"/>
      <c r="M191" s="209"/>
      <c r="N191" s="209"/>
      <c r="O191" s="209"/>
      <c r="P191" s="313"/>
      <c r="Q191" s="314"/>
    </row>
    <row r="192" spans="2:17" ht="45" x14ac:dyDescent="0.25">
      <c r="B192" s="297" t="s">
        <v>4</v>
      </c>
      <c r="C192" s="158"/>
      <c r="D192" s="158" t="s">
        <v>230</v>
      </c>
      <c r="E192" s="163" t="s">
        <v>24</v>
      </c>
      <c r="F192" s="170" t="s">
        <v>864</v>
      </c>
      <c r="G192" s="313" t="s">
        <v>32</v>
      </c>
      <c r="H192" s="304" t="s">
        <v>41</v>
      </c>
      <c r="I192" s="209"/>
      <c r="J192" s="313"/>
      <c r="K192" s="209"/>
      <c r="L192" s="209"/>
      <c r="M192" s="209"/>
      <c r="N192" s="209"/>
      <c r="O192" s="209"/>
      <c r="P192" s="313"/>
      <c r="Q192" s="314"/>
    </row>
    <row r="193" spans="2:17" ht="45" x14ac:dyDescent="0.25">
      <c r="B193" s="297" t="s">
        <v>4</v>
      </c>
      <c r="C193" s="158"/>
      <c r="D193" s="158" t="s">
        <v>231</v>
      </c>
      <c r="E193" s="163" t="s">
        <v>24</v>
      </c>
      <c r="F193" s="170" t="s">
        <v>865</v>
      </c>
      <c r="G193" s="313" t="s">
        <v>32</v>
      </c>
      <c r="H193" s="304" t="s">
        <v>41</v>
      </c>
      <c r="I193" s="209"/>
      <c r="J193" s="313"/>
      <c r="K193" s="209"/>
      <c r="L193" s="209"/>
      <c r="M193" s="209"/>
      <c r="N193" s="209"/>
      <c r="O193" s="209"/>
      <c r="P193" s="313"/>
      <c r="Q193" s="314"/>
    </row>
    <row r="194" spans="2:17" ht="141" customHeight="1" x14ac:dyDescent="0.25">
      <c r="B194" s="297" t="s">
        <v>4</v>
      </c>
      <c r="C194" s="158"/>
      <c r="D194" s="158" t="s">
        <v>521</v>
      </c>
      <c r="E194" s="163" t="s">
        <v>24</v>
      </c>
      <c r="F194" s="170" t="s">
        <v>866</v>
      </c>
      <c r="G194" s="313" t="s">
        <v>32</v>
      </c>
      <c r="H194" s="304" t="s">
        <v>41</v>
      </c>
      <c r="I194" s="209"/>
      <c r="J194" s="313"/>
      <c r="K194" s="209"/>
      <c r="L194" s="209"/>
      <c r="M194" s="209"/>
      <c r="N194" s="209"/>
      <c r="O194" s="209"/>
      <c r="P194" s="313"/>
      <c r="Q194" s="314"/>
    </row>
    <row r="195" spans="2:17" ht="45" x14ac:dyDescent="0.25">
      <c r="B195" s="297" t="s">
        <v>4</v>
      </c>
      <c r="C195" s="158"/>
      <c r="D195" s="158" t="s">
        <v>522</v>
      </c>
      <c r="E195" s="163" t="s">
        <v>24</v>
      </c>
      <c r="F195" s="170" t="s">
        <v>523</v>
      </c>
      <c r="G195" s="313" t="s">
        <v>32</v>
      </c>
      <c r="H195" s="304" t="s">
        <v>41</v>
      </c>
      <c r="I195" s="209"/>
      <c r="J195" s="313"/>
      <c r="K195" s="209"/>
      <c r="L195" s="209"/>
      <c r="M195" s="209"/>
      <c r="N195" s="209"/>
      <c r="O195" s="209"/>
      <c r="P195" s="313"/>
      <c r="Q195" s="314"/>
    </row>
    <row r="196" spans="2:17" ht="56.25" x14ac:dyDescent="0.25">
      <c r="B196" s="297" t="s">
        <v>4</v>
      </c>
      <c r="C196" s="165" t="s">
        <v>950</v>
      </c>
      <c r="D196" s="165" t="s">
        <v>228</v>
      </c>
      <c r="E196" s="164" t="s">
        <v>25</v>
      </c>
      <c r="F196" s="171" t="s">
        <v>234</v>
      </c>
      <c r="G196" s="311" t="s">
        <v>32</v>
      </c>
      <c r="H196" s="299" t="s">
        <v>41</v>
      </c>
      <c r="I196" s="208"/>
      <c r="J196" s="311"/>
      <c r="K196" s="208"/>
      <c r="L196" s="208"/>
      <c r="M196" s="208"/>
      <c r="N196" s="208"/>
      <c r="O196" s="208"/>
      <c r="P196" s="311"/>
      <c r="Q196" s="312"/>
    </row>
    <row r="197" spans="2:17" ht="45" x14ac:dyDescent="0.25">
      <c r="B197" s="297" t="s">
        <v>4</v>
      </c>
      <c r="C197" s="165"/>
      <c r="D197" s="165" t="s">
        <v>232</v>
      </c>
      <c r="E197" s="164" t="s">
        <v>25</v>
      </c>
      <c r="F197" s="171" t="s">
        <v>235</v>
      </c>
      <c r="G197" s="311" t="s">
        <v>32</v>
      </c>
      <c r="H197" s="299" t="s">
        <v>41</v>
      </c>
      <c r="I197" s="208"/>
      <c r="J197" s="311"/>
      <c r="K197" s="208"/>
      <c r="L197" s="208"/>
      <c r="M197" s="208"/>
      <c r="N197" s="208"/>
      <c r="O197" s="208"/>
      <c r="P197" s="311"/>
      <c r="Q197" s="312"/>
    </row>
    <row r="198" spans="2:17" ht="33.75" x14ac:dyDescent="0.25">
      <c r="B198" s="297" t="s">
        <v>4</v>
      </c>
      <c r="C198" s="158" t="s">
        <v>524</v>
      </c>
      <c r="D198" s="158" t="s">
        <v>236</v>
      </c>
      <c r="E198" s="163" t="s">
        <v>25</v>
      </c>
      <c r="F198" s="170" t="s">
        <v>867</v>
      </c>
      <c r="G198" s="313" t="s">
        <v>32</v>
      </c>
      <c r="H198" s="304" t="s">
        <v>41</v>
      </c>
      <c r="I198" s="209"/>
      <c r="J198" s="313"/>
      <c r="K198" s="209"/>
      <c r="L198" s="209"/>
      <c r="M198" s="209"/>
      <c r="N198" s="209"/>
      <c r="O198" s="209"/>
      <c r="P198" s="313"/>
      <c r="Q198" s="314"/>
    </row>
    <row r="199" spans="2:17" ht="144" customHeight="1" x14ac:dyDescent="0.25">
      <c r="B199" s="297" t="s">
        <v>4</v>
      </c>
      <c r="C199" s="158"/>
      <c r="D199" s="158" t="s">
        <v>525</v>
      </c>
      <c r="E199" s="163" t="s">
        <v>25</v>
      </c>
      <c r="F199" s="170" t="s">
        <v>868</v>
      </c>
      <c r="G199" s="313" t="s">
        <v>32</v>
      </c>
      <c r="H199" s="304" t="s">
        <v>41</v>
      </c>
      <c r="I199" s="209"/>
      <c r="J199" s="313"/>
      <c r="K199" s="209"/>
      <c r="L199" s="209"/>
      <c r="M199" s="209"/>
      <c r="N199" s="209"/>
      <c r="O199" s="209"/>
      <c r="P199" s="313"/>
      <c r="Q199" s="314"/>
    </row>
    <row r="200" spans="2:17" ht="146.25" x14ac:dyDescent="0.25">
      <c r="B200" s="297" t="s">
        <v>4</v>
      </c>
      <c r="C200" s="158"/>
      <c r="D200" s="158" t="s">
        <v>526</v>
      </c>
      <c r="E200" s="163" t="s">
        <v>25</v>
      </c>
      <c r="F200" s="170" t="s">
        <v>869</v>
      </c>
      <c r="G200" s="313" t="s">
        <v>32</v>
      </c>
      <c r="H200" s="304" t="s">
        <v>41</v>
      </c>
      <c r="I200" s="209"/>
      <c r="J200" s="313"/>
      <c r="K200" s="209"/>
      <c r="L200" s="209"/>
      <c r="M200" s="209"/>
      <c r="N200" s="209"/>
      <c r="O200" s="209"/>
      <c r="P200" s="313"/>
      <c r="Q200" s="314"/>
    </row>
    <row r="201" spans="2:17" ht="121.5" customHeight="1" x14ac:dyDescent="0.25">
      <c r="B201" s="297" t="s">
        <v>4</v>
      </c>
      <c r="C201" s="165" t="s">
        <v>870</v>
      </c>
      <c r="D201" s="165" t="s">
        <v>237</v>
      </c>
      <c r="E201" s="164" t="s">
        <v>24</v>
      </c>
      <c r="F201" s="171" t="s">
        <v>871</v>
      </c>
      <c r="G201" s="311" t="s">
        <v>32</v>
      </c>
      <c r="H201" s="299" t="s">
        <v>41</v>
      </c>
      <c r="I201" s="208"/>
      <c r="J201" s="311"/>
      <c r="K201" s="208"/>
      <c r="L201" s="208"/>
      <c r="M201" s="208"/>
      <c r="N201" s="208"/>
      <c r="O201" s="208"/>
      <c r="P201" s="311"/>
      <c r="Q201" s="312"/>
    </row>
    <row r="202" spans="2:17" ht="33.75" x14ac:dyDescent="0.25">
      <c r="B202" s="297" t="s">
        <v>4</v>
      </c>
      <c r="C202" s="158" t="s">
        <v>872</v>
      </c>
      <c r="D202" s="158" t="s">
        <v>238</v>
      </c>
      <c r="E202" s="163" t="s">
        <v>24</v>
      </c>
      <c r="F202" s="170" t="s">
        <v>527</v>
      </c>
      <c r="G202" s="313" t="s">
        <v>32</v>
      </c>
      <c r="H202" s="304" t="s">
        <v>41</v>
      </c>
      <c r="I202" s="209"/>
      <c r="J202" s="313"/>
      <c r="K202" s="209"/>
      <c r="L202" s="209"/>
      <c r="M202" s="209"/>
      <c r="N202" s="209"/>
      <c r="O202" s="209"/>
      <c r="P202" s="313"/>
      <c r="Q202" s="314"/>
    </row>
    <row r="203" spans="2:17" ht="33.75" x14ac:dyDescent="0.25">
      <c r="B203" s="297" t="s">
        <v>4</v>
      </c>
      <c r="C203" s="165" t="s">
        <v>528</v>
      </c>
      <c r="D203" s="165" t="s">
        <v>239</v>
      </c>
      <c r="E203" s="164" t="s">
        <v>24</v>
      </c>
      <c r="F203" s="171" t="s">
        <v>873</v>
      </c>
      <c r="G203" s="311" t="s">
        <v>32</v>
      </c>
      <c r="H203" s="299" t="s">
        <v>41</v>
      </c>
      <c r="I203" s="208"/>
      <c r="J203" s="311"/>
      <c r="K203" s="208"/>
      <c r="L203" s="208"/>
      <c r="M203" s="208"/>
      <c r="N203" s="208"/>
      <c r="O203" s="208"/>
      <c r="P203" s="311"/>
      <c r="Q203" s="312"/>
    </row>
    <row r="204" spans="2:17" ht="45" x14ac:dyDescent="0.25">
      <c r="B204" s="297" t="s">
        <v>4</v>
      </c>
      <c r="C204" s="158" t="s">
        <v>874</v>
      </c>
      <c r="D204" s="158" t="s">
        <v>240</v>
      </c>
      <c r="E204" s="163" t="s">
        <v>24</v>
      </c>
      <c r="F204" s="170" t="s">
        <v>875</v>
      </c>
      <c r="G204" s="313" t="s">
        <v>32</v>
      </c>
      <c r="H204" s="304" t="s">
        <v>41</v>
      </c>
      <c r="I204" s="305"/>
      <c r="J204" s="313"/>
      <c r="K204" s="209"/>
      <c r="L204" s="209"/>
      <c r="M204" s="209"/>
      <c r="N204" s="209"/>
      <c r="O204" s="209"/>
      <c r="P204" s="313"/>
      <c r="Q204" s="314"/>
    </row>
    <row r="205" spans="2:17" ht="22.5" x14ac:dyDescent="0.25">
      <c r="B205" s="297" t="s">
        <v>4</v>
      </c>
      <c r="C205" s="158"/>
      <c r="D205" s="158" t="s">
        <v>241</v>
      </c>
      <c r="E205" s="163" t="s">
        <v>24</v>
      </c>
      <c r="F205" s="170" t="s">
        <v>529</v>
      </c>
      <c r="G205" s="313" t="s">
        <v>32</v>
      </c>
      <c r="H205" s="304" t="s">
        <v>41</v>
      </c>
      <c r="I205" s="305"/>
      <c r="J205" s="313"/>
      <c r="K205" s="209"/>
      <c r="L205" s="209"/>
      <c r="M205" s="209"/>
      <c r="N205" s="209"/>
      <c r="O205" s="209"/>
      <c r="P205" s="313"/>
      <c r="Q205" s="314"/>
    </row>
    <row r="206" spans="2:17" ht="37.5" customHeight="1" x14ac:dyDescent="0.25">
      <c r="B206" s="297" t="s">
        <v>4</v>
      </c>
      <c r="C206" s="158"/>
      <c r="D206" s="158" t="s">
        <v>242</v>
      </c>
      <c r="E206" s="163" t="s">
        <v>24</v>
      </c>
      <c r="F206" s="170" t="s">
        <v>876</v>
      </c>
      <c r="G206" s="313" t="s">
        <v>32</v>
      </c>
      <c r="H206" s="304" t="s">
        <v>41</v>
      </c>
      <c r="I206" s="209"/>
      <c r="J206" s="313"/>
      <c r="K206" s="209"/>
      <c r="L206" s="209"/>
      <c r="M206" s="209"/>
      <c r="N206" s="209"/>
      <c r="O206" s="209"/>
      <c r="P206" s="313"/>
      <c r="Q206" s="314"/>
    </row>
    <row r="207" spans="2:17" ht="141" customHeight="1" x14ac:dyDescent="0.25">
      <c r="B207" s="297" t="s">
        <v>4</v>
      </c>
      <c r="C207" s="165" t="s">
        <v>877</v>
      </c>
      <c r="D207" s="165" t="s">
        <v>243</v>
      </c>
      <c r="E207" s="164" t="s">
        <v>24</v>
      </c>
      <c r="F207" s="165" t="s">
        <v>878</v>
      </c>
      <c r="G207" s="311" t="s">
        <v>32</v>
      </c>
      <c r="H207" s="299" t="s">
        <v>41</v>
      </c>
      <c r="I207" s="208"/>
      <c r="J207" s="311"/>
      <c r="K207" s="208"/>
      <c r="L207" s="208"/>
      <c r="M207" s="208"/>
      <c r="N207" s="208"/>
      <c r="O207" s="208"/>
      <c r="P207" s="311"/>
      <c r="Q207" s="312"/>
    </row>
    <row r="208" spans="2:17" ht="202.5" x14ac:dyDescent="0.25">
      <c r="B208" s="297" t="s">
        <v>4</v>
      </c>
      <c r="C208" s="165"/>
      <c r="D208" s="165" t="s">
        <v>244</v>
      </c>
      <c r="E208" s="164" t="s">
        <v>24</v>
      </c>
      <c r="F208" s="165" t="s">
        <v>879</v>
      </c>
      <c r="G208" s="311" t="s">
        <v>32</v>
      </c>
      <c r="H208" s="299" t="s">
        <v>41</v>
      </c>
      <c r="I208" s="208"/>
      <c r="J208" s="311"/>
      <c r="K208" s="208"/>
      <c r="L208" s="208"/>
      <c r="M208" s="208"/>
      <c r="N208" s="208"/>
      <c r="O208" s="208"/>
      <c r="P208" s="311"/>
      <c r="Q208" s="312"/>
    </row>
    <row r="209" spans="2:17" ht="101.25" x14ac:dyDescent="0.25">
      <c r="B209" s="297" t="s">
        <v>4</v>
      </c>
      <c r="C209" s="158" t="s">
        <v>880</v>
      </c>
      <c r="D209" s="158" t="s">
        <v>245</v>
      </c>
      <c r="E209" s="163" t="s">
        <v>24</v>
      </c>
      <c r="F209" s="158" t="s">
        <v>881</v>
      </c>
      <c r="G209" s="313" t="s">
        <v>32</v>
      </c>
      <c r="H209" s="304" t="s">
        <v>41</v>
      </c>
      <c r="I209" s="209"/>
      <c r="J209" s="313"/>
      <c r="K209" s="209"/>
      <c r="L209" s="209"/>
      <c r="M209" s="209"/>
      <c r="N209" s="209"/>
      <c r="O209" s="209"/>
      <c r="P209" s="313"/>
      <c r="Q209" s="314"/>
    </row>
    <row r="210" spans="2:17" ht="101.25" x14ac:dyDescent="0.25">
      <c r="B210" s="297" t="s">
        <v>4</v>
      </c>
      <c r="C210" s="158"/>
      <c r="D210" s="158" t="s">
        <v>246</v>
      </c>
      <c r="E210" s="163" t="s">
        <v>24</v>
      </c>
      <c r="F210" s="170" t="s">
        <v>882</v>
      </c>
      <c r="G210" s="313" t="s">
        <v>32</v>
      </c>
      <c r="H210" s="304" t="s">
        <v>41</v>
      </c>
      <c r="I210" s="209"/>
      <c r="J210" s="313"/>
      <c r="K210" s="209"/>
      <c r="L210" s="209"/>
      <c r="M210" s="209"/>
      <c r="N210" s="209"/>
      <c r="O210" s="209"/>
      <c r="P210" s="313"/>
      <c r="Q210" s="314"/>
    </row>
    <row r="211" spans="2:17" ht="90" x14ac:dyDescent="0.25">
      <c r="B211" s="297" t="s">
        <v>4</v>
      </c>
      <c r="C211" s="158"/>
      <c r="D211" s="158" t="s">
        <v>247</v>
      </c>
      <c r="E211" s="163" t="s">
        <v>24</v>
      </c>
      <c r="F211" s="158" t="s">
        <v>883</v>
      </c>
      <c r="G211" s="313" t="s">
        <v>32</v>
      </c>
      <c r="H211" s="304" t="s">
        <v>41</v>
      </c>
      <c r="I211" s="209"/>
      <c r="J211" s="313"/>
      <c r="K211" s="209"/>
      <c r="L211" s="209"/>
      <c r="M211" s="209"/>
      <c r="N211" s="209"/>
      <c r="O211" s="209"/>
      <c r="P211" s="313"/>
      <c r="Q211" s="314"/>
    </row>
    <row r="212" spans="2:17" ht="72.95" customHeight="1" x14ac:dyDescent="0.25">
      <c r="B212" s="297" t="s">
        <v>4</v>
      </c>
      <c r="C212" s="158"/>
      <c r="D212" s="158" t="s">
        <v>248</v>
      </c>
      <c r="E212" s="163" t="s">
        <v>24</v>
      </c>
      <c r="F212" s="158" t="s">
        <v>884</v>
      </c>
      <c r="G212" s="313" t="s">
        <v>32</v>
      </c>
      <c r="H212" s="304" t="s">
        <v>41</v>
      </c>
      <c r="I212" s="209"/>
      <c r="J212" s="313"/>
      <c r="K212" s="209"/>
      <c r="L212" s="209"/>
      <c r="M212" s="209"/>
      <c r="N212" s="209"/>
      <c r="O212" s="209"/>
      <c r="P212" s="313"/>
      <c r="Q212" s="314"/>
    </row>
    <row r="213" spans="2:17" ht="123.75" x14ac:dyDescent="0.25">
      <c r="B213" s="297" t="s">
        <v>4</v>
      </c>
      <c r="C213" s="158"/>
      <c r="D213" s="158" t="s">
        <v>249</v>
      </c>
      <c r="E213" s="163" t="s">
        <v>24</v>
      </c>
      <c r="F213" s="170" t="s">
        <v>885</v>
      </c>
      <c r="G213" s="313" t="s">
        <v>32</v>
      </c>
      <c r="H213" s="304" t="s">
        <v>41</v>
      </c>
      <c r="I213" s="305"/>
      <c r="J213" s="313"/>
      <c r="K213" s="209"/>
      <c r="L213" s="209"/>
      <c r="M213" s="209"/>
      <c r="N213" s="209"/>
      <c r="O213" s="209"/>
      <c r="P213" s="313"/>
      <c r="Q213" s="314"/>
    </row>
    <row r="214" spans="2:17" ht="101.25" x14ac:dyDescent="0.25">
      <c r="B214" s="297" t="s">
        <v>4</v>
      </c>
      <c r="C214" s="158"/>
      <c r="D214" s="158" t="s">
        <v>250</v>
      </c>
      <c r="E214" s="163" t="s">
        <v>24</v>
      </c>
      <c r="F214" s="158" t="s">
        <v>886</v>
      </c>
      <c r="G214" s="313" t="s">
        <v>32</v>
      </c>
      <c r="H214" s="304" t="s">
        <v>41</v>
      </c>
      <c r="I214" s="305"/>
      <c r="J214" s="313"/>
      <c r="K214" s="209"/>
      <c r="L214" s="209"/>
      <c r="M214" s="209"/>
      <c r="N214" s="209"/>
      <c r="O214" s="209"/>
      <c r="P214" s="313"/>
      <c r="Q214" s="314"/>
    </row>
    <row r="215" spans="2:17" ht="103.5" customHeight="1" x14ac:dyDescent="0.25">
      <c r="B215" s="297" t="s">
        <v>4</v>
      </c>
      <c r="C215" s="158"/>
      <c r="D215" s="158" t="s">
        <v>251</v>
      </c>
      <c r="E215" s="163" t="s">
        <v>24</v>
      </c>
      <c r="F215" s="158" t="s">
        <v>887</v>
      </c>
      <c r="G215" s="313" t="s">
        <v>32</v>
      </c>
      <c r="H215" s="304" t="s">
        <v>41</v>
      </c>
      <c r="I215" s="305"/>
      <c r="J215" s="313"/>
      <c r="K215" s="209"/>
      <c r="L215" s="209"/>
      <c r="M215" s="209"/>
      <c r="N215" s="209"/>
      <c r="O215" s="209"/>
      <c r="P215" s="313"/>
      <c r="Q215" s="314"/>
    </row>
    <row r="216" spans="2:17" ht="41.1" customHeight="1" x14ac:dyDescent="0.25">
      <c r="B216" s="297" t="s">
        <v>4</v>
      </c>
      <c r="C216" s="165" t="s">
        <v>888</v>
      </c>
      <c r="D216" s="165" t="s">
        <v>252</v>
      </c>
      <c r="E216" s="164" t="s">
        <v>25</v>
      </c>
      <c r="F216" s="171" t="s">
        <v>889</v>
      </c>
      <c r="G216" s="311" t="s">
        <v>32</v>
      </c>
      <c r="H216" s="299" t="s">
        <v>41</v>
      </c>
      <c r="I216" s="302"/>
      <c r="J216" s="311"/>
      <c r="K216" s="208"/>
      <c r="L216" s="208"/>
      <c r="M216" s="208"/>
      <c r="N216" s="208"/>
      <c r="O216" s="208"/>
      <c r="P216" s="311"/>
      <c r="Q216" s="312"/>
    </row>
    <row r="217" spans="2:17" ht="35.450000000000003" customHeight="1" x14ac:dyDescent="0.25">
      <c r="B217" s="297" t="s">
        <v>4</v>
      </c>
      <c r="C217" s="165"/>
      <c r="D217" s="165" t="s">
        <v>254</v>
      </c>
      <c r="E217" s="164" t="s">
        <v>25</v>
      </c>
      <c r="F217" s="171" t="s">
        <v>890</v>
      </c>
      <c r="G217" s="311" t="s">
        <v>32</v>
      </c>
      <c r="H217" s="299" t="s">
        <v>41</v>
      </c>
      <c r="I217" s="302"/>
      <c r="J217" s="311"/>
      <c r="K217" s="208"/>
      <c r="L217" s="208"/>
      <c r="M217" s="208"/>
      <c r="N217" s="208"/>
      <c r="O217" s="208"/>
      <c r="P217" s="311"/>
      <c r="Q217" s="312"/>
    </row>
    <row r="218" spans="2:17" ht="153.94999999999999" customHeight="1" x14ac:dyDescent="0.25">
      <c r="B218" s="297" t="s">
        <v>4</v>
      </c>
      <c r="C218" s="158" t="s">
        <v>891</v>
      </c>
      <c r="D218" s="158" t="s">
        <v>253</v>
      </c>
      <c r="E218" s="163" t="s">
        <v>25</v>
      </c>
      <c r="F218" s="158" t="s">
        <v>892</v>
      </c>
      <c r="G218" s="313" t="s">
        <v>32</v>
      </c>
      <c r="H218" s="304" t="s">
        <v>41</v>
      </c>
      <c r="I218" s="305"/>
      <c r="J218" s="313"/>
      <c r="K218" s="209"/>
      <c r="L218" s="209"/>
      <c r="M218" s="209"/>
      <c r="N218" s="209"/>
      <c r="O218" s="209"/>
      <c r="P218" s="313"/>
      <c r="Q218" s="314"/>
    </row>
    <row r="219" spans="2:17" ht="103.5" customHeight="1" x14ac:dyDescent="0.25">
      <c r="B219" s="297" t="s">
        <v>4</v>
      </c>
      <c r="C219" s="158"/>
      <c r="D219" s="158" t="s">
        <v>255</v>
      </c>
      <c r="E219" s="163" t="s">
        <v>25</v>
      </c>
      <c r="F219" s="158" t="s">
        <v>893</v>
      </c>
      <c r="G219" s="313" t="s">
        <v>32</v>
      </c>
      <c r="H219" s="304" t="s">
        <v>41</v>
      </c>
      <c r="I219" s="209"/>
      <c r="J219" s="313"/>
      <c r="K219" s="209"/>
      <c r="L219" s="209"/>
      <c r="M219" s="209"/>
      <c r="N219" s="209"/>
      <c r="O219" s="209"/>
      <c r="P219" s="313"/>
      <c r="Q219" s="314"/>
    </row>
    <row r="220" spans="2:17" ht="114.6" customHeight="1" x14ac:dyDescent="0.25">
      <c r="B220" s="297" t="s">
        <v>4</v>
      </c>
      <c r="C220" s="165" t="s">
        <v>894</v>
      </c>
      <c r="D220" s="165" t="s">
        <v>256</v>
      </c>
      <c r="E220" s="164" t="s">
        <v>25</v>
      </c>
      <c r="F220" s="171" t="s">
        <v>895</v>
      </c>
      <c r="G220" s="311" t="s">
        <v>32</v>
      </c>
      <c r="H220" s="299" t="s">
        <v>41</v>
      </c>
      <c r="I220" s="208"/>
      <c r="J220" s="311"/>
      <c r="K220" s="208"/>
      <c r="L220" s="208"/>
      <c r="M220" s="208"/>
      <c r="N220" s="208"/>
      <c r="O220" s="208"/>
      <c r="P220" s="311"/>
      <c r="Q220" s="312"/>
    </row>
    <row r="221" spans="2:17" ht="81" customHeight="1" x14ac:dyDescent="0.25">
      <c r="B221" s="309" t="s">
        <v>7</v>
      </c>
      <c r="C221" s="158" t="s">
        <v>257</v>
      </c>
      <c r="D221" s="158" t="s">
        <v>258</v>
      </c>
      <c r="E221" s="163" t="s">
        <v>25</v>
      </c>
      <c r="F221" s="158" t="s">
        <v>896</v>
      </c>
      <c r="G221" s="313" t="s">
        <v>32</v>
      </c>
      <c r="H221" s="304" t="s">
        <v>41</v>
      </c>
      <c r="I221" s="209"/>
      <c r="J221" s="313"/>
      <c r="K221" s="209"/>
      <c r="L221" s="209"/>
      <c r="M221" s="209"/>
      <c r="N221" s="209"/>
      <c r="O221" s="209"/>
      <c r="P221" s="313"/>
      <c r="Q221" s="314"/>
    </row>
    <row r="222" spans="2:17" ht="83.45" customHeight="1" x14ac:dyDescent="0.25">
      <c r="B222" s="309" t="s">
        <v>7</v>
      </c>
      <c r="C222" s="165" t="s">
        <v>897</v>
      </c>
      <c r="D222" s="165" t="s">
        <v>259</v>
      </c>
      <c r="E222" s="164" t="s">
        <v>25</v>
      </c>
      <c r="F222" s="171" t="s">
        <v>898</v>
      </c>
      <c r="G222" s="311" t="s">
        <v>32</v>
      </c>
      <c r="H222" s="299" t="s">
        <v>41</v>
      </c>
      <c r="I222" s="208"/>
      <c r="J222" s="311"/>
      <c r="K222" s="208"/>
      <c r="L222" s="208"/>
      <c r="M222" s="208"/>
      <c r="N222" s="208"/>
      <c r="O222" s="208"/>
      <c r="P222" s="311"/>
      <c r="Q222" s="312"/>
    </row>
    <row r="223" spans="2:17" ht="33.75" x14ac:dyDescent="0.25">
      <c r="B223" s="309" t="s">
        <v>7</v>
      </c>
      <c r="C223" s="158" t="s">
        <v>899</v>
      </c>
      <c r="D223" s="158" t="s">
        <v>260</v>
      </c>
      <c r="E223" s="163" t="s">
        <v>25</v>
      </c>
      <c r="F223" s="170" t="s">
        <v>900</v>
      </c>
      <c r="G223" s="313" t="s">
        <v>32</v>
      </c>
      <c r="H223" s="304" t="s">
        <v>41</v>
      </c>
      <c r="I223" s="305"/>
      <c r="J223" s="313"/>
      <c r="K223" s="209"/>
      <c r="L223" s="209"/>
      <c r="M223" s="209"/>
      <c r="N223" s="209"/>
      <c r="O223" s="209"/>
      <c r="P223" s="313"/>
      <c r="Q223" s="314"/>
    </row>
    <row r="224" spans="2:17" ht="22.5" x14ac:dyDescent="0.25">
      <c r="B224" s="309" t="s">
        <v>7</v>
      </c>
      <c r="C224" s="158"/>
      <c r="D224" s="158" t="s">
        <v>262</v>
      </c>
      <c r="E224" s="163" t="s">
        <v>25</v>
      </c>
      <c r="F224" s="170" t="s">
        <v>265</v>
      </c>
      <c r="G224" s="313" t="s">
        <v>32</v>
      </c>
      <c r="H224" s="304" t="s">
        <v>41</v>
      </c>
      <c r="I224" s="305"/>
      <c r="J224" s="313"/>
      <c r="K224" s="209"/>
      <c r="L224" s="209"/>
      <c r="M224" s="209"/>
      <c r="N224" s="209"/>
      <c r="O224" s="209"/>
      <c r="P224" s="313"/>
      <c r="Q224" s="314"/>
    </row>
    <row r="225" spans="2:17" ht="22.5" x14ac:dyDescent="0.25">
      <c r="B225" s="309" t="s">
        <v>7</v>
      </c>
      <c r="C225" s="158"/>
      <c r="D225" s="158" t="s">
        <v>530</v>
      </c>
      <c r="E225" s="163" t="s">
        <v>25</v>
      </c>
      <c r="F225" s="170" t="s">
        <v>266</v>
      </c>
      <c r="G225" s="313" t="s">
        <v>32</v>
      </c>
      <c r="H225" s="304" t="s">
        <v>41</v>
      </c>
      <c r="I225" s="305"/>
      <c r="J225" s="313"/>
      <c r="K225" s="209"/>
      <c r="L225" s="209"/>
      <c r="M225" s="209"/>
      <c r="N225" s="209"/>
      <c r="O225" s="209"/>
      <c r="P225" s="313"/>
      <c r="Q225" s="314"/>
    </row>
    <row r="226" spans="2:17" ht="33.75" x14ac:dyDescent="0.25">
      <c r="B226" s="309" t="s">
        <v>7</v>
      </c>
      <c r="C226" s="165" t="s">
        <v>901</v>
      </c>
      <c r="D226" s="165" t="s">
        <v>261</v>
      </c>
      <c r="E226" s="164" t="s">
        <v>25</v>
      </c>
      <c r="F226" s="171" t="s">
        <v>902</v>
      </c>
      <c r="G226" s="311" t="s">
        <v>32</v>
      </c>
      <c r="H226" s="299" t="s">
        <v>41</v>
      </c>
      <c r="I226" s="302"/>
      <c r="J226" s="311"/>
      <c r="K226" s="208"/>
      <c r="L226" s="208"/>
      <c r="M226" s="208"/>
      <c r="N226" s="208"/>
      <c r="O226" s="208"/>
      <c r="P226" s="311"/>
      <c r="Q226" s="312"/>
    </row>
    <row r="227" spans="2:17" ht="42.95" customHeight="1" x14ac:dyDescent="0.25">
      <c r="B227" s="309" t="s">
        <v>7</v>
      </c>
      <c r="C227" s="165"/>
      <c r="D227" s="165" t="s">
        <v>263</v>
      </c>
      <c r="E227" s="164" t="s">
        <v>25</v>
      </c>
      <c r="F227" s="171" t="s">
        <v>904</v>
      </c>
      <c r="G227" s="311" t="s">
        <v>32</v>
      </c>
      <c r="H227" s="299" t="s">
        <v>41</v>
      </c>
      <c r="I227" s="302"/>
      <c r="J227" s="311"/>
      <c r="K227" s="208"/>
      <c r="L227" s="208"/>
      <c r="M227" s="208"/>
      <c r="N227" s="208"/>
      <c r="O227" s="208"/>
      <c r="P227" s="311"/>
      <c r="Q227" s="312"/>
    </row>
    <row r="228" spans="2:17" ht="45" x14ac:dyDescent="0.25">
      <c r="B228" s="309" t="s">
        <v>7</v>
      </c>
      <c r="C228" s="165"/>
      <c r="D228" s="165" t="s">
        <v>264</v>
      </c>
      <c r="E228" s="164" t="s">
        <v>25</v>
      </c>
      <c r="F228" s="171" t="s">
        <v>903</v>
      </c>
      <c r="G228" s="311" t="s">
        <v>32</v>
      </c>
      <c r="H228" s="299" t="s">
        <v>41</v>
      </c>
      <c r="I228" s="302"/>
      <c r="J228" s="311"/>
      <c r="K228" s="208"/>
      <c r="L228" s="208"/>
      <c r="M228" s="208"/>
      <c r="N228" s="208"/>
      <c r="O228" s="208"/>
      <c r="P228" s="311"/>
      <c r="Q228" s="312"/>
    </row>
    <row r="229" spans="2:17" ht="33.75" x14ac:dyDescent="0.25">
      <c r="B229" s="309" t="s">
        <v>7</v>
      </c>
      <c r="C229" s="158" t="s">
        <v>267</v>
      </c>
      <c r="D229" s="158" t="s">
        <v>268</v>
      </c>
      <c r="E229" s="163" t="s">
        <v>25</v>
      </c>
      <c r="F229" s="170" t="s">
        <v>272</v>
      </c>
      <c r="G229" s="313" t="s">
        <v>32</v>
      </c>
      <c r="H229" s="304" t="s">
        <v>41</v>
      </c>
      <c r="I229" s="305"/>
      <c r="J229" s="313"/>
      <c r="K229" s="209"/>
      <c r="L229" s="209"/>
      <c r="M229" s="209"/>
      <c r="N229" s="209"/>
      <c r="O229" s="209"/>
      <c r="P229" s="313"/>
      <c r="Q229" s="314"/>
    </row>
    <row r="230" spans="2:17" ht="43.5" customHeight="1" x14ac:dyDescent="0.25">
      <c r="B230" s="309" t="s">
        <v>7</v>
      </c>
      <c r="C230" s="158"/>
      <c r="D230" s="158" t="s">
        <v>270</v>
      </c>
      <c r="E230" s="163" t="s">
        <v>25</v>
      </c>
      <c r="F230" s="170" t="s">
        <v>905</v>
      </c>
      <c r="G230" s="313" t="s">
        <v>32</v>
      </c>
      <c r="H230" s="304" t="s">
        <v>41</v>
      </c>
      <c r="I230" s="305"/>
      <c r="J230" s="313"/>
      <c r="K230" s="209"/>
      <c r="L230" s="209"/>
      <c r="M230" s="209"/>
      <c r="N230" s="209"/>
      <c r="O230" s="209"/>
      <c r="P230" s="313"/>
      <c r="Q230" s="314"/>
    </row>
    <row r="231" spans="2:17" ht="45" x14ac:dyDescent="0.25">
      <c r="B231" s="309" t="s">
        <v>7</v>
      </c>
      <c r="C231" s="158"/>
      <c r="D231" s="158" t="s">
        <v>271</v>
      </c>
      <c r="E231" s="163" t="s">
        <v>25</v>
      </c>
      <c r="F231" s="170" t="s">
        <v>273</v>
      </c>
      <c r="G231" s="313" t="s">
        <v>32</v>
      </c>
      <c r="H231" s="304" t="s">
        <v>41</v>
      </c>
      <c r="I231" s="305"/>
      <c r="J231" s="313"/>
      <c r="K231" s="209"/>
      <c r="L231" s="209"/>
      <c r="M231" s="209"/>
      <c r="N231" s="209"/>
      <c r="O231" s="209"/>
      <c r="P231" s="313"/>
      <c r="Q231" s="314"/>
    </row>
    <row r="232" spans="2:17" ht="183.6" customHeight="1" x14ac:dyDescent="0.25">
      <c r="B232" s="309" t="s">
        <v>7</v>
      </c>
      <c r="C232" s="165" t="s">
        <v>906</v>
      </c>
      <c r="D232" s="165" t="s">
        <v>269</v>
      </c>
      <c r="E232" s="164" t="s">
        <v>24</v>
      </c>
      <c r="F232" s="165" t="s">
        <v>907</v>
      </c>
      <c r="G232" s="311" t="s">
        <v>32</v>
      </c>
      <c r="H232" s="299" t="s">
        <v>41</v>
      </c>
      <c r="I232" s="208"/>
      <c r="J232" s="311"/>
      <c r="K232" s="208"/>
      <c r="L232" s="208"/>
      <c r="M232" s="208"/>
      <c r="N232" s="208"/>
      <c r="O232" s="208"/>
      <c r="P232" s="311"/>
      <c r="Q232" s="312"/>
    </row>
    <row r="233" spans="2:17" ht="45" x14ac:dyDescent="0.25">
      <c r="B233" s="309" t="s">
        <v>7</v>
      </c>
      <c r="C233" s="158" t="s">
        <v>908</v>
      </c>
      <c r="D233" s="158" t="s">
        <v>274</v>
      </c>
      <c r="E233" s="163" t="s">
        <v>24</v>
      </c>
      <c r="F233" s="170" t="s">
        <v>531</v>
      </c>
      <c r="G233" s="313" t="s">
        <v>32</v>
      </c>
      <c r="H233" s="304" t="s">
        <v>41</v>
      </c>
      <c r="I233" s="209"/>
      <c r="J233" s="313"/>
      <c r="K233" s="209"/>
      <c r="L233" s="209"/>
      <c r="M233" s="209"/>
      <c r="N233" s="209"/>
      <c r="O233" s="209"/>
      <c r="P233" s="313"/>
      <c r="Q233" s="314"/>
    </row>
    <row r="234" spans="2:17" ht="84" customHeight="1" x14ac:dyDescent="0.25">
      <c r="B234" s="309" t="s">
        <v>7</v>
      </c>
      <c r="C234" s="158"/>
      <c r="D234" s="158" t="s">
        <v>532</v>
      </c>
      <c r="E234" s="163" t="s">
        <v>24</v>
      </c>
      <c r="F234" s="170" t="s">
        <v>909</v>
      </c>
      <c r="G234" s="313" t="s">
        <v>32</v>
      </c>
      <c r="H234" s="304" t="s">
        <v>41</v>
      </c>
      <c r="I234" s="209"/>
      <c r="J234" s="313"/>
      <c r="K234" s="209"/>
      <c r="L234" s="209"/>
      <c r="M234" s="209"/>
      <c r="N234" s="209"/>
      <c r="O234" s="209"/>
      <c r="P234" s="313"/>
      <c r="Q234" s="314"/>
    </row>
    <row r="235" spans="2:17" ht="22.5" x14ac:dyDescent="0.25">
      <c r="B235" s="309" t="s">
        <v>7</v>
      </c>
      <c r="C235" s="165" t="s">
        <v>910</v>
      </c>
      <c r="D235" s="165" t="s">
        <v>275</v>
      </c>
      <c r="E235" s="164" t="s">
        <v>24</v>
      </c>
      <c r="F235" s="171" t="s">
        <v>911</v>
      </c>
      <c r="G235" s="311" t="s">
        <v>32</v>
      </c>
      <c r="H235" s="299" t="s">
        <v>41</v>
      </c>
      <c r="I235" s="208"/>
      <c r="J235" s="311"/>
      <c r="K235" s="208"/>
      <c r="L235" s="208"/>
      <c r="M235" s="208"/>
      <c r="N235" s="208"/>
      <c r="O235" s="208"/>
      <c r="P235" s="311"/>
      <c r="Q235" s="312"/>
    </row>
    <row r="236" spans="2:17" ht="35.450000000000003" customHeight="1" x14ac:dyDescent="0.25">
      <c r="B236" s="309" t="s">
        <v>7</v>
      </c>
      <c r="C236" s="165"/>
      <c r="D236" s="165" t="s">
        <v>533</v>
      </c>
      <c r="E236" s="164" t="s">
        <v>24</v>
      </c>
      <c r="F236" s="171" t="s">
        <v>912</v>
      </c>
      <c r="G236" s="311" t="s">
        <v>32</v>
      </c>
      <c r="H236" s="299" t="s">
        <v>41</v>
      </c>
      <c r="I236" s="208"/>
      <c r="J236" s="311"/>
      <c r="K236" s="208"/>
      <c r="L236" s="208"/>
      <c r="M236" s="208"/>
      <c r="N236" s="208"/>
      <c r="O236" s="208"/>
      <c r="P236" s="311"/>
      <c r="Q236" s="312"/>
    </row>
    <row r="237" spans="2:17" ht="94.5" customHeight="1" x14ac:dyDescent="0.25">
      <c r="B237" s="309" t="s">
        <v>7</v>
      </c>
      <c r="C237" s="158" t="s">
        <v>913</v>
      </c>
      <c r="D237" s="158" t="s">
        <v>276</v>
      </c>
      <c r="E237" s="163" t="s">
        <v>24</v>
      </c>
      <c r="F237" s="158" t="s">
        <v>914</v>
      </c>
      <c r="G237" s="313" t="s">
        <v>32</v>
      </c>
      <c r="H237" s="304" t="s">
        <v>41</v>
      </c>
      <c r="I237" s="209"/>
      <c r="J237" s="313"/>
      <c r="K237" s="209"/>
      <c r="L237" s="209"/>
      <c r="M237" s="209"/>
      <c r="N237" s="209"/>
      <c r="O237" s="209"/>
      <c r="P237" s="313"/>
      <c r="Q237" s="314"/>
    </row>
    <row r="238" spans="2:17" ht="157.5" x14ac:dyDescent="0.25">
      <c r="B238" s="309" t="s">
        <v>7</v>
      </c>
      <c r="C238" s="165" t="s">
        <v>915</v>
      </c>
      <c r="D238" s="165" t="s">
        <v>277</v>
      </c>
      <c r="E238" s="164" t="s">
        <v>24</v>
      </c>
      <c r="F238" s="165" t="s">
        <v>916</v>
      </c>
      <c r="G238" s="311" t="s">
        <v>32</v>
      </c>
      <c r="H238" s="299" t="s">
        <v>41</v>
      </c>
      <c r="I238" s="208"/>
      <c r="J238" s="311"/>
      <c r="K238" s="208"/>
      <c r="L238" s="208"/>
      <c r="M238" s="208"/>
      <c r="N238" s="208"/>
      <c r="O238" s="208"/>
      <c r="P238" s="311"/>
      <c r="Q238" s="312"/>
    </row>
    <row r="239" spans="2:17" ht="54" customHeight="1" x14ac:dyDescent="0.25">
      <c r="B239" s="309" t="s">
        <v>7</v>
      </c>
      <c r="C239" s="158" t="s">
        <v>917</v>
      </c>
      <c r="D239" s="158" t="s">
        <v>278</v>
      </c>
      <c r="E239" s="163" t="s">
        <v>24</v>
      </c>
      <c r="F239" s="170" t="s">
        <v>918</v>
      </c>
      <c r="G239" s="313" t="s">
        <v>32</v>
      </c>
      <c r="H239" s="304" t="s">
        <v>41</v>
      </c>
      <c r="I239" s="209"/>
      <c r="J239" s="313"/>
      <c r="K239" s="209"/>
      <c r="L239" s="209"/>
      <c r="M239" s="209"/>
      <c r="N239" s="209"/>
      <c r="O239" s="209"/>
      <c r="P239" s="313"/>
      <c r="Q239" s="314"/>
    </row>
    <row r="240" spans="2:17" ht="153" customHeight="1" x14ac:dyDescent="0.25">
      <c r="B240" s="297" t="s">
        <v>279</v>
      </c>
      <c r="C240" s="165" t="s">
        <v>919</v>
      </c>
      <c r="D240" s="165" t="s">
        <v>280</v>
      </c>
      <c r="E240" s="164" t="s">
        <v>24</v>
      </c>
      <c r="F240" s="165" t="s">
        <v>920</v>
      </c>
      <c r="G240" s="311" t="s">
        <v>32</v>
      </c>
      <c r="H240" s="299" t="s">
        <v>41</v>
      </c>
      <c r="I240" s="208"/>
      <c r="J240" s="311"/>
      <c r="K240" s="208"/>
      <c r="L240" s="208"/>
      <c r="M240" s="208"/>
      <c r="N240" s="208"/>
      <c r="O240" s="208"/>
      <c r="P240" s="311"/>
      <c r="Q240" s="312"/>
    </row>
    <row r="241" spans="2:17" ht="33.75" x14ac:dyDescent="0.25">
      <c r="B241" s="297" t="s">
        <v>279</v>
      </c>
      <c r="C241" s="165"/>
      <c r="D241" s="165" t="s">
        <v>281</v>
      </c>
      <c r="E241" s="164" t="s">
        <v>24</v>
      </c>
      <c r="F241" s="171" t="s">
        <v>921</v>
      </c>
      <c r="G241" s="311" t="s">
        <v>32</v>
      </c>
      <c r="H241" s="299" t="s">
        <v>41</v>
      </c>
      <c r="I241" s="208"/>
      <c r="J241" s="311"/>
      <c r="K241" s="208"/>
      <c r="L241" s="208"/>
      <c r="M241" s="208"/>
      <c r="N241" s="208"/>
      <c r="O241" s="208"/>
      <c r="P241" s="311"/>
      <c r="Q241" s="312"/>
    </row>
    <row r="242" spans="2:17" ht="125.1" customHeight="1" x14ac:dyDescent="0.25">
      <c r="B242" s="297" t="s">
        <v>279</v>
      </c>
      <c r="C242" s="165"/>
      <c r="D242" s="165" t="s">
        <v>282</v>
      </c>
      <c r="E242" s="164" t="s">
        <v>24</v>
      </c>
      <c r="F242" s="165" t="s">
        <v>922</v>
      </c>
      <c r="G242" s="311" t="s">
        <v>32</v>
      </c>
      <c r="H242" s="299" t="s">
        <v>41</v>
      </c>
      <c r="I242" s="208"/>
      <c r="J242" s="311"/>
      <c r="K242" s="208"/>
      <c r="L242" s="208"/>
      <c r="M242" s="208"/>
      <c r="N242" s="208"/>
      <c r="O242" s="208"/>
      <c r="P242" s="311"/>
      <c r="Q242" s="312"/>
    </row>
    <row r="243" spans="2:17" ht="90" x14ac:dyDescent="0.25">
      <c r="B243" s="297" t="s">
        <v>279</v>
      </c>
      <c r="C243" s="165"/>
      <c r="D243" s="165" t="s">
        <v>283</v>
      </c>
      <c r="E243" s="164" t="s">
        <v>24</v>
      </c>
      <c r="F243" s="165" t="s">
        <v>923</v>
      </c>
      <c r="G243" s="311" t="s">
        <v>32</v>
      </c>
      <c r="H243" s="299" t="s">
        <v>41</v>
      </c>
      <c r="I243" s="208"/>
      <c r="J243" s="311"/>
      <c r="K243" s="208"/>
      <c r="L243" s="208"/>
      <c r="M243" s="208"/>
      <c r="N243" s="208"/>
      <c r="O243" s="208"/>
      <c r="P243" s="311"/>
      <c r="Q243" s="312"/>
    </row>
    <row r="244" spans="2:17" ht="44.1" customHeight="1" x14ac:dyDescent="0.25">
      <c r="B244" s="297" t="s">
        <v>279</v>
      </c>
      <c r="C244" s="158" t="s">
        <v>924</v>
      </c>
      <c r="D244" s="158" t="s">
        <v>284</v>
      </c>
      <c r="E244" s="163" t="s">
        <v>24</v>
      </c>
      <c r="F244" s="170" t="s">
        <v>924</v>
      </c>
      <c r="G244" s="313" t="s">
        <v>32</v>
      </c>
      <c r="H244" s="304" t="s">
        <v>41</v>
      </c>
      <c r="I244" s="209"/>
      <c r="J244" s="313"/>
      <c r="K244" s="209"/>
      <c r="L244" s="209"/>
      <c r="M244" s="209"/>
      <c r="N244" s="209"/>
      <c r="O244" s="209"/>
      <c r="P244" s="313"/>
      <c r="Q244" s="314"/>
    </row>
    <row r="245" spans="2:17" ht="112.5" x14ac:dyDescent="0.25">
      <c r="B245" s="297" t="s">
        <v>279</v>
      </c>
      <c r="C245" s="165" t="s">
        <v>925</v>
      </c>
      <c r="D245" s="165" t="s">
        <v>285</v>
      </c>
      <c r="E245" s="164" t="s">
        <v>24</v>
      </c>
      <c r="F245" s="165" t="s">
        <v>926</v>
      </c>
      <c r="G245" s="311" t="s">
        <v>32</v>
      </c>
      <c r="H245" s="299" t="s">
        <v>41</v>
      </c>
      <c r="I245" s="208"/>
      <c r="J245" s="311"/>
      <c r="K245" s="208"/>
      <c r="L245" s="208"/>
      <c r="M245" s="208"/>
      <c r="N245" s="208"/>
      <c r="O245" s="208"/>
      <c r="P245" s="311"/>
      <c r="Q245" s="312"/>
    </row>
    <row r="246" spans="2:17" ht="72.95" customHeight="1" x14ac:dyDescent="0.25">
      <c r="B246" s="297" t="s">
        <v>279</v>
      </c>
      <c r="C246" s="158" t="s">
        <v>289</v>
      </c>
      <c r="D246" s="158" t="s">
        <v>286</v>
      </c>
      <c r="E246" s="163" t="s">
        <v>24</v>
      </c>
      <c r="F246" s="158" t="s">
        <v>927</v>
      </c>
      <c r="G246" s="313" t="s">
        <v>32</v>
      </c>
      <c r="H246" s="304" t="s">
        <v>41</v>
      </c>
      <c r="I246" s="209"/>
      <c r="J246" s="313"/>
      <c r="K246" s="209"/>
      <c r="L246" s="209"/>
      <c r="M246" s="209"/>
      <c r="N246" s="209"/>
      <c r="O246" s="209"/>
      <c r="P246" s="313"/>
      <c r="Q246" s="314"/>
    </row>
    <row r="247" spans="2:17" ht="67.5" x14ac:dyDescent="0.25">
      <c r="B247" s="297" t="s">
        <v>279</v>
      </c>
      <c r="C247" s="165" t="s">
        <v>928</v>
      </c>
      <c r="D247" s="165" t="s">
        <v>287</v>
      </c>
      <c r="E247" s="164" t="s">
        <v>24</v>
      </c>
      <c r="F247" s="165" t="s">
        <v>929</v>
      </c>
      <c r="G247" s="311" t="s">
        <v>32</v>
      </c>
      <c r="H247" s="299" t="s">
        <v>41</v>
      </c>
      <c r="I247" s="208"/>
      <c r="J247" s="311"/>
      <c r="K247" s="208"/>
      <c r="L247" s="208"/>
      <c r="M247" s="208"/>
      <c r="N247" s="208"/>
      <c r="O247" s="208"/>
      <c r="P247" s="311"/>
      <c r="Q247" s="312"/>
    </row>
    <row r="248" spans="2:17" ht="67.5" x14ac:dyDescent="0.25">
      <c r="B248" s="297" t="s">
        <v>279</v>
      </c>
      <c r="C248" s="158" t="s">
        <v>930</v>
      </c>
      <c r="D248" s="158" t="s">
        <v>288</v>
      </c>
      <c r="E248" s="163" t="s">
        <v>24</v>
      </c>
      <c r="F248" s="158" t="s">
        <v>931</v>
      </c>
      <c r="G248" s="313" t="s">
        <v>32</v>
      </c>
      <c r="H248" s="304" t="s">
        <v>41</v>
      </c>
      <c r="I248" s="209"/>
      <c r="J248" s="313"/>
      <c r="K248" s="209"/>
      <c r="L248" s="209"/>
      <c r="M248" s="209"/>
      <c r="N248" s="209"/>
      <c r="O248" s="209"/>
      <c r="P248" s="313"/>
      <c r="Q248" s="314"/>
    </row>
    <row r="249" spans="2:17" ht="93" customHeight="1" x14ac:dyDescent="0.25">
      <c r="B249" s="297" t="s">
        <v>279</v>
      </c>
      <c r="C249" s="165" t="s">
        <v>932</v>
      </c>
      <c r="D249" s="165" t="s">
        <v>290</v>
      </c>
      <c r="E249" s="164" t="s">
        <v>24</v>
      </c>
      <c r="F249" s="171" t="s">
        <v>933</v>
      </c>
      <c r="G249" s="311" t="s">
        <v>32</v>
      </c>
      <c r="H249" s="299" t="s">
        <v>41</v>
      </c>
      <c r="I249" s="208"/>
      <c r="J249" s="311"/>
      <c r="K249" s="208"/>
      <c r="L249" s="208"/>
      <c r="M249" s="208"/>
      <c r="N249" s="208"/>
      <c r="O249" s="208"/>
      <c r="P249" s="311"/>
      <c r="Q249" s="312"/>
    </row>
    <row r="250" spans="2:17" ht="84" customHeight="1" x14ac:dyDescent="0.25">
      <c r="B250" s="297" t="s">
        <v>279</v>
      </c>
      <c r="C250" s="165"/>
      <c r="D250" s="165" t="s">
        <v>534</v>
      </c>
      <c r="E250" s="164" t="s">
        <v>24</v>
      </c>
      <c r="F250" s="165" t="s">
        <v>934</v>
      </c>
      <c r="G250" s="311" t="s">
        <v>32</v>
      </c>
      <c r="H250" s="299" t="s">
        <v>41</v>
      </c>
      <c r="I250" s="302"/>
      <c r="J250" s="311"/>
      <c r="K250" s="208"/>
      <c r="L250" s="208"/>
      <c r="M250" s="208"/>
      <c r="N250" s="208"/>
      <c r="O250" s="208"/>
      <c r="P250" s="311"/>
      <c r="Q250" s="312"/>
    </row>
    <row r="251" spans="2:17" ht="83.45" customHeight="1" x14ac:dyDescent="0.25">
      <c r="B251" s="297" t="s">
        <v>279</v>
      </c>
      <c r="C251" s="165"/>
      <c r="D251" s="165" t="s">
        <v>535</v>
      </c>
      <c r="E251" s="164" t="s">
        <v>24</v>
      </c>
      <c r="F251" s="165" t="s">
        <v>935</v>
      </c>
      <c r="G251" s="311" t="s">
        <v>32</v>
      </c>
      <c r="H251" s="299" t="s">
        <v>41</v>
      </c>
      <c r="I251" s="302"/>
      <c r="J251" s="311"/>
      <c r="K251" s="208"/>
      <c r="L251" s="208"/>
      <c r="M251" s="208"/>
      <c r="N251" s="208"/>
      <c r="O251" s="208"/>
      <c r="P251" s="311"/>
      <c r="Q251" s="312"/>
    </row>
    <row r="252" spans="2:17" ht="112.5" x14ac:dyDescent="0.25">
      <c r="B252" s="297" t="s">
        <v>279</v>
      </c>
      <c r="C252" s="158" t="s">
        <v>936</v>
      </c>
      <c r="D252" s="158" t="s">
        <v>291</v>
      </c>
      <c r="E252" s="163" t="s">
        <v>24</v>
      </c>
      <c r="F252" s="158" t="s">
        <v>937</v>
      </c>
      <c r="G252" s="313" t="s">
        <v>32</v>
      </c>
      <c r="H252" s="304" t="s">
        <v>41</v>
      </c>
      <c r="I252" s="209"/>
      <c r="J252" s="313"/>
      <c r="K252" s="209"/>
      <c r="L252" s="209"/>
      <c r="M252" s="209"/>
      <c r="N252" s="209"/>
      <c r="O252" s="209"/>
      <c r="P252" s="313"/>
      <c r="Q252" s="314"/>
    </row>
    <row r="253" spans="2:17" ht="123.75" x14ac:dyDescent="0.25">
      <c r="B253" s="297" t="s">
        <v>279</v>
      </c>
      <c r="C253" s="158"/>
      <c r="D253" s="158" t="s">
        <v>536</v>
      </c>
      <c r="E253" s="163" t="s">
        <v>24</v>
      </c>
      <c r="F253" s="158" t="s">
        <v>938</v>
      </c>
      <c r="G253" s="313" t="s">
        <v>32</v>
      </c>
      <c r="H253" s="304" t="s">
        <v>41</v>
      </c>
      <c r="I253" s="209"/>
      <c r="J253" s="313"/>
      <c r="K253" s="209"/>
      <c r="L253" s="209"/>
      <c r="M253" s="209"/>
      <c r="N253" s="209"/>
      <c r="O253" s="209"/>
      <c r="P253" s="313"/>
      <c r="Q253" s="314"/>
    </row>
    <row r="254" spans="2:17" ht="90" x14ac:dyDescent="0.25">
      <c r="B254" s="297" t="s">
        <v>279</v>
      </c>
      <c r="C254" s="165" t="s">
        <v>949</v>
      </c>
      <c r="D254" s="165" t="s">
        <v>292</v>
      </c>
      <c r="E254" s="164" t="s">
        <v>25</v>
      </c>
      <c r="F254" s="171" t="s">
        <v>939</v>
      </c>
      <c r="G254" s="311" t="s">
        <v>32</v>
      </c>
      <c r="H254" s="299" t="s">
        <v>41</v>
      </c>
      <c r="I254" s="208"/>
      <c r="J254" s="311"/>
      <c r="K254" s="208"/>
      <c r="L254" s="208"/>
      <c r="M254" s="208"/>
      <c r="N254" s="208"/>
      <c r="O254" s="208"/>
      <c r="P254" s="311"/>
      <c r="Q254" s="312"/>
    </row>
    <row r="255" spans="2:17" ht="67.5" x14ac:dyDescent="0.25">
      <c r="B255" s="297" t="s">
        <v>279</v>
      </c>
      <c r="C255" s="158" t="s">
        <v>940</v>
      </c>
      <c r="D255" s="158" t="s">
        <v>293</v>
      </c>
      <c r="E255" s="163" t="s">
        <v>24</v>
      </c>
      <c r="F255" s="170" t="s">
        <v>941</v>
      </c>
      <c r="G255" s="313" t="s">
        <v>32</v>
      </c>
      <c r="H255" s="304" t="s">
        <v>41</v>
      </c>
      <c r="I255" s="209"/>
      <c r="J255" s="313"/>
      <c r="K255" s="209"/>
      <c r="L255" s="209"/>
      <c r="M255" s="209"/>
      <c r="N255" s="209"/>
      <c r="O255" s="209"/>
      <c r="P255" s="313"/>
      <c r="Q255" s="314"/>
    </row>
    <row r="256" spans="2:17" ht="66.95" customHeight="1" x14ac:dyDescent="0.25">
      <c r="B256" s="297" t="s">
        <v>279</v>
      </c>
      <c r="C256" s="158"/>
      <c r="D256" s="158" t="s">
        <v>537</v>
      </c>
      <c r="E256" s="163" t="s">
        <v>24</v>
      </c>
      <c r="F256" s="170" t="s">
        <v>942</v>
      </c>
      <c r="G256" s="313" t="s">
        <v>32</v>
      </c>
      <c r="H256" s="304" t="s">
        <v>41</v>
      </c>
      <c r="I256" s="209"/>
      <c r="J256" s="313"/>
      <c r="K256" s="209"/>
      <c r="L256" s="209"/>
      <c r="M256" s="209"/>
      <c r="N256" s="209"/>
      <c r="O256" s="209"/>
      <c r="P256" s="313"/>
      <c r="Q256" s="314"/>
    </row>
    <row r="257" spans="2:17" ht="157.5" x14ac:dyDescent="0.25">
      <c r="B257" s="297" t="s">
        <v>279</v>
      </c>
      <c r="C257" s="165" t="s">
        <v>943</v>
      </c>
      <c r="D257" s="165" t="s">
        <v>294</v>
      </c>
      <c r="E257" s="164" t="s">
        <v>24</v>
      </c>
      <c r="F257" s="171" t="s">
        <v>944</v>
      </c>
      <c r="G257" s="311" t="s">
        <v>32</v>
      </c>
      <c r="H257" s="299" t="s">
        <v>41</v>
      </c>
      <c r="I257" s="208"/>
      <c r="J257" s="311"/>
      <c r="K257" s="208"/>
      <c r="L257" s="208"/>
      <c r="M257" s="208"/>
      <c r="N257" s="208"/>
      <c r="O257" s="208"/>
      <c r="P257" s="311"/>
      <c r="Q257" s="312"/>
    </row>
    <row r="258" spans="2:17" ht="56.25" x14ac:dyDescent="0.25">
      <c r="B258" s="297" t="s">
        <v>279</v>
      </c>
      <c r="C258" s="158" t="s">
        <v>945</v>
      </c>
      <c r="D258" s="158" t="s">
        <v>295</v>
      </c>
      <c r="E258" s="163" t="s">
        <v>24</v>
      </c>
      <c r="F258" s="170" t="s">
        <v>946</v>
      </c>
      <c r="G258" s="313" t="s">
        <v>32</v>
      </c>
      <c r="H258" s="304" t="s">
        <v>41</v>
      </c>
      <c r="I258" s="209"/>
      <c r="J258" s="313"/>
      <c r="K258" s="209"/>
      <c r="L258" s="209"/>
      <c r="M258" s="209"/>
      <c r="N258" s="209"/>
      <c r="O258" s="209"/>
      <c r="P258" s="313"/>
      <c r="Q258" s="314"/>
    </row>
    <row r="259" spans="2:17" ht="56.25" x14ac:dyDescent="0.25">
      <c r="B259" s="297" t="s">
        <v>279</v>
      </c>
      <c r="C259" s="158"/>
      <c r="D259" s="158" t="s">
        <v>538</v>
      </c>
      <c r="E259" s="163" t="s">
        <v>24</v>
      </c>
      <c r="F259" s="170" t="s">
        <v>947</v>
      </c>
      <c r="G259" s="313" t="s">
        <v>32</v>
      </c>
      <c r="H259" s="304" t="s">
        <v>41</v>
      </c>
      <c r="I259" s="209"/>
      <c r="J259" s="313"/>
      <c r="K259" s="209"/>
      <c r="L259" s="209"/>
      <c r="M259" s="209"/>
      <c r="N259" s="209"/>
      <c r="O259" s="209"/>
      <c r="P259" s="313"/>
      <c r="Q259" s="314"/>
    </row>
    <row r="260" spans="2:17" ht="45" x14ac:dyDescent="0.25">
      <c r="B260" s="315" t="s">
        <v>279</v>
      </c>
      <c r="C260" s="316"/>
      <c r="D260" s="316" t="s">
        <v>539</v>
      </c>
      <c r="E260" s="317" t="s">
        <v>24</v>
      </c>
      <c r="F260" s="318" t="s">
        <v>948</v>
      </c>
      <c r="G260" s="319" t="s">
        <v>32</v>
      </c>
      <c r="H260" s="320" t="s">
        <v>41</v>
      </c>
      <c r="I260" s="321"/>
      <c r="J260" s="319"/>
      <c r="K260" s="321"/>
      <c r="L260" s="321"/>
      <c r="M260" s="321"/>
      <c r="N260" s="321"/>
      <c r="O260" s="321"/>
      <c r="P260" s="319"/>
      <c r="Q260" s="322"/>
    </row>
    <row r="261" spans="2:17" x14ac:dyDescent="0.25">
      <c r="H261" s="115">
        <f>COUNTIF(H4:H260,"=Indéterminé")</f>
        <v>257</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28" priority="43" operator="equal">
      <formula>"Indéterminé"</formula>
    </cfRule>
    <cfRule type="cellIs" dxfId="27" priority="44" operator="equal">
      <formula>"NA"</formula>
    </cfRule>
    <cfRule type="cellIs" dxfId="26" priority="45" operator="equal">
      <formula>"Invalidé"</formula>
    </cfRule>
    <cfRule type="cellIs" dxfId="25" priority="46" operator="equal">
      <formula>"Validé"</formula>
    </cfRule>
  </conditionalFormatting>
  <conditionalFormatting sqref="H1:H1048576">
    <cfRule type="cellIs" dxfId="24" priority="349" operator="equal">
      <formula>"Indéterminé"</formula>
    </cfRule>
    <cfRule type="cellIs" dxfId="23" priority="350" operator="equal">
      <formula>"NA"</formula>
    </cfRule>
    <cfRule type="cellIs" dxfId="22" priority="351" operator="equal">
      <formula>"Invalidé"</formula>
    </cfRule>
    <cfRule type="cellIs" dxfId="21" priority="352" operator="equal">
      <formula>"Validé"</formula>
    </cfRule>
  </conditionalFormatting>
  <dataValidations count="4">
    <dataValidation type="list" allowBlank="1" showInputMessage="1" showErrorMessage="1" sqref="H4:H260">
      <formula1>Etat</formula1>
    </dataValidation>
    <dataValidation type="list" allowBlank="1" showInputMessage="1" showErrorMessage="1" sqref="P4:P260">
      <formula1>Difficulte</formula1>
    </dataValidation>
    <dataValidation type="list" allowBlank="1" showInputMessage="1" showErrorMessage="1" sqref="G4:G260">
      <formula1>méthode</formula1>
    </dataValidation>
    <dataValidation type="list" allowBlank="1" showInputMessage="1" showErrorMessage="1" sqref="Q4:Q260">
      <formula1>Priorité</formula1>
    </dataValidation>
  </dataValidations>
  <pageMargins left="0.23622047244094491" right="0.23622047244094491" top="0.74803149606299213" bottom="0.74803149606299213" header="0.31496062992125984" footer="0.31496062992125984"/>
  <pageSetup paperSize="9" scale="80" orientation="landscape" cellComments="atEnd"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92D050"/>
  </sheetPr>
  <dimension ref="A1:AS365"/>
  <sheetViews>
    <sheetView zoomScale="80" zoomScaleNormal="80" workbookViewId="0">
      <selection activeCell="M3" sqref="M3"/>
    </sheetView>
  </sheetViews>
  <sheetFormatPr baseColWidth="10" defaultColWidth="11.42578125" defaultRowHeight="15" x14ac:dyDescent="0.25"/>
  <cols>
    <col min="1" max="1" width="2.7109375" style="16" customWidth="1"/>
    <col min="2" max="2" width="12" style="16" bestFit="1" customWidth="1"/>
    <col min="3" max="3" width="6.28515625" style="16" bestFit="1" customWidth="1"/>
    <col min="4" max="4" width="8" style="16" bestFit="1" customWidth="1"/>
    <col min="5" max="8" width="12.7109375" style="16" customWidth="1"/>
    <col min="9" max="9" width="6.42578125" style="16" bestFit="1" customWidth="1"/>
    <col min="10" max="10" width="2.7109375" style="16" customWidth="1"/>
    <col min="11" max="11" width="11.42578125" style="218"/>
    <col min="12" max="12" width="16.42578125" style="16" customWidth="1"/>
    <col min="13" max="13" width="10.140625" style="16" bestFit="1" customWidth="1"/>
    <col min="14" max="14" width="13.140625" style="16" customWidth="1"/>
    <col min="15" max="15" width="13.42578125" style="16" bestFit="1" customWidth="1"/>
    <col min="16" max="16" width="16.28515625" style="16" bestFit="1" customWidth="1"/>
    <col min="17" max="17" width="13" style="16" customWidth="1"/>
    <col min="18" max="18" width="8.140625" style="16" customWidth="1"/>
    <col min="19" max="19" width="2.7109375" style="16" customWidth="1"/>
    <col min="20" max="20" width="10.140625" style="16" bestFit="1" customWidth="1"/>
    <col min="21" max="21" width="2.7109375" style="16" customWidth="1"/>
    <col min="22" max="22" width="7.42578125" style="16" customWidth="1"/>
    <col min="23" max="23" width="26.7109375" style="16" customWidth="1"/>
    <col min="24" max="24" width="2.7109375" style="16" customWidth="1"/>
    <col min="25" max="25" width="9.28515625" style="16" bestFit="1" customWidth="1"/>
    <col min="26" max="26" width="19.85546875" style="16" bestFit="1" customWidth="1"/>
    <col min="27" max="27" width="2.7109375" style="16" customWidth="1"/>
    <col min="28" max="28" width="13.42578125" style="16" bestFit="1" customWidth="1"/>
    <col min="29" max="29" width="83.42578125" style="16" bestFit="1" customWidth="1"/>
    <col min="30" max="30" width="2.7109375" style="16" customWidth="1"/>
    <col min="31" max="31" width="35.7109375" style="16" bestFit="1" customWidth="1"/>
    <col min="32" max="32" width="9.85546875" style="16" bestFit="1" customWidth="1"/>
    <col min="33" max="45" width="7" style="16" bestFit="1" customWidth="1"/>
    <col min="46" max="16384" width="11.42578125" style="16"/>
  </cols>
  <sheetData>
    <row r="1" spans="1:45" s="9" customFormat="1" ht="30" x14ac:dyDescent="0.25">
      <c r="A1" s="68"/>
      <c r="B1" s="220" t="s">
        <v>953</v>
      </c>
      <c r="C1" s="25" t="s">
        <v>1</v>
      </c>
      <c r="D1" s="25" t="s">
        <v>23</v>
      </c>
      <c r="E1" s="24" t="s">
        <v>11</v>
      </c>
      <c r="F1" s="24" t="s">
        <v>12</v>
      </c>
      <c r="G1" s="24" t="s">
        <v>41</v>
      </c>
      <c r="H1" s="24" t="s">
        <v>13</v>
      </c>
      <c r="I1" s="24" t="s">
        <v>37</v>
      </c>
      <c r="J1" s="68"/>
      <c r="K1" s="96"/>
      <c r="L1" s="363" t="s">
        <v>39</v>
      </c>
      <c r="M1" s="363"/>
      <c r="N1" s="363"/>
      <c r="O1" s="363"/>
      <c r="P1" s="363"/>
      <c r="S1" s="68"/>
      <c r="T1" s="30" t="s">
        <v>26</v>
      </c>
      <c r="U1" s="68"/>
      <c r="V1" s="29" t="s">
        <v>27</v>
      </c>
      <c r="W1" s="15"/>
      <c r="X1" s="68"/>
      <c r="Y1" s="28" t="s">
        <v>31</v>
      </c>
      <c r="Z1" s="27"/>
      <c r="AA1" s="68"/>
      <c r="AB1" s="32" t="s">
        <v>40</v>
      </c>
      <c r="AC1" s="31"/>
      <c r="AD1" s="68" t="s">
        <v>969</v>
      </c>
      <c r="AE1" s="210" t="s">
        <v>954</v>
      </c>
      <c r="AF1" s="48" t="s">
        <v>45</v>
      </c>
      <c r="AG1" s="40" t="s">
        <v>46</v>
      </c>
      <c r="AH1" s="40" t="s">
        <v>47</v>
      </c>
      <c r="AI1" s="40" t="s">
        <v>48</v>
      </c>
      <c r="AJ1" s="40" t="s">
        <v>1056</v>
      </c>
      <c r="AK1" s="40" t="s">
        <v>1057</v>
      </c>
      <c r="AL1" s="40" t="s">
        <v>1058</v>
      </c>
      <c r="AM1" s="40" t="s">
        <v>1059</v>
      </c>
      <c r="AN1" s="40" t="s">
        <v>1060</v>
      </c>
      <c r="AO1" s="40" t="s">
        <v>1061</v>
      </c>
      <c r="AP1" s="40" t="s">
        <v>1062</v>
      </c>
      <c r="AQ1" s="40" t="s">
        <v>1071</v>
      </c>
      <c r="AR1" s="40" t="s">
        <v>1072</v>
      </c>
      <c r="AS1" s="40" t="s">
        <v>1268</v>
      </c>
    </row>
    <row r="2" spans="1:45" s="9" customFormat="1" x14ac:dyDescent="0.25">
      <c r="A2" s="68"/>
      <c r="B2" s="74" t="str">
        <f>Modèle!B4</f>
        <v>Images</v>
      </c>
      <c r="C2" s="80" t="str">
        <f>Modèle!D4</f>
        <v>1.1.1</v>
      </c>
      <c r="D2" s="81" t="str">
        <f>Modèle!E4</f>
        <v>A</v>
      </c>
      <c r="E2" s="192">
        <f ca="1">COUNTIF(OFFSET(Synthèse!$G11,0,0,1,COUNTA(Synthèse!$10:$10)-6),"="&amp;$E$1)</f>
        <v>13</v>
      </c>
      <c r="F2" s="192">
        <f ca="1">COUNTIF(OFFSET(Synthèse!$G11,0,0,1,COUNTA(Synthèse!$10:$10)-6),"="&amp;$F$1)</f>
        <v>0</v>
      </c>
      <c r="G2" s="192">
        <f ca="1">COUNTIF(OFFSET(Synthèse!$G11,0,0,1,COUNTA(Synthèse!$10:$10)-6),"="&amp;$G$1)</f>
        <v>0</v>
      </c>
      <c r="H2" s="192">
        <f ca="1">COUNTIF(OFFSET(Synthèse!$G11,0,0,1,COUNTA(Synthèse!$10:$10)-6),"="&amp;$H$1)</f>
        <v>0</v>
      </c>
      <c r="I2" s="219">
        <f ca="1">SUM(E2:H2)</f>
        <v>13</v>
      </c>
      <c r="J2" s="68"/>
      <c r="K2" s="96"/>
      <c r="L2" s="205" t="s">
        <v>44</v>
      </c>
      <c r="M2" s="21" t="s">
        <v>11</v>
      </c>
      <c r="N2" s="21" t="s">
        <v>12</v>
      </c>
      <c r="O2" s="21" t="s">
        <v>41</v>
      </c>
      <c r="P2" s="21" t="s">
        <v>36</v>
      </c>
      <c r="S2" s="68"/>
      <c r="T2" s="19" t="s">
        <v>471</v>
      </c>
      <c r="U2" s="68"/>
      <c r="V2" s="20">
        <v>1</v>
      </c>
      <c r="W2" s="17" t="s">
        <v>28</v>
      </c>
      <c r="X2" s="68"/>
      <c r="Y2" s="18" t="s">
        <v>32</v>
      </c>
      <c r="Z2" s="18" t="s">
        <v>34</v>
      </c>
      <c r="AA2" s="68"/>
      <c r="AB2" s="26" t="s">
        <v>12</v>
      </c>
      <c r="AC2" s="26" t="s">
        <v>18</v>
      </c>
      <c r="AD2" s="68"/>
      <c r="AE2" s="211" t="s">
        <v>955</v>
      </c>
      <c r="AF2" s="231">
        <f t="shared" ref="AF2:AF11" si="0">SUM($AG2:$YU2)</f>
        <v>622</v>
      </c>
      <c r="AG2" s="232">
        <f>SUMPRODUCT((Synthèse!G$11:G$267="Validé")*(Synthèse!$D$11:$D$267&lt;&gt;"AAA"))</f>
        <v>45</v>
      </c>
      <c r="AH2" s="232">
        <f>SUMPRODUCT((Synthèse!H$11:H$267="Validé")*(Synthèse!$D$11:$D$267&lt;&gt;"AAA"))</f>
        <v>45</v>
      </c>
      <c r="AI2" s="232">
        <f>SUMPRODUCT((Synthèse!I$11:I$267="Validé")*(Synthèse!$D$11:$D$267&lt;&gt;"AAA"))</f>
        <v>47</v>
      </c>
      <c r="AJ2" s="232">
        <f>SUMPRODUCT((Synthèse!J$11:J$267="Validé")*(Synthèse!$D$11:$D$267&lt;&gt;"AAA"))</f>
        <v>49</v>
      </c>
      <c r="AK2" s="232">
        <f>SUMPRODUCT((Synthèse!K$11:K$267="Validé")*(Synthèse!$D$11:$D$267&lt;&gt;"AAA"))</f>
        <v>49</v>
      </c>
      <c r="AL2" s="232">
        <f>SUMPRODUCT((Synthèse!L$11:L$267="Validé")*(Synthèse!$D$11:$D$267&lt;&gt;"AAA"))</f>
        <v>49</v>
      </c>
      <c r="AM2" s="232">
        <f>SUMPRODUCT((Synthèse!M$11:M$267="Validé")*(Synthèse!$D$11:$D$267&lt;&gt;"AAA"))</f>
        <v>46</v>
      </c>
      <c r="AN2" s="232">
        <f>SUMPRODUCT((Synthèse!N$11:N$267="Validé")*(Synthèse!$D$11:$D$267&lt;&gt;"AAA"))</f>
        <v>48</v>
      </c>
      <c r="AO2" s="232">
        <f>SUMPRODUCT((Synthèse!O$11:O$267="Validé")*(Synthèse!$D$11:$D$267&lt;&gt;"AAA"))</f>
        <v>48</v>
      </c>
      <c r="AP2" s="232">
        <f>SUMPRODUCT((Synthèse!P$11:P$267="Validé")*(Synthèse!$D$11:$D$267&lt;&gt;"AAA"))</f>
        <v>42</v>
      </c>
      <c r="AQ2" s="232">
        <f>SUMPRODUCT((Synthèse!Q$11:Q$267="Validé")*(Synthèse!$D$11:$D$267&lt;&gt;"AAA"))</f>
        <v>46</v>
      </c>
      <c r="AR2" s="232">
        <f>SUMPRODUCT((Synthèse!R$11:R$267="Validé")*(Synthèse!$D$11:$D$267&lt;&gt;"AAA"))</f>
        <v>47</v>
      </c>
      <c r="AS2" s="232">
        <f>SUMPRODUCT((Synthèse!S$11:S$267="Validé")*(Synthèse!$D$11:$D$267&lt;&gt;"AAA"))</f>
        <v>61</v>
      </c>
    </row>
    <row r="3" spans="1:45" s="9" customFormat="1" x14ac:dyDescent="0.25">
      <c r="A3" s="68"/>
      <c r="B3" s="74" t="str">
        <f>Modèle!B5</f>
        <v>Images</v>
      </c>
      <c r="C3" s="80" t="str">
        <f>Modèle!D5</f>
        <v>1.1.2</v>
      </c>
      <c r="D3" s="81" t="str">
        <f>Modèle!E5</f>
        <v>A</v>
      </c>
      <c r="E3" s="192">
        <f ca="1">COUNTIF(OFFSET(Synthèse!$G12,0,0,1,COUNTA(Synthèse!$10:$10)-6),"="&amp;$E$1)</f>
        <v>0</v>
      </c>
      <c r="F3" s="192">
        <f ca="1">COUNTIF(OFFSET(Synthèse!$G12,0,0,1,COUNTA(Synthèse!$10:$10)-6),"="&amp;$F$1)</f>
        <v>0</v>
      </c>
      <c r="G3" s="192">
        <f ca="1">COUNTIF(OFFSET(Synthèse!$G12,0,0,1,COUNTA(Synthèse!$10:$10)-6),"="&amp;$G$1)</f>
        <v>0</v>
      </c>
      <c r="H3" s="192">
        <f ca="1">COUNTIF(OFFSET(Synthèse!$G12,0,0,1,COUNTA(Synthèse!$10:$10)-6),"="&amp;$H$1)</f>
        <v>13</v>
      </c>
      <c r="I3" s="219">
        <f t="shared" ref="I3:I66" ca="1" si="1">SUM(E3:H3)</f>
        <v>13</v>
      </c>
      <c r="J3" s="69"/>
      <c r="K3" s="96"/>
      <c r="L3" s="189" t="s">
        <v>5</v>
      </c>
      <c r="M3" s="190">
        <f ca="1">SUMIF($D$2:$D$59,"&lt;&gt;AAA",E$2:E$59)</f>
        <v>16</v>
      </c>
      <c r="N3" s="190">
        <f ca="1">SUMIF($D$2:$D$59,"&lt;&gt;AAA",F$2:F$59)</f>
        <v>38</v>
      </c>
      <c r="O3" s="190">
        <f ca="1">SUMIF($D$2:$D$59,"&lt;&gt;AAA",G$2:G$59)</f>
        <v>0</v>
      </c>
      <c r="P3" s="190">
        <f ca="1">SUMIF($D$2:$D$59,"&lt;&gt;AAA",H$2:H$59)</f>
        <v>700</v>
      </c>
      <c r="S3" s="69"/>
      <c r="T3" s="19" t="s">
        <v>472</v>
      </c>
      <c r="U3" s="69"/>
      <c r="V3" s="20">
        <v>2</v>
      </c>
      <c r="W3" s="17" t="s">
        <v>29</v>
      </c>
      <c r="X3" s="68"/>
      <c r="Y3" s="18" t="s">
        <v>33</v>
      </c>
      <c r="Z3" s="18" t="s">
        <v>35</v>
      </c>
      <c r="AA3" s="68"/>
      <c r="AB3" s="26" t="s">
        <v>11</v>
      </c>
      <c r="AC3" s="26" t="s">
        <v>19</v>
      </c>
      <c r="AD3" s="68"/>
      <c r="AE3" s="211" t="s">
        <v>956</v>
      </c>
      <c r="AF3" s="231">
        <f t="shared" si="0"/>
        <v>362</v>
      </c>
      <c r="AG3" s="232">
        <f>SUMPRODUCT((Synthèse!G$11:G$267="Invalidé")*(Synthèse!$D$11:$D$267&lt;&gt;"AAA"))</f>
        <v>35</v>
      </c>
      <c r="AH3" s="232">
        <f>SUMPRODUCT((Synthèse!H$11:H$267="Invalidé")*(Synthèse!$D$11:$D$267&lt;&gt;"AAA"))</f>
        <v>26</v>
      </c>
      <c r="AI3" s="232">
        <f>SUMPRODUCT((Synthèse!I$11:I$267="Invalidé")*(Synthèse!$D$11:$D$267&lt;&gt;"AAA"))</f>
        <v>34</v>
      </c>
      <c r="AJ3" s="232">
        <f>SUMPRODUCT((Synthèse!J$11:J$267="Invalidé")*(Synthèse!$D$11:$D$267&lt;&gt;"AAA"))</f>
        <v>34</v>
      </c>
      <c r="AK3" s="232">
        <f>SUMPRODUCT((Synthèse!K$11:K$267="Invalidé")*(Synthèse!$D$11:$D$267&lt;&gt;"AAA"))</f>
        <v>25</v>
      </c>
      <c r="AL3" s="232">
        <f>SUMPRODUCT((Synthèse!L$11:L$267="Invalidé")*(Synthèse!$D$11:$D$267&lt;&gt;"AAA"))</f>
        <v>29</v>
      </c>
      <c r="AM3" s="232">
        <f>SUMPRODUCT((Synthèse!M$11:M$267="Invalidé")*(Synthèse!$D$11:$D$267&lt;&gt;"AAA"))</f>
        <v>27</v>
      </c>
      <c r="AN3" s="232">
        <f>SUMPRODUCT((Synthèse!N$11:N$267="Invalidé")*(Synthèse!$D$11:$D$267&lt;&gt;"AAA"))</f>
        <v>26</v>
      </c>
      <c r="AO3" s="232">
        <f>SUMPRODUCT((Synthèse!O$11:O$267="Invalidé")*(Synthèse!$D$11:$D$267&lt;&gt;"AAA"))</f>
        <v>23</v>
      </c>
      <c r="AP3" s="232">
        <f>SUMPRODUCT((Synthèse!P$11:P$267="Invalidé")*(Synthèse!$D$11:$D$267&lt;&gt;"AAA"))</f>
        <v>27</v>
      </c>
      <c r="AQ3" s="232">
        <f>SUMPRODUCT((Synthèse!Q$11:Q$267="Invalidé")*(Synthèse!$D$11:$D$267&lt;&gt;"AAA"))</f>
        <v>22</v>
      </c>
      <c r="AR3" s="232">
        <f>SUMPRODUCT((Synthèse!R$11:R$267="Invalidé")*(Synthèse!$D$11:$D$267&lt;&gt;"AAA"))</f>
        <v>28</v>
      </c>
      <c r="AS3" s="232">
        <f>SUMPRODUCT((Synthèse!S$11:S$267="Invalidé")*(Synthèse!$D$11:$D$267&lt;&gt;"AAA"))</f>
        <v>26</v>
      </c>
    </row>
    <row r="4" spans="1:45" s="9" customFormat="1" ht="15.75" customHeight="1" x14ac:dyDescent="0.25">
      <c r="A4" s="70"/>
      <c r="B4" s="74" t="str">
        <f>Modèle!B6</f>
        <v>Images</v>
      </c>
      <c r="C4" s="80" t="str">
        <f>Modèle!D6</f>
        <v>1.1.3</v>
      </c>
      <c r="D4" s="81" t="str">
        <f>Modèle!E6</f>
        <v>A</v>
      </c>
      <c r="E4" s="192">
        <f ca="1">COUNTIF(OFFSET(Synthèse!$G13,0,0,1,COUNTA(Synthèse!$10:$10)-6),"="&amp;$E$1)</f>
        <v>0</v>
      </c>
      <c r="F4" s="192">
        <f ca="1">COUNTIF(OFFSET(Synthèse!$G13,0,0,1,COUNTA(Synthèse!$10:$10)-6),"="&amp;$F$1)</f>
        <v>0</v>
      </c>
      <c r="G4" s="192">
        <f ca="1">COUNTIF(OFFSET(Synthèse!$G13,0,0,1,COUNTA(Synthèse!$10:$10)-6),"="&amp;$G$1)</f>
        <v>0</v>
      </c>
      <c r="H4" s="192">
        <f ca="1">COUNTIF(OFFSET(Synthèse!$G13,0,0,1,COUNTA(Synthèse!$10:$10)-6),"="&amp;$H$1)</f>
        <v>13</v>
      </c>
      <c r="I4" s="219">
        <f t="shared" ca="1" si="1"/>
        <v>13</v>
      </c>
      <c r="J4" s="69"/>
      <c r="K4" s="96"/>
      <c r="L4" s="189" t="s">
        <v>38</v>
      </c>
      <c r="M4" s="190">
        <f ca="1">SUMIF($D$60:$D$61,"&lt;&gt;AAA",E$60:E$61)</f>
        <v>2</v>
      </c>
      <c r="N4" s="190">
        <f ca="1">SUMIF($D$60:$D$61,"&lt;&gt;AAA",F$60:F$61)</f>
        <v>1</v>
      </c>
      <c r="O4" s="190">
        <f ca="1">SUMIF($D$60:$D$61,"&lt;&gt;AAA",G$60:G$61)</f>
        <v>0</v>
      </c>
      <c r="P4" s="190">
        <f ca="1">SUMIF($D$60:$D$61,"&lt;&gt;AAA",H$60:H$61)</f>
        <v>23</v>
      </c>
      <c r="S4" s="69"/>
      <c r="T4" s="19" t="s">
        <v>473</v>
      </c>
      <c r="U4" s="69"/>
      <c r="V4" s="20">
        <v>3</v>
      </c>
      <c r="W4" s="17" t="s">
        <v>30</v>
      </c>
      <c r="X4" s="68"/>
      <c r="Y4" s="10"/>
      <c r="Z4" s="10"/>
      <c r="AA4" s="68"/>
      <c r="AB4" s="26" t="s">
        <v>41</v>
      </c>
      <c r="AC4" s="26" t="s">
        <v>42</v>
      </c>
      <c r="AD4" s="68"/>
      <c r="AE4" s="211" t="s">
        <v>957</v>
      </c>
      <c r="AF4" s="231">
        <f t="shared" si="0"/>
        <v>0</v>
      </c>
      <c r="AG4" s="232">
        <f>SUMPRODUCT((Synthèse!G$11:G$267="Indéterminé")*(Synthèse!$D$11:$D$267&lt;&gt;"AAA"))</f>
        <v>0</v>
      </c>
      <c r="AH4" s="232">
        <f>SUMPRODUCT((Synthèse!H$11:H$267="Indéterminé")*(Synthèse!$D$11:$D$267&lt;&gt;"AAA"))</f>
        <v>0</v>
      </c>
      <c r="AI4" s="232">
        <f>SUMPRODUCT((Synthèse!I$11:I$267="Indéterminé")*(Synthèse!$D$11:$D$267&lt;&gt;"AAA"))</f>
        <v>0</v>
      </c>
      <c r="AJ4" s="232">
        <f>SUMPRODUCT((Synthèse!J$11:J$267="Indéterminé")*(Synthèse!$D$11:$D$267&lt;&gt;"AAA"))</f>
        <v>0</v>
      </c>
      <c r="AK4" s="232">
        <f>SUMPRODUCT((Synthèse!K$11:K$267="Indéterminé")*(Synthèse!$D$11:$D$267&lt;&gt;"AAA"))</f>
        <v>0</v>
      </c>
      <c r="AL4" s="232">
        <f>SUMPRODUCT((Synthèse!L$11:L$267="Indéterminé")*(Synthèse!$D$11:$D$267&lt;&gt;"AAA"))</f>
        <v>0</v>
      </c>
      <c r="AM4" s="232">
        <f>SUMPRODUCT((Synthèse!M$11:M$267="Indéterminé")*(Synthèse!$D$11:$D$267&lt;&gt;"AAA"))</f>
        <v>0</v>
      </c>
      <c r="AN4" s="232">
        <f>SUMPRODUCT((Synthèse!N$11:N$267="Indéterminé")*(Synthèse!$D$11:$D$267&lt;&gt;"AAA"))</f>
        <v>0</v>
      </c>
      <c r="AO4" s="232">
        <f>SUMPRODUCT((Synthèse!O$11:O$267="Indéterminé")*(Synthèse!$D$11:$D$267&lt;&gt;"AAA"))</f>
        <v>0</v>
      </c>
      <c r="AP4" s="232">
        <f>SUMPRODUCT((Synthèse!P$11:P$267="Indéterminé")*(Synthèse!$D$11:$D$267&lt;&gt;"AAA"))</f>
        <v>0</v>
      </c>
      <c r="AQ4" s="232">
        <f>SUMPRODUCT((Synthèse!Q$11:Q$267="Indéterminé")*(Synthèse!$D$11:$D$267&lt;&gt;"AAA"))</f>
        <v>0</v>
      </c>
      <c r="AR4" s="232">
        <f>SUMPRODUCT((Synthèse!R$11:R$267="Indéterminé")*(Synthèse!$D$11:$D$267&lt;&gt;"AAA"))</f>
        <v>0</v>
      </c>
      <c r="AS4" s="232">
        <f>SUMPRODUCT((Synthèse!S$11:S$267="Indéterminé")*(Synthèse!$D$11:$D$267&lt;&gt;"AAA"))</f>
        <v>0</v>
      </c>
    </row>
    <row r="5" spans="1:45" s="9" customFormat="1" ht="15.75" customHeight="1" x14ac:dyDescent="0.25">
      <c r="A5" s="70"/>
      <c r="B5" s="74" t="str">
        <f>Modèle!B7</f>
        <v>Images</v>
      </c>
      <c r="C5" s="80" t="str">
        <f>Modèle!D7</f>
        <v>1.1.4</v>
      </c>
      <c r="D5" s="81" t="str">
        <f>Modèle!E7</f>
        <v>A</v>
      </c>
      <c r="E5" s="192">
        <f ca="1">COUNTIF(OFFSET(Synthèse!$G14,0,0,1,COUNTA(Synthèse!$10:$10)-6),"="&amp;$E$1)</f>
        <v>0</v>
      </c>
      <c r="F5" s="192">
        <f ca="1">COUNTIF(OFFSET(Synthèse!$G14,0,0,1,COUNTA(Synthèse!$10:$10)-6),"="&amp;$F$1)</f>
        <v>0</v>
      </c>
      <c r="G5" s="192">
        <f ca="1">COUNTIF(OFFSET(Synthèse!$G14,0,0,1,COUNTA(Synthèse!$10:$10)-6),"="&amp;$G$1)</f>
        <v>0</v>
      </c>
      <c r="H5" s="192">
        <f ca="1">COUNTIF(OFFSET(Synthèse!$G14,0,0,1,COUNTA(Synthèse!$10:$10)-6),"="&amp;$H$1)</f>
        <v>13</v>
      </c>
      <c r="I5" s="219">
        <f t="shared" ca="1" si="1"/>
        <v>13</v>
      </c>
      <c r="J5" s="68"/>
      <c r="K5" s="96"/>
      <c r="L5" s="189" t="s">
        <v>3</v>
      </c>
      <c r="M5" s="190">
        <f ca="1">SUMIF($D$62:$D$76,"&lt;&gt;AAA",E$62:E$76)</f>
        <v>13</v>
      </c>
      <c r="N5" s="190">
        <f ca="1">SUMIF($D$62:$D$76,"&lt;&gt;AAA",F$62:F$76)</f>
        <v>104</v>
      </c>
      <c r="O5" s="190">
        <f ca="1">SUMIF($D$62:$D$76,"&lt;&gt;AAA",G$62:G$76)</f>
        <v>0</v>
      </c>
      <c r="P5" s="190">
        <f ca="1">SUMIF($D$62:$D$76,"&lt;&gt;AAA",H$62:H$76)</f>
        <v>78</v>
      </c>
      <c r="S5" s="68"/>
      <c r="U5" s="68"/>
      <c r="X5" s="69"/>
      <c r="AA5" s="68"/>
      <c r="AB5" s="26" t="s">
        <v>13</v>
      </c>
      <c r="AC5" s="26" t="s">
        <v>43</v>
      </c>
      <c r="AD5" s="68"/>
      <c r="AE5" s="211" t="s">
        <v>958</v>
      </c>
      <c r="AF5" s="231">
        <f t="shared" si="0"/>
        <v>2357</v>
      </c>
      <c r="AG5" s="232">
        <f>SUMPRODUCT((Synthèse!G$11:G$267="NA")*(Synthèse!$D$11:$D$267&lt;&gt;"AAA"))</f>
        <v>177</v>
      </c>
      <c r="AH5" s="232">
        <f>SUMPRODUCT((Synthèse!H$11:H$267="NA")*(Synthèse!$D$11:$D$267&lt;&gt;"AAA"))</f>
        <v>186</v>
      </c>
      <c r="AI5" s="232">
        <f>SUMPRODUCT((Synthèse!I$11:I$267="NA")*(Synthèse!$D$11:$D$267&lt;&gt;"AAA"))</f>
        <v>176</v>
      </c>
      <c r="AJ5" s="232">
        <f>SUMPRODUCT((Synthèse!J$11:J$267="NA")*(Synthèse!$D$11:$D$267&lt;&gt;"AAA"))</f>
        <v>174</v>
      </c>
      <c r="AK5" s="232">
        <f>SUMPRODUCT((Synthèse!K$11:K$267="NA")*(Synthèse!$D$11:$D$267&lt;&gt;"AAA"))</f>
        <v>183</v>
      </c>
      <c r="AL5" s="232">
        <f>SUMPRODUCT((Synthèse!L$11:L$267="NA")*(Synthèse!$D$11:$D$267&lt;&gt;"AAA"))</f>
        <v>179</v>
      </c>
      <c r="AM5" s="232">
        <f>SUMPRODUCT((Synthèse!M$11:M$267="NA")*(Synthèse!$D$11:$D$267&lt;&gt;"AAA"))</f>
        <v>184</v>
      </c>
      <c r="AN5" s="232">
        <f>SUMPRODUCT((Synthèse!N$11:N$267="NA")*(Synthèse!$D$11:$D$267&lt;&gt;"AAA"))</f>
        <v>183</v>
      </c>
      <c r="AO5" s="232">
        <f>SUMPRODUCT((Synthèse!O$11:O$267="NA")*(Synthèse!$D$11:$D$267&lt;&gt;"AAA"))</f>
        <v>186</v>
      </c>
      <c r="AP5" s="232">
        <f>SUMPRODUCT((Synthèse!P$11:P$267="NA")*(Synthèse!$D$11:$D$267&lt;&gt;"AAA"))</f>
        <v>188</v>
      </c>
      <c r="AQ5" s="232">
        <f>SUMPRODUCT((Synthèse!Q$11:Q$267="NA")*(Synthèse!$D$11:$D$267&lt;&gt;"AAA"))</f>
        <v>189</v>
      </c>
      <c r="AR5" s="232">
        <f>SUMPRODUCT((Synthèse!R$11:R$267="NA")*(Synthèse!$D$11:$D$267&lt;&gt;"AAA"))</f>
        <v>182</v>
      </c>
      <c r="AS5" s="232">
        <f>SUMPRODUCT((Synthèse!S$11:S$267="NA")*(Synthèse!$D$11:$D$267&lt;&gt;"AAA"))</f>
        <v>170</v>
      </c>
    </row>
    <row r="6" spans="1:45" s="9" customFormat="1" x14ac:dyDescent="0.25">
      <c r="A6" s="70"/>
      <c r="B6" s="74" t="str">
        <f>Modèle!B8</f>
        <v>Images</v>
      </c>
      <c r="C6" s="80" t="str">
        <f>Modèle!D8</f>
        <v>1.1.5</v>
      </c>
      <c r="D6" s="81" t="str">
        <f>Modèle!E8</f>
        <v>A</v>
      </c>
      <c r="E6" s="192">
        <f ca="1">COUNTIF(OFFSET(Synthèse!$G15,0,0,1,COUNTA(Synthèse!$10:$10)-6),"="&amp;$E$1)</f>
        <v>0</v>
      </c>
      <c r="F6" s="192">
        <f ca="1">COUNTIF(OFFSET(Synthèse!$G15,0,0,1,COUNTA(Synthèse!$10:$10)-6),"="&amp;$F$1)</f>
        <v>0</v>
      </c>
      <c r="G6" s="192">
        <f ca="1">COUNTIF(OFFSET(Synthèse!$G15,0,0,1,COUNTA(Synthèse!$10:$10)-6),"="&amp;$G$1)</f>
        <v>0</v>
      </c>
      <c r="H6" s="192">
        <f ca="1">COUNTIF(OFFSET(Synthèse!$G15,0,0,1,COUNTA(Synthèse!$10:$10)-6),"="&amp;$H$1)</f>
        <v>13</v>
      </c>
      <c r="I6" s="219">
        <f t="shared" ca="1" si="1"/>
        <v>13</v>
      </c>
      <c r="J6" s="68"/>
      <c r="K6" s="96"/>
      <c r="L6" s="189" t="s">
        <v>6</v>
      </c>
      <c r="M6" s="190">
        <f ca="1">SUMIF($D$77:$D$101,"&lt;&gt;AAA",E$77:E$101)</f>
        <v>0</v>
      </c>
      <c r="N6" s="190">
        <f ca="1">SUMIF($D$77:$D$101,"&lt;&gt;AAA",F$77:F$101)</f>
        <v>0</v>
      </c>
      <c r="O6" s="190">
        <f ca="1">SUMIF($D$77:$D$101,"&lt;&gt;AAA",G$77:G$101)</f>
        <v>0</v>
      </c>
      <c r="P6" s="190">
        <f ca="1">SUMIF($D$77:$D$101,"&lt;&gt;AAA",H$77:H$101)</f>
        <v>325</v>
      </c>
      <c r="S6" s="68"/>
      <c r="U6" s="68"/>
      <c r="X6" s="69"/>
      <c r="AA6" s="68"/>
      <c r="AB6" s="26" t="s">
        <v>428</v>
      </c>
      <c r="AC6" s="26" t="s">
        <v>429</v>
      </c>
      <c r="AD6" s="68"/>
      <c r="AE6" s="212" t="s">
        <v>959</v>
      </c>
      <c r="AF6" s="233">
        <f t="shared" si="0"/>
        <v>0</v>
      </c>
      <c r="AG6" s="234">
        <f>SUMPRODUCT((Synthèse!G$11:G$267="Validé")*(Synthèse!$D$11:$D$267="AAA"))</f>
        <v>0</v>
      </c>
      <c r="AH6" s="234">
        <f>SUMPRODUCT((Synthèse!H$11:H$267="Validé")*(Synthèse!$D$11:$D$267="AAA"))</f>
        <v>0</v>
      </c>
      <c r="AI6" s="234">
        <f>SUMPRODUCT((Synthèse!I$11:I$267="Validé")*(Synthèse!$D$11:$D$267="AAA"))</f>
        <v>0</v>
      </c>
      <c r="AJ6" s="234">
        <f>SUMPRODUCT((Synthèse!J$11:J$267="Validé")*(Synthèse!$D$11:$D$267="AAA"))</f>
        <v>0</v>
      </c>
      <c r="AK6" s="234">
        <f>SUMPRODUCT((Synthèse!K$11:K$267="Validé")*(Synthèse!$D$11:$D$267="AAA"))</f>
        <v>0</v>
      </c>
      <c r="AL6" s="234">
        <f>SUMPRODUCT((Synthèse!L$11:L$267="Validé")*(Synthèse!$D$11:$D$267="AAA"))</f>
        <v>0</v>
      </c>
      <c r="AM6" s="234">
        <f>SUMPRODUCT((Synthèse!M$11:M$267="Validé")*(Synthèse!$D$11:$D$267="AAA"))</f>
        <v>0</v>
      </c>
      <c r="AN6" s="234">
        <f>SUMPRODUCT((Synthèse!N$11:N$267="Validé")*(Synthèse!$D$11:$D$267="AAA"))</f>
        <v>0</v>
      </c>
      <c r="AO6" s="234">
        <f>SUMPRODUCT((Synthèse!O$11:O$267="Validé")*(Synthèse!$D$11:$D$267="AAA"))</f>
        <v>0</v>
      </c>
      <c r="AP6" s="234">
        <f>SUMPRODUCT((Synthèse!P$11:P$267="Validé")*(Synthèse!$D$11:$D$267="AAA"))</f>
        <v>0</v>
      </c>
      <c r="AQ6" s="234">
        <f>SUMPRODUCT((Synthèse!Q$11:Q$267="Validé")*(Synthèse!$D$11:$D$267="AAA"))</f>
        <v>0</v>
      </c>
      <c r="AR6" s="234">
        <f>SUMPRODUCT((Synthèse!R$11:R$267="Validé")*(Synthèse!$D$11:$D$267="AAA"))</f>
        <v>0</v>
      </c>
      <c r="AS6" s="234">
        <f>SUMPRODUCT((Synthèse!S$11:S$267="Validé")*(Synthèse!$D$11:$D$267="AAA"))</f>
        <v>0</v>
      </c>
    </row>
    <row r="7" spans="1:45" s="9" customFormat="1" x14ac:dyDescent="0.25">
      <c r="A7" s="68"/>
      <c r="B7" s="74" t="str">
        <f>Modèle!B9</f>
        <v>Images</v>
      </c>
      <c r="C7" s="80" t="str">
        <f>Modèle!D9</f>
        <v>1.1.6</v>
      </c>
      <c r="D7" s="81" t="str">
        <f>Modèle!E9</f>
        <v>A</v>
      </c>
      <c r="E7" s="192">
        <f ca="1">COUNTIF(OFFSET(Synthèse!$G16,0,0,1,COUNTA(Synthèse!$10:$10)-6),"="&amp;$E$1)</f>
        <v>0</v>
      </c>
      <c r="F7" s="192">
        <f ca="1">COUNTIF(OFFSET(Synthèse!$G16,0,0,1,COUNTA(Synthèse!$10:$10)-6),"="&amp;$F$1)</f>
        <v>0</v>
      </c>
      <c r="G7" s="192">
        <f ca="1">COUNTIF(OFFSET(Synthèse!$G16,0,0,1,COUNTA(Synthèse!$10:$10)-6),"="&amp;$G$1)</f>
        <v>0</v>
      </c>
      <c r="H7" s="192">
        <f ca="1">COUNTIF(OFFSET(Synthèse!$G16,0,0,1,COUNTA(Synthèse!$10:$10)-6),"="&amp;$H$1)</f>
        <v>13</v>
      </c>
      <c r="I7" s="219">
        <f t="shared" ca="1" si="1"/>
        <v>13</v>
      </c>
      <c r="J7" s="68"/>
      <c r="K7" s="96"/>
      <c r="L7" s="189" t="s">
        <v>9</v>
      </c>
      <c r="M7" s="190">
        <f ca="1">SUMIF($D$102:$D$115,"&lt;&gt;AAA",E$102:E$115)</f>
        <v>5</v>
      </c>
      <c r="N7" s="190">
        <f ca="1">SUMIF($D$102:$D$115,"&lt;&gt;AAA",F$102:F$115)</f>
        <v>11</v>
      </c>
      <c r="O7" s="190">
        <f ca="1">SUMIF($D$102:$D$115,"&lt;&gt;AAA",G$102:G$115)</f>
        <v>0</v>
      </c>
      <c r="P7" s="190">
        <f ca="1">SUMIF($D$102:$D$115,"&lt;&gt;AAA",H$102:H$115)</f>
        <v>166</v>
      </c>
      <c r="S7" s="68"/>
      <c r="U7" s="68"/>
      <c r="X7" s="68"/>
      <c r="AA7" s="68"/>
      <c r="AD7" s="68"/>
      <c r="AE7" s="212" t="s">
        <v>960</v>
      </c>
      <c r="AF7" s="233">
        <f t="shared" si="0"/>
        <v>0</v>
      </c>
      <c r="AG7" s="234">
        <f>SUMPRODUCT((Synthèse!G$11:G$267="Invalidé")*(Synthèse!$D$11:$D$267="AAA"))</f>
        <v>0</v>
      </c>
      <c r="AH7" s="234">
        <f>SUMPRODUCT((Synthèse!H$11:H$267="Invalidé")*(Synthèse!$D$11:$D$267="AAA"))</f>
        <v>0</v>
      </c>
      <c r="AI7" s="234">
        <f>SUMPRODUCT((Synthèse!I$11:I$267="Invalidé")*(Synthèse!$D$11:$D$267="AAA"))</f>
        <v>0</v>
      </c>
      <c r="AJ7" s="234">
        <f>SUMPRODUCT((Synthèse!J$11:J$267="Invalidé")*(Synthèse!$D$11:$D$267="AAA"))</f>
        <v>0</v>
      </c>
      <c r="AK7" s="234">
        <f>SUMPRODUCT((Synthèse!K$11:K$267="Invalidé")*(Synthèse!$D$11:$D$267="AAA"))</f>
        <v>0</v>
      </c>
      <c r="AL7" s="234">
        <f>SUMPRODUCT((Synthèse!L$11:L$267="Invalidé")*(Synthèse!$D$11:$D$267="AAA"))</f>
        <v>0</v>
      </c>
      <c r="AM7" s="234">
        <f>SUMPRODUCT((Synthèse!M$11:M$267="Invalidé")*(Synthèse!$D$11:$D$267="AAA"))</f>
        <v>0</v>
      </c>
      <c r="AN7" s="234">
        <f>SUMPRODUCT((Synthèse!N$11:N$267="Invalidé")*(Synthèse!$D$11:$D$267="AAA"))</f>
        <v>0</v>
      </c>
      <c r="AO7" s="234">
        <f>SUMPRODUCT((Synthèse!O$11:O$267="Invalidé")*(Synthèse!$D$11:$D$267="AAA"))</f>
        <v>0</v>
      </c>
      <c r="AP7" s="234">
        <f>SUMPRODUCT((Synthèse!P$11:P$267="Invalidé")*(Synthèse!$D$11:$D$267="AAA"))</f>
        <v>0</v>
      </c>
      <c r="AQ7" s="234">
        <f>SUMPRODUCT((Synthèse!Q$11:Q$267="Invalidé")*(Synthèse!$D$11:$D$267="AAA"))</f>
        <v>0</v>
      </c>
      <c r="AR7" s="234">
        <f>SUMPRODUCT((Synthèse!R$11:R$267="Invalidé")*(Synthèse!$D$11:$D$267="AAA"))</f>
        <v>0</v>
      </c>
      <c r="AS7" s="234">
        <f>SUMPRODUCT((Synthèse!S$11:S$267="Invalidé")*(Synthèse!$D$11:$D$267="AAA"))</f>
        <v>0</v>
      </c>
    </row>
    <row r="8" spans="1:45" s="9" customFormat="1" x14ac:dyDescent="0.25">
      <c r="A8" s="68"/>
      <c r="B8" s="74" t="str">
        <f>Modèle!B10</f>
        <v>Images</v>
      </c>
      <c r="C8" s="80" t="str">
        <f>Modèle!D10</f>
        <v>1.1.7</v>
      </c>
      <c r="D8" s="81" t="str">
        <f>Modèle!E10</f>
        <v>A</v>
      </c>
      <c r="E8" s="192">
        <f ca="1">COUNTIF(OFFSET(Synthèse!$G17,0,0,1,COUNTA(Synthèse!$10:$10)-6),"="&amp;$E$1)</f>
        <v>0</v>
      </c>
      <c r="F8" s="192">
        <f ca="1">COUNTIF(OFFSET(Synthèse!$G17,0,0,1,COUNTA(Synthèse!$10:$10)-6),"="&amp;$F$1)</f>
        <v>0</v>
      </c>
      <c r="G8" s="192">
        <f ca="1">COUNTIF(OFFSET(Synthèse!$G17,0,0,1,COUNTA(Synthèse!$10:$10)-6),"="&amp;$G$1)</f>
        <v>0</v>
      </c>
      <c r="H8" s="192">
        <f ca="1">COUNTIF(OFFSET(Synthèse!$G17,0,0,1,COUNTA(Synthèse!$10:$10)-6),"="&amp;$H$1)</f>
        <v>13</v>
      </c>
      <c r="I8" s="219">
        <f t="shared" ca="1" si="1"/>
        <v>13</v>
      </c>
      <c r="J8" s="68"/>
      <c r="K8" s="96"/>
      <c r="L8" s="189" t="s">
        <v>165</v>
      </c>
      <c r="M8" s="190">
        <f ca="1">SUMIF($D$116:$D$121,"&lt;&gt;AAA",E$116:E$121)</f>
        <v>32</v>
      </c>
      <c r="N8" s="190">
        <f ca="1">SUMIF($D$116:$D$121,"&lt;&gt;AAA",F$116:F$121)</f>
        <v>22</v>
      </c>
      <c r="O8" s="190">
        <f ca="1">SUMIF($D$116:$D$121,"&lt;&gt;AAA",G$116:G$121)</f>
        <v>0</v>
      </c>
      <c r="P8" s="190">
        <f ca="1">SUMIF($D$116:$D$121,"&lt;&gt;AAA",H$116:H$121)</f>
        <v>24</v>
      </c>
      <c r="S8" s="68"/>
      <c r="U8" s="68"/>
      <c r="X8" s="68"/>
      <c r="AA8" s="68"/>
      <c r="AD8" s="68"/>
      <c r="AE8" s="212" t="s">
        <v>961</v>
      </c>
      <c r="AF8" s="233">
        <f t="shared" si="0"/>
        <v>0</v>
      </c>
      <c r="AG8" s="234">
        <f>SUMPRODUCT((Synthèse!G$11:G$267="Indéterminé")*(Synthèse!$D$11:$D$267="AAA"))</f>
        <v>0</v>
      </c>
      <c r="AH8" s="234">
        <f>SUMPRODUCT((Synthèse!H$11:H$267="Indéterminé")*(Synthèse!$D$11:$D$267="AAA"))</f>
        <v>0</v>
      </c>
      <c r="AI8" s="234">
        <f>SUMPRODUCT((Synthèse!I$11:I$267="Indéterminé")*(Synthèse!$D$11:$D$267="AAA"))</f>
        <v>0</v>
      </c>
      <c r="AJ8" s="234">
        <f>SUMPRODUCT((Synthèse!J$11:J$267="Indéterminé")*(Synthèse!$D$11:$D$267="AAA"))</f>
        <v>0</v>
      </c>
      <c r="AK8" s="234">
        <f>SUMPRODUCT((Synthèse!K$11:K$267="Indéterminé")*(Synthèse!$D$11:$D$267="AAA"))</f>
        <v>0</v>
      </c>
      <c r="AL8" s="234">
        <f>SUMPRODUCT((Synthèse!L$11:L$267="Indéterminé")*(Synthèse!$D$11:$D$267="AAA"))</f>
        <v>0</v>
      </c>
      <c r="AM8" s="234">
        <f>SUMPRODUCT((Synthèse!M$11:M$267="Indéterminé")*(Synthèse!$D$11:$D$267="AAA"))</f>
        <v>0</v>
      </c>
      <c r="AN8" s="234">
        <f>SUMPRODUCT((Synthèse!N$11:N$267="Indéterminé")*(Synthèse!$D$11:$D$267="AAA"))</f>
        <v>0</v>
      </c>
      <c r="AO8" s="234">
        <f>SUMPRODUCT((Synthèse!O$11:O$267="Indéterminé")*(Synthèse!$D$11:$D$267="AAA"))</f>
        <v>0</v>
      </c>
      <c r="AP8" s="234">
        <f>SUMPRODUCT((Synthèse!P$11:P$267="Indéterminé")*(Synthèse!$D$11:$D$267="AAA"))</f>
        <v>0</v>
      </c>
      <c r="AQ8" s="234">
        <f>SUMPRODUCT((Synthèse!Q$11:Q$267="Indéterminé")*(Synthèse!$D$11:$D$267="AAA"))</f>
        <v>0</v>
      </c>
      <c r="AR8" s="234">
        <f>SUMPRODUCT((Synthèse!R$11:R$267="Indéterminé")*(Synthèse!$D$11:$D$267="AAA"))</f>
        <v>0</v>
      </c>
      <c r="AS8" s="234">
        <f>SUMPRODUCT((Synthèse!S$11:S$267="Indéterminé")*(Synthèse!$D$11:$D$267="AAA"))</f>
        <v>0</v>
      </c>
    </row>
    <row r="9" spans="1:45" s="9" customFormat="1" x14ac:dyDescent="0.25">
      <c r="A9" s="68"/>
      <c r="B9" s="74" t="str">
        <f>Modèle!B11</f>
        <v>Images</v>
      </c>
      <c r="C9" s="80" t="str">
        <f>Modèle!D11</f>
        <v>1.1.8</v>
      </c>
      <c r="D9" s="81" t="str">
        <f>Modèle!E11</f>
        <v>A</v>
      </c>
      <c r="E9" s="192">
        <f ca="1">COUNTIF(OFFSET(Synthèse!$G18,0,0,1,COUNTA(Synthèse!$10:$10)-6),"="&amp;$E$1)</f>
        <v>0</v>
      </c>
      <c r="F9" s="192">
        <f ca="1">COUNTIF(OFFSET(Synthèse!$G18,0,0,1,COUNTA(Synthèse!$10:$10)-6),"="&amp;$F$1)</f>
        <v>0</v>
      </c>
      <c r="G9" s="192">
        <f ca="1">COUNTIF(OFFSET(Synthèse!$G18,0,0,1,COUNTA(Synthèse!$10:$10)-6),"="&amp;$G$1)</f>
        <v>0</v>
      </c>
      <c r="H9" s="192">
        <f ca="1">COUNTIF(OFFSET(Synthèse!$G18,0,0,1,COUNTA(Synthèse!$10:$10)-6),"="&amp;$H$1)</f>
        <v>13</v>
      </c>
      <c r="I9" s="219">
        <f t="shared" ca="1" si="1"/>
        <v>13</v>
      </c>
      <c r="J9" s="68"/>
      <c r="K9" s="96"/>
      <c r="L9" s="189" t="s">
        <v>8</v>
      </c>
      <c r="M9" s="190">
        <f ca="1">SUMIF($D$122:$D$132,"&lt;&gt;AAA",E$122:E$132)</f>
        <v>67</v>
      </c>
      <c r="N9" s="190">
        <f ca="1">SUMIF($D$122:$D$132,"&lt;&gt;AAA",F$122:F$132)</f>
        <v>12</v>
      </c>
      <c r="O9" s="190">
        <f ca="1">SUMIF($D$122:$D$132,"&lt;&gt;AAA",G$122:G$132)</f>
        <v>0</v>
      </c>
      <c r="P9" s="190">
        <f ca="1">SUMIF($D$122:$D$132,"&lt;&gt;AAA",H$122:H$132)</f>
        <v>64</v>
      </c>
      <c r="S9" s="68"/>
      <c r="U9" s="68"/>
      <c r="X9" s="68"/>
      <c r="AA9" s="68"/>
      <c r="AD9" s="68"/>
      <c r="AE9" s="212" t="s">
        <v>962</v>
      </c>
      <c r="AF9" s="233">
        <f t="shared" si="0"/>
        <v>0</v>
      </c>
      <c r="AG9" s="234">
        <f>SUMPRODUCT((Synthèse!G$11:G$267="NA")*(Synthèse!$D$11:$D$267="AAA"))</f>
        <v>0</v>
      </c>
      <c r="AH9" s="234">
        <f>SUMPRODUCT((Synthèse!H$11:H$267="NA")*(Synthèse!$D$11:$D$267="AAA"))</f>
        <v>0</v>
      </c>
      <c r="AI9" s="234">
        <f>SUMPRODUCT((Synthèse!I$11:I$267="NA")*(Synthèse!$D$11:$D$267="AAA"))</f>
        <v>0</v>
      </c>
      <c r="AJ9" s="234">
        <f>SUMPRODUCT((Synthèse!J$11:J$267="NA")*(Synthèse!$D$11:$D$267="AAA"))</f>
        <v>0</v>
      </c>
      <c r="AK9" s="234">
        <f>SUMPRODUCT((Synthèse!K$11:K$267="NA")*(Synthèse!$D$11:$D$267="AAA"))</f>
        <v>0</v>
      </c>
      <c r="AL9" s="234">
        <f>SUMPRODUCT((Synthèse!L$11:L$267="NA")*(Synthèse!$D$11:$D$267="AAA"))</f>
        <v>0</v>
      </c>
      <c r="AM9" s="234">
        <f>SUMPRODUCT((Synthèse!M$11:M$267="NA")*(Synthèse!$D$11:$D$267="AAA"))</f>
        <v>0</v>
      </c>
      <c r="AN9" s="234">
        <f>SUMPRODUCT((Synthèse!N$11:N$267="NA")*(Synthèse!$D$11:$D$267="AAA"))</f>
        <v>0</v>
      </c>
      <c r="AO9" s="234">
        <f>SUMPRODUCT((Synthèse!O$11:O$267="NA")*(Synthèse!$D$11:$D$267="AAA"))</f>
        <v>0</v>
      </c>
      <c r="AP9" s="234">
        <f>SUMPRODUCT((Synthèse!P$11:P$267="NA")*(Synthèse!$D$11:$D$267="AAA"))</f>
        <v>0</v>
      </c>
      <c r="AQ9" s="234">
        <f>SUMPRODUCT((Synthèse!Q$11:Q$267="NA")*(Synthèse!$D$11:$D$267="AAA"))</f>
        <v>0</v>
      </c>
      <c r="AR9" s="234">
        <f>SUMPRODUCT((Synthèse!R$11:R$267="NA")*(Synthèse!$D$11:$D$267="AAA"))</f>
        <v>0</v>
      </c>
      <c r="AS9" s="234">
        <f>SUMPRODUCT((Synthèse!S$11:S$267="NA")*(Synthèse!$D$11:$D$267="AAA"))</f>
        <v>0</v>
      </c>
    </row>
    <row r="10" spans="1:45" s="9" customFormat="1" ht="30" x14ac:dyDescent="0.25">
      <c r="A10" s="68"/>
      <c r="B10" s="75" t="str">
        <f>Modèle!B12</f>
        <v>Images</v>
      </c>
      <c r="C10" s="82" t="str">
        <f>Modèle!D12</f>
        <v>1.2.1</v>
      </c>
      <c r="D10" s="83" t="str">
        <f>Modèle!E12</f>
        <v>A</v>
      </c>
      <c r="E10" s="193">
        <f ca="1">COUNTIF(OFFSET(Synthèse!$G19,0,0,1,COUNTA(Synthèse!$10:$10)-6),"="&amp;$E$1)</f>
        <v>2</v>
      </c>
      <c r="F10" s="193">
        <f ca="1">COUNTIF(OFFSET(Synthèse!$G19,0,0,1,COUNTA(Synthèse!$10:$10)-6),"="&amp;$F$1)</f>
        <v>11</v>
      </c>
      <c r="G10" s="193">
        <f ca="1">COUNTIF(OFFSET(Synthèse!$G19,0,0,1,COUNTA(Synthèse!$10:$10)-6),"="&amp;$G$1)</f>
        <v>0</v>
      </c>
      <c r="H10" s="193">
        <f ca="1">COUNTIF(OFFSET(Synthèse!$G19,0,0,1,COUNTA(Synthèse!$10:$10)-6),"="&amp;$H$1)</f>
        <v>0</v>
      </c>
      <c r="I10" s="219">
        <f t="shared" ca="1" si="1"/>
        <v>13</v>
      </c>
      <c r="J10" s="68"/>
      <c r="K10" s="96"/>
      <c r="L10" s="191" t="s">
        <v>180</v>
      </c>
      <c r="M10" s="190">
        <f ca="1">SUMIF($D$133:$D$145,"&lt;&gt;AAA",E$133:E$145)</f>
        <v>37</v>
      </c>
      <c r="N10" s="190">
        <f ca="1">SUMIF($D$133:$D$145,"&lt;&gt;AAA",F$133:F$145)</f>
        <v>80</v>
      </c>
      <c r="O10" s="190">
        <f ca="1">SUMIF($D$133:$D$145,"&lt;&gt;AAA",G$133:G$145)</f>
        <v>0</v>
      </c>
      <c r="P10" s="190">
        <f ca="1">SUMIF($D$133:$D$145,"&lt;&gt;AAA",H$133:H$145)</f>
        <v>52</v>
      </c>
      <c r="S10" s="68"/>
      <c r="T10" s="254" t="s">
        <v>305</v>
      </c>
      <c r="U10" s="68"/>
      <c r="X10" s="68"/>
      <c r="AA10" s="68"/>
      <c r="AB10" s="32" t="s">
        <v>431</v>
      </c>
      <c r="AC10" s="31"/>
      <c r="AD10" s="68"/>
      <c r="AE10" s="213" t="s">
        <v>963</v>
      </c>
      <c r="AF10" s="235">
        <f t="shared" si="0"/>
        <v>3341</v>
      </c>
      <c r="AG10" s="236">
        <f t="shared" ref="AG10:AS10" si="2">SUM(AG$2:AG$5)</f>
        <v>257</v>
      </c>
      <c r="AH10" s="236">
        <f t="shared" si="2"/>
        <v>257</v>
      </c>
      <c r="AI10" s="236">
        <f t="shared" si="2"/>
        <v>257</v>
      </c>
      <c r="AJ10" s="236">
        <f t="shared" si="2"/>
        <v>257</v>
      </c>
      <c r="AK10" s="236">
        <f t="shared" si="2"/>
        <v>257</v>
      </c>
      <c r="AL10" s="236">
        <f t="shared" si="2"/>
        <v>257</v>
      </c>
      <c r="AM10" s="236">
        <f t="shared" si="2"/>
        <v>257</v>
      </c>
      <c r="AN10" s="236">
        <f t="shared" si="2"/>
        <v>257</v>
      </c>
      <c r="AO10" s="236">
        <f t="shared" si="2"/>
        <v>257</v>
      </c>
      <c r="AP10" s="236">
        <f t="shared" si="2"/>
        <v>257</v>
      </c>
      <c r="AQ10" s="236">
        <f t="shared" si="2"/>
        <v>257</v>
      </c>
      <c r="AR10" s="236">
        <f t="shared" si="2"/>
        <v>257</v>
      </c>
      <c r="AS10" s="236">
        <f t="shared" si="2"/>
        <v>257</v>
      </c>
    </row>
    <row r="11" spans="1:45" s="9" customFormat="1" ht="30" x14ac:dyDescent="0.25">
      <c r="A11" s="70"/>
      <c r="B11" s="75" t="str">
        <f>Modèle!B13</f>
        <v>Images</v>
      </c>
      <c r="C11" s="82" t="str">
        <f>Modèle!D13</f>
        <v>1.2.2</v>
      </c>
      <c r="D11" s="83" t="str">
        <f>Modèle!E13</f>
        <v>A</v>
      </c>
      <c r="E11" s="193">
        <f ca="1">COUNTIF(OFFSET(Synthèse!$G20,0,0,1,COUNTA(Synthèse!$10:$10)-6),"="&amp;$E$1)</f>
        <v>0</v>
      </c>
      <c r="F11" s="193">
        <f ca="1">COUNTIF(OFFSET(Synthèse!$G20,0,0,1,COUNTA(Synthèse!$10:$10)-6),"="&amp;$F$1)</f>
        <v>0</v>
      </c>
      <c r="G11" s="193">
        <f ca="1">COUNTIF(OFFSET(Synthèse!$G20,0,0,1,COUNTA(Synthèse!$10:$10)-6),"="&amp;$G$1)</f>
        <v>0</v>
      </c>
      <c r="H11" s="193">
        <f ca="1">COUNTIF(OFFSET(Synthèse!$G20,0,0,1,COUNTA(Synthèse!$10:$10)-6),"="&amp;$H$1)</f>
        <v>13</v>
      </c>
      <c r="I11" s="219">
        <f t="shared" ca="1" si="1"/>
        <v>13</v>
      </c>
      <c r="J11" s="68"/>
      <c r="K11" s="96"/>
      <c r="L11" s="191" t="s">
        <v>193</v>
      </c>
      <c r="M11" s="190">
        <f ca="1">SUMIF($D$146:$D$154,"&lt;&gt;AAA",E$146:E$154)</f>
        <v>46</v>
      </c>
      <c r="N11" s="190">
        <f ca="1">SUMIF($D$146:$D$154,"&lt;&gt;AAA",F$146:F$154)</f>
        <v>29</v>
      </c>
      <c r="O11" s="190">
        <f ca="1">SUMIF($D$146:$D$154,"&lt;&gt;AAA",G$146:G$154)</f>
        <v>0</v>
      </c>
      <c r="P11" s="190">
        <f ca="1">SUMIF($D$146:$D$154,"&lt;&gt;AAA",H$146:H$154)</f>
        <v>42</v>
      </c>
      <c r="S11" s="68"/>
      <c r="T11" s="121" t="s">
        <v>474</v>
      </c>
      <c r="U11" s="68"/>
      <c r="X11" s="68"/>
      <c r="AA11" s="68"/>
      <c r="AB11" s="26" t="s">
        <v>432</v>
      </c>
      <c r="AC11" s="26" t="s">
        <v>436</v>
      </c>
      <c r="AD11" s="68"/>
      <c r="AE11" s="214" t="s">
        <v>964</v>
      </c>
      <c r="AF11" s="40">
        <f t="shared" si="0"/>
        <v>3341</v>
      </c>
      <c r="AG11" s="40">
        <f t="shared" ref="AG11:AS11" si="3">SUM(AG$2:AG$9)</f>
        <v>257</v>
      </c>
      <c r="AH11" s="40">
        <f t="shared" si="3"/>
        <v>257</v>
      </c>
      <c r="AI11" s="40">
        <f t="shared" si="3"/>
        <v>257</v>
      </c>
      <c r="AJ11" s="40">
        <f t="shared" si="3"/>
        <v>257</v>
      </c>
      <c r="AK11" s="40">
        <f t="shared" si="3"/>
        <v>257</v>
      </c>
      <c r="AL11" s="40">
        <f t="shared" si="3"/>
        <v>257</v>
      </c>
      <c r="AM11" s="40">
        <f t="shared" si="3"/>
        <v>257</v>
      </c>
      <c r="AN11" s="40">
        <f t="shared" si="3"/>
        <v>257</v>
      </c>
      <c r="AO11" s="40">
        <f t="shared" si="3"/>
        <v>257</v>
      </c>
      <c r="AP11" s="40">
        <f t="shared" si="3"/>
        <v>257</v>
      </c>
      <c r="AQ11" s="40">
        <f t="shared" si="3"/>
        <v>257</v>
      </c>
      <c r="AR11" s="40">
        <f t="shared" si="3"/>
        <v>257</v>
      </c>
      <c r="AS11" s="40">
        <f t="shared" si="3"/>
        <v>257</v>
      </c>
    </row>
    <row r="12" spans="1:45" s="9" customFormat="1" ht="30" x14ac:dyDescent="0.25">
      <c r="A12" s="70"/>
      <c r="B12" s="75" t="str">
        <f>Modèle!B14</f>
        <v>Images</v>
      </c>
      <c r="C12" s="82" t="str">
        <f>Modèle!D14</f>
        <v>1.2.3</v>
      </c>
      <c r="D12" s="83" t="str">
        <f>Modèle!E14</f>
        <v>A</v>
      </c>
      <c r="E12" s="193">
        <f ca="1">COUNTIF(OFFSET(Synthèse!$G21,0,0,1,COUNTA(Synthèse!$10:$10)-6),"="&amp;$E$1)</f>
        <v>0</v>
      </c>
      <c r="F12" s="193">
        <f ca="1">COUNTIF(OFFSET(Synthèse!$G21,0,0,1,COUNTA(Synthèse!$10:$10)-6),"="&amp;$F$1)</f>
        <v>0</v>
      </c>
      <c r="G12" s="193">
        <f ca="1">COUNTIF(OFFSET(Synthèse!$G21,0,0,1,COUNTA(Synthèse!$10:$10)-6),"="&amp;$G$1)</f>
        <v>0</v>
      </c>
      <c r="H12" s="193">
        <f ca="1">COUNTIF(OFFSET(Synthèse!$G21,0,0,1,COUNTA(Synthèse!$10:$10)-6),"="&amp;$H$1)</f>
        <v>13</v>
      </c>
      <c r="I12" s="219">
        <f t="shared" ca="1" si="1"/>
        <v>13</v>
      </c>
      <c r="J12" s="68"/>
      <c r="K12" s="96"/>
      <c r="L12" s="191" t="s">
        <v>202</v>
      </c>
      <c r="M12" s="190">
        <f ca="1">SUMIF($D$155:$D$184,"&lt;&gt;AAA",E$155:E$184)</f>
        <v>58</v>
      </c>
      <c r="N12" s="190">
        <f ca="1">SUMIF($D$155:$D$184,"&lt;&gt;AAA",F$155:F$184)</f>
        <v>169</v>
      </c>
      <c r="O12" s="190">
        <f ca="1">SUMIF($D$155:$D$184,"&lt;&gt;AAA",G$155:G$184)</f>
        <v>0</v>
      </c>
      <c r="P12" s="190">
        <f ca="1">SUMIF($D$155:$D$184,"&lt;&gt;AAA",H$155:H$184)</f>
        <v>163</v>
      </c>
      <c r="S12" s="68"/>
      <c r="T12" s="121" t="s">
        <v>475</v>
      </c>
      <c r="U12" s="68"/>
      <c r="X12" s="68"/>
      <c r="AA12" s="68"/>
      <c r="AB12" s="26" t="s">
        <v>433</v>
      </c>
      <c r="AC12" s="26" t="s">
        <v>437</v>
      </c>
      <c r="AD12" s="68"/>
      <c r="AE12" s="215"/>
      <c r="AF12" s="39"/>
      <c r="AG12" s="41"/>
      <c r="AH12" s="41"/>
      <c r="AI12" s="41"/>
      <c r="AJ12" s="41"/>
      <c r="AK12" s="41"/>
      <c r="AL12" s="41"/>
      <c r="AM12" s="41"/>
      <c r="AN12" s="41"/>
      <c r="AO12" s="41"/>
      <c r="AP12" s="41"/>
      <c r="AQ12" s="41"/>
      <c r="AR12" s="41"/>
      <c r="AS12" s="41"/>
    </row>
    <row r="13" spans="1:45" s="9" customFormat="1" x14ac:dyDescent="0.25">
      <c r="A13" s="70"/>
      <c r="B13" s="75" t="str">
        <f>Modèle!B15</f>
        <v>Images</v>
      </c>
      <c r="C13" s="82" t="str">
        <f>Modèle!D15</f>
        <v>1.2.4</v>
      </c>
      <c r="D13" s="83" t="str">
        <f>Modèle!E15</f>
        <v>A</v>
      </c>
      <c r="E13" s="193">
        <f ca="1">COUNTIF(OFFSET(Synthèse!$G22,0,0,1,COUNTA(Synthèse!$10:$10)-6),"="&amp;$E$1)</f>
        <v>0</v>
      </c>
      <c r="F13" s="193">
        <f ca="1">COUNTIF(OFFSET(Synthèse!$G22,0,0,1,COUNTA(Synthèse!$10:$10)-6),"="&amp;$F$1)</f>
        <v>0</v>
      </c>
      <c r="G13" s="193">
        <f ca="1">COUNTIF(OFFSET(Synthèse!$G22,0,0,1,COUNTA(Synthèse!$10:$10)-6),"="&amp;$G$1)</f>
        <v>0</v>
      </c>
      <c r="H13" s="193">
        <f ca="1">COUNTIF(OFFSET(Synthèse!$G22,0,0,1,COUNTA(Synthèse!$10:$10)-6),"="&amp;$H$1)</f>
        <v>13</v>
      </c>
      <c r="I13" s="219">
        <f t="shared" ca="1" si="1"/>
        <v>13</v>
      </c>
      <c r="J13" s="68"/>
      <c r="K13" s="96"/>
      <c r="L13" s="189" t="s">
        <v>4</v>
      </c>
      <c r="M13" s="190">
        <f ca="1">SUMIF($D$185:$D$218,"&lt;&gt;AAA",E$185:E$218)</f>
        <v>30</v>
      </c>
      <c r="N13" s="190">
        <f ca="1">SUMIF($D$185:$D$218,"&lt;&gt;AAA",F$185:F$218)</f>
        <v>68</v>
      </c>
      <c r="O13" s="190">
        <f ca="1">SUMIF($D$185:$D$218,"&lt;&gt;AAA",G$185:G$218)</f>
        <v>0</v>
      </c>
      <c r="P13" s="190">
        <f ca="1">SUMIF($D$185:$D$218,"&lt;&gt;AAA",H$185:H$218)</f>
        <v>344</v>
      </c>
      <c r="S13" s="68"/>
      <c r="T13" s="121" t="s">
        <v>476</v>
      </c>
      <c r="U13" s="68"/>
      <c r="X13" s="68"/>
      <c r="AA13" s="68"/>
      <c r="AB13" s="26" t="s">
        <v>434</v>
      </c>
      <c r="AC13" s="26" t="s">
        <v>469</v>
      </c>
      <c r="AD13" s="68"/>
      <c r="AE13" s="216" t="s">
        <v>965</v>
      </c>
      <c r="AF13" s="237"/>
      <c r="AG13" s="238">
        <f t="shared" ref="AG13:AH15" si="4">IF(AG$10=0,0,CEILING(AG2/AG$10*100,0.5))</f>
        <v>18</v>
      </c>
      <c r="AH13" s="238">
        <f t="shared" si="4"/>
        <v>18</v>
      </c>
      <c r="AI13" s="238">
        <f t="shared" ref="AI13:AS13" si="5">IF(AI$10=0,0,CEILING(AI2/AI$10*100,0.5))</f>
        <v>18.5</v>
      </c>
      <c r="AJ13" s="238">
        <f t="shared" si="5"/>
        <v>19.5</v>
      </c>
      <c r="AK13" s="238">
        <f t="shared" si="5"/>
        <v>19.5</v>
      </c>
      <c r="AL13" s="238">
        <f t="shared" si="5"/>
        <v>19.5</v>
      </c>
      <c r="AM13" s="238">
        <f t="shared" si="5"/>
        <v>18</v>
      </c>
      <c r="AN13" s="238">
        <f t="shared" si="5"/>
        <v>19</v>
      </c>
      <c r="AO13" s="238">
        <f t="shared" si="5"/>
        <v>19</v>
      </c>
      <c r="AP13" s="238">
        <f t="shared" si="5"/>
        <v>16.5</v>
      </c>
      <c r="AQ13" s="238">
        <f t="shared" si="5"/>
        <v>18</v>
      </c>
      <c r="AR13" s="238">
        <f t="shared" si="5"/>
        <v>18.5</v>
      </c>
      <c r="AS13" s="238">
        <f t="shared" si="5"/>
        <v>24</v>
      </c>
    </row>
    <row r="14" spans="1:45" s="9" customFormat="1" x14ac:dyDescent="0.25">
      <c r="A14" s="70"/>
      <c r="B14" s="75" t="str">
        <f>Modèle!B16</f>
        <v>Images</v>
      </c>
      <c r="C14" s="82" t="str">
        <f>Modèle!D16</f>
        <v>1.2.5</v>
      </c>
      <c r="D14" s="83" t="str">
        <f>Modèle!E16</f>
        <v>A</v>
      </c>
      <c r="E14" s="193">
        <f ca="1">COUNTIF(OFFSET(Synthèse!$G23,0,0,1,COUNTA(Synthèse!$10:$10)-6),"="&amp;$E$1)</f>
        <v>0</v>
      </c>
      <c r="F14" s="193">
        <f ca="1">COUNTIF(OFFSET(Synthèse!$G23,0,0,1,COUNTA(Synthèse!$10:$10)-6),"="&amp;$F$1)</f>
        <v>0</v>
      </c>
      <c r="G14" s="193">
        <f ca="1">COUNTIF(OFFSET(Synthèse!$G23,0,0,1,COUNTA(Synthèse!$10:$10)-6),"="&amp;$G$1)</f>
        <v>0</v>
      </c>
      <c r="H14" s="193">
        <f ca="1">COUNTIF(OFFSET(Synthèse!$G23,0,0,1,COUNTA(Synthèse!$10:$10)-6),"="&amp;$H$1)</f>
        <v>13</v>
      </c>
      <c r="I14" s="219">
        <f t="shared" ca="1" si="1"/>
        <v>13</v>
      </c>
      <c r="J14" s="68"/>
      <c r="K14" s="96"/>
      <c r="L14" s="189" t="s">
        <v>7</v>
      </c>
      <c r="M14" s="190">
        <f ca="1">SUMIF($D$219:$D$237,"&lt;&gt;AAA",E$219:E$237)</f>
        <v>55</v>
      </c>
      <c r="N14" s="190">
        <f ca="1">SUMIF($D$219:$D$237,"&lt;&gt;AAA",F$219:F$237)</f>
        <v>49</v>
      </c>
      <c r="O14" s="190">
        <f ca="1">SUMIF($D$219:$D$237,"&lt;&gt;AAA",G$219:G$237)</f>
        <v>0</v>
      </c>
      <c r="P14" s="190">
        <f ca="1">SUMIF($D$219:$D$237,"&lt;&gt;AAA",H$219:H$237)</f>
        <v>143</v>
      </c>
      <c r="S14" s="68"/>
      <c r="T14" s="121" t="s">
        <v>477</v>
      </c>
      <c r="U14" s="68"/>
      <c r="X14" s="68"/>
      <c r="AA14" s="68"/>
      <c r="AB14" s="26" t="s">
        <v>435</v>
      </c>
      <c r="AC14" s="26" t="s">
        <v>470</v>
      </c>
      <c r="AD14" s="68"/>
      <c r="AE14" s="216" t="s">
        <v>966</v>
      </c>
      <c r="AF14" s="237"/>
      <c r="AG14" s="238">
        <f t="shared" si="4"/>
        <v>14</v>
      </c>
      <c r="AH14" s="238">
        <f t="shared" si="4"/>
        <v>10.5</v>
      </c>
      <c r="AI14" s="238">
        <f t="shared" ref="AI14:AS14" si="6">IF(AI$10=0,0,CEILING(AI3/AI$10*100,0.5))</f>
        <v>13.5</v>
      </c>
      <c r="AJ14" s="238">
        <f t="shared" si="6"/>
        <v>13.5</v>
      </c>
      <c r="AK14" s="238">
        <f t="shared" si="6"/>
        <v>10</v>
      </c>
      <c r="AL14" s="238">
        <f t="shared" si="6"/>
        <v>11.5</v>
      </c>
      <c r="AM14" s="238">
        <f t="shared" si="6"/>
        <v>11</v>
      </c>
      <c r="AN14" s="238">
        <f t="shared" si="6"/>
        <v>10.5</v>
      </c>
      <c r="AO14" s="238">
        <f t="shared" si="6"/>
        <v>9</v>
      </c>
      <c r="AP14" s="238">
        <f t="shared" si="6"/>
        <v>11</v>
      </c>
      <c r="AQ14" s="238">
        <f t="shared" si="6"/>
        <v>9</v>
      </c>
      <c r="AR14" s="238">
        <f t="shared" si="6"/>
        <v>11</v>
      </c>
      <c r="AS14" s="238">
        <f t="shared" si="6"/>
        <v>10.5</v>
      </c>
    </row>
    <row r="15" spans="1:45" s="9" customFormat="1" x14ac:dyDescent="0.25">
      <c r="A15" s="70"/>
      <c r="B15" s="75" t="str">
        <f>Modèle!B17</f>
        <v>Images</v>
      </c>
      <c r="C15" s="82" t="str">
        <f>Modèle!D17</f>
        <v>1.2.6</v>
      </c>
      <c r="D15" s="83" t="str">
        <f>Modèle!E17</f>
        <v>A</v>
      </c>
      <c r="E15" s="193">
        <f ca="1">COUNTIF(OFFSET(Synthèse!$G24,0,0,1,COUNTA(Synthèse!$10:$10)-6),"="&amp;$E$1)</f>
        <v>0</v>
      </c>
      <c r="F15" s="193">
        <f ca="1">COUNTIF(OFFSET(Synthèse!$G24,0,0,1,COUNTA(Synthèse!$10:$10)-6),"="&amp;$F$1)</f>
        <v>0</v>
      </c>
      <c r="G15" s="193">
        <f ca="1">COUNTIF(OFFSET(Synthèse!$G24,0,0,1,COUNTA(Synthèse!$10:$10)-6),"="&amp;$G$1)</f>
        <v>0</v>
      </c>
      <c r="H15" s="193">
        <f ca="1">COUNTIF(OFFSET(Synthèse!$G24,0,0,1,COUNTA(Synthèse!$10:$10)-6),"="&amp;$H$1)</f>
        <v>13</v>
      </c>
      <c r="I15" s="219">
        <f t="shared" ca="1" si="1"/>
        <v>13</v>
      </c>
      <c r="J15" s="68"/>
      <c r="K15" s="96"/>
      <c r="L15" s="189" t="s">
        <v>279</v>
      </c>
      <c r="M15" s="190">
        <f ca="1">SUMIF($D$238:$D$258,"&lt;&gt;AAA",E$238:E$258)</f>
        <v>1</v>
      </c>
      <c r="N15" s="190">
        <f ca="1">SUMIF($D$238:$D$258,"&lt;&gt;AAA",F$238:F$258)</f>
        <v>39</v>
      </c>
      <c r="O15" s="190">
        <f ca="1">SUMIF($D$238:$D$258,"&lt;&gt;AAA",G$238:G$258)</f>
        <v>0</v>
      </c>
      <c r="P15" s="190">
        <f ca="1">SUMIF($D$238:$D$258,"&lt;&gt;AAA",H$238:H$258)</f>
        <v>233</v>
      </c>
      <c r="S15" s="68"/>
      <c r="U15" s="68"/>
      <c r="X15" s="68"/>
      <c r="AA15" s="68"/>
      <c r="AD15" s="68"/>
      <c r="AE15" s="216" t="s">
        <v>967</v>
      </c>
      <c r="AF15" s="237"/>
      <c r="AG15" s="238">
        <f t="shared" si="4"/>
        <v>0</v>
      </c>
      <c r="AH15" s="238">
        <f t="shared" si="4"/>
        <v>0</v>
      </c>
      <c r="AI15" s="238">
        <f t="shared" ref="AI15:AS15" si="7">IF(AI$10=0,0,CEILING(AI4/AI$10*100,0.5))</f>
        <v>0</v>
      </c>
      <c r="AJ15" s="238">
        <f t="shared" si="7"/>
        <v>0</v>
      </c>
      <c r="AK15" s="238">
        <f t="shared" si="7"/>
        <v>0</v>
      </c>
      <c r="AL15" s="238">
        <f t="shared" si="7"/>
        <v>0</v>
      </c>
      <c r="AM15" s="238">
        <f t="shared" si="7"/>
        <v>0</v>
      </c>
      <c r="AN15" s="238">
        <f t="shared" si="7"/>
        <v>0</v>
      </c>
      <c r="AO15" s="238">
        <f t="shared" si="7"/>
        <v>0</v>
      </c>
      <c r="AP15" s="238">
        <f t="shared" si="7"/>
        <v>0</v>
      </c>
      <c r="AQ15" s="238">
        <f t="shared" si="7"/>
        <v>0</v>
      </c>
      <c r="AR15" s="238">
        <f t="shared" si="7"/>
        <v>0</v>
      </c>
      <c r="AS15" s="238">
        <f t="shared" si="7"/>
        <v>0</v>
      </c>
    </row>
    <row r="16" spans="1:45" s="9" customFormat="1" ht="30" x14ac:dyDescent="0.25">
      <c r="A16" s="70"/>
      <c r="B16" s="74" t="str">
        <f>Modèle!B18</f>
        <v>Images</v>
      </c>
      <c r="C16" s="80" t="str">
        <f>Modèle!D18</f>
        <v>1.3.1</v>
      </c>
      <c r="D16" s="81" t="str">
        <f>Modèle!E18</f>
        <v>A</v>
      </c>
      <c r="E16" s="192">
        <f ca="1">COUNTIF(OFFSET(Synthèse!$G25,0,0,1,COUNTA(Synthèse!$10:$10)-6),"="&amp;$E$1)</f>
        <v>1</v>
      </c>
      <c r="F16" s="192">
        <f ca="1">COUNTIF(OFFSET(Synthèse!$G25,0,0,1,COUNTA(Synthèse!$10:$10)-6),"="&amp;$F$1)</f>
        <v>12</v>
      </c>
      <c r="G16" s="192">
        <f ca="1">COUNTIF(OFFSET(Synthèse!$G25,0,0,1,COUNTA(Synthèse!$10:$10)-6),"="&amp;$G$1)</f>
        <v>0</v>
      </c>
      <c r="H16" s="192">
        <f ca="1">COUNTIF(OFFSET(Synthèse!$G25,0,0,1,COUNTA(Synthèse!$10:$10)-6),"="&amp;$H$1)</f>
        <v>0</v>
      </c>
      <c r="I16" s="219">
        <f t="shared" ca="1" si="1"/>
        <v>13</v>
      </c>
      <c r="J16" s="68"/>
      <c r="K16" s="96"/>
      <c r="S16" s="68"/>
      <c r="U16" s="68"/>
      <c r="X16" s="68"/>
      <c r="AA16" s="68"/>
      <c r="AD16" s="68"/>
      <c r="AE16" s="217" t="s">
        <v>968</v>
      </c>
      <c r="AF16" s="239"/>
      <c r="AG16" s="240">
        <f>IF(ISERROR(INT(AG2*100/(SUM(AG$2:AG$3)))),0,INT(AG2*100/(SUM(AG$2:AG$3))))</f>
        <v>56</v>
      </c>
      <c r="AH16" s="240">
        <f>IF(ISERROR(INT(AH2*100/(SUM(AH$2:AH$3)))),0,INT(AH2*100/(SUM(AH$2:AH$3))))</f>
        <v>63</v>
      </c>
      <c r="AI16" s="240">
        <f t="shared" ref="AI16:AS16" si="8">IF(ISERROR(INT(AI2*100/(SUM(AI$2:AI$3)))),0,INT(AI2*100/(SUM(AI$2:AI$3))))</f>
        <v>58</v>
      </c>
      <c r="AJ16" s="240">
        <f t="shared" si="8"/>
        <v>59</v>
      </c>
      <c r="AK16" s="240">
        <f t="shared" si="8"/>
        <v>66</v>
      </c>
      <c r="AL16" s="240">
        <f t="shared" si="8"/>
        <v>62</v>
      </c>
      <c r="AM16" s="240">
        <f t="shared" si="8"/>
        <v>63</v>
      </c>
      <c r="AN16" s="240">
        <f t="shared" si="8"/>
        <v>64</v>
      </c>
      <c r="AO16" s="240">
        <f t="shared" si="8"/>
        <v>67</v>
      </c>
      <c r="AP16" s="240">
        <f t="shared" si="8"/>
        <v>60</v>
      </c>
      <c r="AQ16" s="240">
        <f t="shared" si="8"/>
        <v>67</v>
      </c>
      <c r="AR16" s="240">
        <f t="shared" si="8"/>
        <v>62</v>
      </c>
      <c r="AS16" s="240">
        <f t="shared" si="8"/>
        <v>70</v>
      </c>
    </row>
    <row r="17" spans="1:45" s="9" customFormat="1" x14ac:dyDescent="0.25">
      <c r="A17" s="70"/>
      <c r="B17" s="74" t="str">
        <f>Modèle!B19</f>
        <v>Images</v>
      </c>
      <c r="C17" s="80" t="str">
        <f>Modèle!D19</f>
        <v>1.3.2</v>
      </c>
      <c r="D17" s="81" t="str">
        <f>Modèle!E19</f>
        <v>A</v>
      </c>
      <c r="E17" s="192">
        <f ca="1">COUNTIF(OFFSET(Synthèse!$G26,0,0,1,COUNTA(Synthèse!$10:$10)-6),"="&amp;$E$1)</f>
        <v>0</v>
      </c>
      <c r="F17" s="192">
        <f ca="1">COUNTIF(OFFSET(Synthèse!$G26,0,0,1,COUNTA(Synthèse!$10:$10)-6),"="&amp;$F$1)</f>
        <v>0</v>
      </c>
      <c r="G17" s="192">
        <f ca="1">COUNTIF(OFFSET(Synthèse!$G26,0,0,1,COUNTA(Synthèse!$10:$10)-6),"="&amp;$G$1)</f>
        <v>0</v>
      </c>
      <c r="H17" s="192">
        <f ca="1">COUNTIF(OFFSET(Synthèse!$G26,0,0,1,COUNTA(Synthèse!$10:$10)-6),"="&amp;$H$1)</f>
        <v>13</v>
      </c>
      <c r="I17" s="219">
        <f t="shared" ca="1" si="1"/>
        <v>13</v>
      </c>
      <c r="J17" s="68"/>
      <c r="K17" s="96"/>
      <c r="L17" s="202" t="s">
        <v>37</v>
      </c>
      <c r="M17" s="203">
        <f ca="1">SUM(M3:M15)</f>
        <v>362</v>
      </c>
      <c r="N17" s="203">
        <f ca="1">SUM(N3:N15)</f>
        <v>622</v>
      </c>
      <c r="O17" s="203">
        <f ca="1">SUM(O3:O15)</f>
        <v>0</v>
      </c>
      <c r="P17" s="203">
        <f ca="1">SUM(P3:P15)</f>
        <v>2357</v>
      </c>
      <c r="S17" s="68"/>
      <c r="U17" s="68"/>
      <c r="X17" s="68"/>
      <c r="AA17" s="68"/>
      <c r="AD17" s="68"/>
      <c r="AE17" s="16"/>
    </row>
    <row r="18" spans="1:45" s="9" customFormat="1" x14ac:dyDescent="0.25">
      <c r="A18" s="70"/>
      <c r="B18" s="74" t="str">
        <f>Modèle!B20</f>
        <v>Images</v>
      </c>
      <c r="C18" s="80" t="str">
        <f>Modèle!D20</f>
        <v>1.3.3</v>
      </c>
      <c r="D18" s="81" t="str">
        <f>Modèle!E20</f>
        <v>A</v>
      </c>
      <c r="E18" s="192">
        <f ca="1">COUNTIF(OFFSET(Synthèse!$G27,0,0,1,COUNTA(Synthèse!$10:$10)-6),"="&amp;$E$1)</f>
        <v>0</v>
      </c>
      <c r="F18" s="192">
        <f ca="1">COUNTIF(OFFSET(Synthèse!$G27,0,0,1,COUNTA(Synthèse!$10:$10)-6),"="&amp;$F$1)</f>
        <v>0</v>
      </c>
      <c r="G18" s="192">
        <f ca="1">COUNTIF(OFFSET(Synthèse!$G27,0,0,1,COUNTA(Synthèse!$10:$10)-6),"="&amp;$G$1)</f>
        <v>0</v>
      </c>
      <c r="H18" s="192">
        <f ca="1">COUNTIF(OFFSET(Synthèse!$G27,0,0,1,COUNTA(Synthèse!$10:$10)-6),"="&amp;$H$1)</f>
        <v>13</v>
      </c>
      <c r="I18" s="219">
        <f t="shared" ca="1" si="1"/>
        <v>13</v>
      </c>
      <c r="J18" s="68"/>
      <c r="K18" s="96"/>
      <c r="L18" s="202" t="s">
        <v>307</v>
      </c>
      <c r="M18" s="204">
        <f ca="1">IFERROR((100/(M17+N17))*M17,"")</f>
        <v>36.788617886178862</v>
      </c>
      <c r="N18" s="204">
        <f ca="1">IFERROR((100/(M17+N17))*N17,"")</f>
        <v>63.211382113821138</v>
      </c>
      <c r="S18" s="68"/>
      <c r="U18" s="68"/>
      <c r="X18" s="68"/>
      <c r="AA18" s="68"/>
      <c r="AD18" s="68"/>
      <c r="AE18" s="16"/>
    </row>
    <row r="19" spans="1:45" s="9" customFormat="1" ht="15.75" x14ac:dyDescent="0.25">
      <c r="A19" s="70"/>
      <c r="B19" s="74" t="str">
        <f>Modèle!B21</f>
        <v>Images</v>
      </c>
      <c r="C19" s="80" t="str">
        <f>Modèle!D21</f>
        <v>1.3.4</v>
      </c>
      <c r="D19" s="81" t="str">
        <f>Modèle!E21</f>
        <v>A</v>
      </c>
      <c r="E19" s="192">
        <f ca="1">COUNTIF(OFFSET(Synthèse!$G28,0,0,1,COUNTA(Synthèse!$10:$10)-6),"="&amp;$E$1)</f>
        <v>0</v>
      </c>
      <c r="F19" s="192">
        <f ca="1">COUNTIF(OFFSET(Synthèse!$G28,0,0,1,COUNTA(Synthèse!$10:$10)-6),"="&amp;$F$1)</f>
        <v>0</v>
      </c>
      <c r="G19" s="192">
        <f ca="1">COUNTIF(OFFSET(Synthèse!$G28,0,0,1,COUNTA(Synthèse!$10:$10)-6),"="&amp;$G$1)</f>
        <v>0</v>
      </c>
      <c r="H19" s="192">
        <f ca="1">COUNTIF(OFFSET(Synthèse!$G28,0,0,1,COUNTA(Synthèse!$10:$10)-6),"="&amp;$H$1)</f>
        <v>13</v>
      </c>
      <c r="I19" s="219">
        <f t="shared" ca="1" si="1"/>
        <v>13</v>
      </c>
      <c r="J19" s="68"/>
      <c r="K19" s="96"/>
      <c r="S19" s="68"/>
      <c r="U19" s="68"/>
      <c r="X19" s="68"/>
      <c r="AA19" s="68"/>
      <c r="AD19" s="68"/>
      <c r="AE19" s="264" t="s">
        <v>982</v>
      </c>
      <c r="AF19" s="265"/>
      <c r="AG19" s="257" t="s">
        <v>974</v>
      </c>
      <c r="AH19" s="257" t="s">
        <v>974</v>
      </c>
      <c r="AI19" s="257" t="s">
        <v>974</v>
      </c>
      <c r="AJ19" s="257" t="s">
        <v>974</v>
      </c>
      <c r="AK19" s="257" t="s">
        <v>974</v>
      </c>
      <c r="AL19" s="257" t="s">
        <v>974</v>
      </c>
      <c r="AM19" s="257" t="s">
        <v>974</v>
      </c>
      <c r="AN19" s="257" t="s">
        <v>974</v>
      </c>
      <c r="AO19" s="257" t="s">
        <v>974</v>
      </c>
      <c r="AP19" s="257" t="s">
        <v>974</v>
      </c>
      <c r="AQ19" s="257" t="s">
        <v>974</v>
      </c>
      <c r="AR19" s="257" t="s">
        <v>974</v>
      </c>
      <c r="AS19" s="257" t="s">
        <v>974</v>
      </c>
    </row>
    <row r="20" spans="1:45" s="9" customFormat="1" x14ac:dyDescent="0.25">
      <c r="A20" s="70"/>
      <c r="B20" s="74" t="str">
        <f>Modèle!B22</f>
        <v>Images</v>
      </c>
      <c r="C20" s="80" t="str">
        <f>Modèle!D22</f>
        <v>1.3.5</v>
      </c>
      <c r="D20" s="81" t="str">
        <f>Modèle!E22</f>
        <v>A</v>
      </c>
      <c r="E20" s="192">
        <f ca="1">COUNTIF(OFFSET(Synthèse!$G29,0,0,1,COUNTA(Synthèse!$10:$10)-6),"="&amp;$E$1)</f>
        <v>0</v>
      </c>
      <c r="F20" s="192">
        <f ca="1">COUNTIF(OFFSET(Synthèse!$G29,0,0,1,COUNTA(Synthèse!$10:$10)-6),"="&amp;$F$1)</f>
        <v>0</v>
      </c>
      <c r="G20" s="192">
        <f ca="1">COUNTIF(OFFSET(Synthèse!$G29,0,0,1,COUNTA(Synthèse!$10:$10)-6),"="&amp;$G$1)</f>
        <v>0</v>
      </c>
      <c r="H20" s="192">
        <f ca="1">COUNTIF(OFFSET(Synthèse!$G29,0,0,1,COUNTA(Synthèse!$10:$10)-6),"="&amp;$H$1)</f>
        <v>13</v>
      </c>
      <c r="I20" s="219">
        <f t="shared" ca="1" si="1"/>
        <v>13</v>
      </c>
      <c r="J20" s="68"/>
      <c r="K20" s="96"/>
      <c r="L20" s="363" t="s">
        <v>637</v>
      </c>
      <c r="M20" s="363"/>
      <c r="N20" s="363"/>
      <c r="O20"/>
      <c r="P20"/>
      <c r="S20" s="68"/>
      <c r="U20" s="68"/>
      <c r="X20" s="68"/>
      <c r="AA20" s="68"/>
      <c r="AD20" s="68"/>
      <c r="AE20" s="221" t="s">
        <v>970</v>
      </c>
      <c r="AF20" s="24" t="s">
        <v>986</v>
      </c>
      <c r="AG20" s="258" t="str">
        <f t="shared" ref="AG20:AS20" si="9">AG$1</f>
        <v>Page1</v>
      </c>
      <c r="AH20" s="258" t="str">
        <f t="shared" si="9"/>
        <v>Page2</v>
      </c>
      <c r="AI20" s="258" t="str">
        <f t="shared" si="9"/>
        <v>Page3</v>
      </c>
      <c r="AJ20" s="258" t="str">
        <f t="shared" si="9"/>
        <v>Page4</v>
      </c>
      <c r="AK20" s="258" t="str">
        <f t="shared" si="9"/>
        <v>Page5</v>
      </c>
      <c r="AL20" s="258" t="str">
        <f t="shared" si="9"/>
        <v>Page6</v>
      </c>
      <c r="AM20" s="258" t="str">
        <f t="shared" si="9"/>
        <v>Page7</v>
      </c>
      <c r="AN20" s="258" t="str">
        <f t="shared" si="9"/>
        <v>Page8</v>
      </c>
      <c r="AO20" s="258" t="str">
        <f t="shared" si="9"/>
        <v>Page9</v>
      </c>
      <c r="AP20" s="258" t="str">
        <f t="shared" si="9"/>
        <v>Page10</v>
      </c>
      <c r="AQ20" s="258" t="str">
        <f t="shared" si="9"/>
        <v>Page11</v>
      </c>
      <c r="AR20" s="258" t="str">
        <f t="shared" si="9"/>
        <v>Page12</v>
      </c>
      <c r="AS20" s="258" t="str">
        <f t="shared" si="9"/>
        <v>Page13</v>
      </c>
    </row>
    <row r="21" spans="1:45" s="9" customFormat="1" x14ac:dyDescent="0.25">
      <c r="A21" s="70"/>
      <c r="B21" s="74" t="str">
        <f>Modèle!B23</f>
        <v>Images</v>
      </c>
      <c r="C21" s="80" t="str">
        <f>Modèle!D23</f>
        <v>1.3.6</v>
      </c>
      <c r="D21" s="81" t="str">
        <f>Modèle!E23</f>
        <v>A</v>
      </c>
      <c r="E21" s="192">
        <f ca="1">COUNTIF(OFFSET(Synthèse!$G30,0,0,1,COUNTA(Synthèse!$10:$10)-6),"="&amp;$E$1)</f>
        <v>0</v>
      </c>
      <c r="F21" s="192">
        <f ca="1">COUNTIF(OFFSET(Synthèse!$G30,0,0,1,COUNTA(Synthèse!$10:$10)-6),"="&amp;$F$1)</f>
        <v>0</v>
      </c>
      <c r="G21" s="192">
        <f ca="1">COUNTIF(OFFSET(Synthèse!$G30,0,0,1,COUNTA(Synthèse!$10:$10)-6),"="&amp;$G$1)</f>
        <v>0</v>
      </c>
      <c r="H21" s="192">
        <f ca="1">COUNTIF(OFFSET(Synthèse!$G30,0,0,1,COUNTA(Synthèse!$10:$10)-6),"="&amp;$H$1)</f>
        <v>13</v>
      </c>
      <c r="I21" s="219">
        <f t="shared" ca="1" si="1"/>
        <v>13</v>
      </c>
      <c r="J21" s="68"/>
      <c r="K21" s="96"/>
      <c r="L21" s="205" t="s">
        <v>308</v>
      </c>
      <c r="M21" s="21" t="s">
        <v>307</v>
      </c>
      <c r="N21" s="21" t="s">
        <v>309</v>
      </c>
      <c r="P21"/>
      <c r="S21" s="68"/>
      <c r="U21" s="68"/>
      <c r="X21" s="68"/>
      <c r="AA21" s="68"/>
      <c r="AD21" s="68"/>
      <c r="AE21" s="276" t="s">
        <v>317</v>
      </c>
      <c r="AF21" s="222">
        <f>COUNTIF(TabTrans[Test],"="&amp;Value!$AE21&amp;".*")</f>
        <v>8</v>
      </c>
      <c r="AG21" s="22">
        <f>IF(COUNTIFS(TabSynthez[Test],"="&amp;$AE21&amp;".*",TabSynthez[Page1],"Validé")&gt;0,IF(COUNTIFS(TabSynthez[Test],"="&amp;$AE21&amp;".*",TabSynthez[Page1],"Validé")+COUNTIFS(TabSynthez[Test],"="&amp;$AE21&amp;".*",TabSynthez[Page1],"NA")=$AF21,1,0),0)</f>
        <v>0</v>
      </c>
      <c r="AH21" s="22">
        <f>IF(COUNTIFS(TabSynthez[Test],"="&amp;$AE21&amp;".*",TabSynthez[Page2],"Validé")&gt;0,IF(COUNTIFS(TabSynthez[Test],"="&amp;$AE21&amp;".*",TabSynthez[Page2],"Validé")+COUNTIFS(TabSynthez[Test],"="&amp;$AE21&amp;".*",TabSynthez[Page2],"NA")=$AF21,1,0),0)</f>
        <v>0</v>
      </c>
      <c r="AI21" s="22">
        <f>IF(COUNTIFS(TabSynthez[Test],"="&amp;$AE21&amp;".*",TabSynthez[Page3],"Validé")&gt;0,IF(COUNTIFS(TabSynthez[Test],"="&amp;$AE21&amp;".*",TabSynthez[Page3],"Validé")+COUNTIFS(TabSynthez[Test],"="&amp;$AE21&amp;".*",TabSynthez[Page3],"NA")=$AF21,1,0),0)</f>
        <v>0</v>
      </c>
      <c r="AJ21" s="22">
        <f>IF(COUNTIFS(TabSynthez[Test],"="&amp;$AE21&amp;".*",TabSynthez[Page4],"Validé")&gt;0,IF(COUNTIFS(TabSynthez[Test],"="&amp;$AE21&amp;".*",TabSynthez[Page4],"Validé")+COUNTIFS(TabSynthez[Test],"="&amp;$AE21&amp;".*",TabSynthez[Page4],"NA")=$AF21,1,0),0)</f>
        <v>0</v>
      </c>
      <c r="AK21" s="22">
        <f>IF(COUNTIFS(TabSynthez[Test],"="&amp;$AE21&amp;".*",TabSynthez[Page5],"Validé")&gt;0,IF(COUNTIFS(TabSynthez[Test],"="&amp;$AE21&amp;".*",TabSynthez[Page5],"Validé")+COUNTIFS(TabSynthez[Test],"="&amp;$AE21&amp;".*",TabSynthez[Page5],"NA")=$AF21,1,0),0)</f>
        <v>0</v>
      </c>
      <c r="AL21" s="22">
        <f>IF(COUNTIFS(TabSynthez[Test],"="&amp;$AE21&amp;".*",TabSynthez[Page6],"Validé")&gt;0,IF(COUNTIFS(TabSynthez[Test],"="&amp;$AE21&amp;".*",TabSynthez[Page6],"Validé")+COUNTIFS(TabSynthez[Test],"="&amp;$AE21&amp;".*",TabSynthez[Page6],"NA")=$AF21,1,0),0)</f>
        <v>0</v>
      </c>
      <c r="AM21" s="22">
        <f>IF(COUNTIFS(TabSynthez[Test],"="&amp;$AE21&amp;".*",TabSynthez[Page7],"Validé")&gt;0,IF(COUNTIFS(TabSynthez[Test],"="&amp;$AE21&amp;".*",TabSynthez[Page7],"Validé")+COUNTIFS(TabSynthez[Test],"="&amp;$AE21&amp;".*",TabSynthez[Page7],"NA")=$AF21,1,0),0)</f>
        <v>0</v>
      </c>
      <c r="AN21" s="22">
        <f>IF(COUNTIFS(TabSynthez[Test],"="&amp;$AE21&amp;".*",TabSynthez[Page8],"Validé")&gt;0,IF(COUNTIFS(TabSynthez[Test],"="&amp;$AE21&amp;".*",TabSynthez[Page8],"Validé")+COUNTIFS(TabSynthez[Test],"="&amp;$AE21&amp;".*",TabSynthez[Page8],"NA")=$AF21,1,0),0)</f>
        <v>0</v>
      </c>
      <c r="AO21" s="22">
        <f>IF(COUNTIFS(TabSynthez[Test],"="&amp;$AE21&amp;".*",TabSynthez[Page9],"Validé")&gt;0,IF(COUNTIFS(TabSynthez[Test],"="&amp;$AE21&amp;".*",TabSynthez[Page9],"Validé")+COUNTIFS(TabSynthez[Test],"="&amp;$AE21&amp;".*",TabSynthez[Page9],"NA")=$AF21,1,0),0)</f>
        <v>0</v>
      </c>
      <c r="AP21" s="22">
        <f>IF(COUNTIFS(TabSynthez[Test],"="&amp;$AE21&amp;".*",TabSynthez[Page10],"Validé")&gt;0,IF(COUNTIFS(TabSynthez[Test],"="&amp;$AE21&amp;".*",TabSynthez[Page10],"Validé")+COUNTIFS(TabSynthez[Test],"="&amp;$AE21&amp;".*",TabSynthez[Page10],"NA")=$AF21,1,0),0)</f>
        <v>0</v>
      </c>
      <c r="AQ21" s="22">
        <f>IF(COUNTIFS(TabSynthez[Test],"="&amp;$AE21&amp;".*",TabSynthez[Page11],"Validé")&gt;0,IF(COUNTIFS(TabSynthez[Test],"="&amp;$AE21&amp;".*",TabSynthez[Page11],"Validé")+COUNTIFS(TabSynthez[Test],"="&amp;$AE21&amp;".*",TabSynthez[Page11],"NA")=$AF21,1,0),0)</f>
        <v>0</v>
      </c>
      <c r="AR21" s="22">
        <f>IF(COUNTIFS(TabSynthez[Test],"="&amp;$AE21&amp;".*",TabSynthez[Page12],"Validé")&gt;0,IF(COUNTIFS(TabSynthez[Test],"="&amp;$AE21&amp;".*",TabSynthez[Page12],"Validé")+COUNTIFS(TabSynthez[Test],"="&amp;$AE21&amp;".*",TabSynthez[Page12],"NA")=$AF21,1,0),0)</f>
        <v>0</v>
      </c>
      <c r="AS21" s="22">
        <f>IF(COUNTIFS(TabSynthez[Test],"="&amp;$AE21&amp;".*",TabSynthez[Page13],"Validé")&gt;0,IF(COUNTIFS(TabSynthez[Test],"="&amp;$AE21&amp;".*",TabSynthez[Page13],"Validé")+COUNTIFS(TabSynthez[Test],"="&amp;$AE21&amp;".*",TabSynthez[Page13],"NA")=$AF21,1,0),0)</f>
        <v>0</v>
      </c>
    </row>
    <row r="22" spans="1:45" s="9" customFormat="1" x14ac:dyDescent="0.25">
      <c r="A22" s="70"/>
      <c r="B22" s="74" t="str">
        <f>Modèle!B24</f>
        <v>Images</v>
      </c>
      <c r="C22" s="80" t="str">
        <f>Modèle!D24</f>
        <v>1.3.7</v>
      </c>
      <c r="D22" s="81" t="str">
        <f>Modèle!E24</f>
        <v>A</v>
      </c>
      <c r="E22" s="192">
        <f ca="1">COUNTIF(OFFSET(Synthèse!$G31,0,0,1,COUNTA(Synthèse!$10:$10)-6),"="&amp;$E$1)</f>
        <v>0</v>
      </c>
      <c r="F22" s="192">
        <f ca="1">COUNTIF(OFFSET(Synthèse!$G31,0,0,1,COUNTA(Synthèse!$10:$10)-6),"="&amp;$F$1)</f>
        <v>0</v>
      </c>
      <c r="G22" s="192">
        <f ca="1">COUNTIF(OFFSET(Synthèse!$G31,0,0,1,COUNTA(Synthèse!$10:$10)-6),"="&amp;$G$1)</f>
        <v>0</v>
      </c>
      <c r="H22" s="192">
        <f ca="1">COUNTIF(OFFSET(Synthèse!$G31,0,0,1,COUNTA(Synthèse!$10:$10)-6),"="&amp;$H$1)</f>
        <v>13</v>
      </c>
      <c r="I22" s="219">
        <f t="shared" ca="1" si="1"/>
        <v>13</v>
      </c>
      <c r="J22" s="68"/>
      <c r="K22" s="96"/>
      <c r="L22" s="23" t="s">
        <v>310</v>
      </c>
      <c r="M22" s="71">
        <f ca="1">IFERROR((100/(N22+N23))*N22,"")</f>
        <v>44.117647058823536</v>
      </c>
      <c r="N22" s="22">
        <f ca="1">COUNTIF(E2:E258,"&gt;0")</f>
        <v>60</v>
      </c>
      <c r="P22"/>
      <c r="S22" s="68"/>
      <c r="U22" s="68"/>
      <c r="X22" s="68"/>
      <c r="AA22" s="68"/>
      <c r="AD22" s="68"/>
      <c r="AE22" s="276" t="s">
        <v>319</v>
      </c>
      <c r="AF22" s="222">
        <f>COUNTIF(TabTrans[Test],"="&amp;Value!$AE22&amp;".*")</f>
        <v>6</v>
      </c>
      <c r="AG22" s="22">
        <f>IF(COUNTIFS(TabSynthez[Test],"="&amp;$AE22&amp;".*",TabSynthez[Page1],"Validé")&gt;0,IF(COUNTIFS(TabSynthez[Test],"="&amp;$AE22&amp;".*",TabSynthez[Page1],"Validé")+COUNTIFS(TabSynthez[Test],"="&amp;$AE22&amp;".*",TabSynthez[Page1],"NA")=$AF22,1,0),0)</f>
        <v>1</v>
      </c>
      <c r="AH22" s="22">
        <f>IF(COUNTIFS(TabSynthez[Test],"="&amp;$AE22&amp;".*",TabSynthez[Page2],"Validé")&gt;0,IF(COUNTIFS(TabSynthez[Test],"="&amp;$AE22&amp;".*",TabSynthez[Page2],"Validé")+COUNTIFS(TabSynthez[Test],"="&amp;$AE22&amp;".*",TabSynthez[Page2],"NA")=$AF22,1,0),0)</f>
        <v>1</v>
      </c>
      <c r="AI22" s="22">
        <f>IF(COUNTIFS(TabSynthez[Test],"="&amp;$AE22&amp;".*",TabSynthez[Page3],"Validé")&gt;0,IF(COUNTIFS(TabSynthez[Test],"="&amp;$AE22&amp;".*",TabSynthez[Page3],"Validé")+COUNTIFS(TabSynthez[Test],"="&amp;$AE22&amp;".*",TabSynthez[Page3],"NA")=$AF22,1,0),0)</f>
        <v>1</v>
      </c>
      <c r="AJ22" s="22">
        <f>IF(COUNTIFS(TabSynthez[Test],"="&amp;$AE22&amp;".*",TabSynthez[Page4],"Validé")&gt;0,IF(COUNTIFS(TabSynthez[Test],"="&amp;$AE22&amp;".*",TabSynthez[Page4],"Validé")+COUNTIFS(TabSynthez[Test],"="&amp;$AE22&amp;".*",TabSynthez[Page4],"NA")=$AF22,1,0),0)</f>
        <v>0</v>
      </c>
      <c r="AK22" s="22">
        <f>IF(COUNTIFS(TabSynthez[Test],"="&amp;$AE22&amp;".*",TabSynthez[Page5],"Validé")&gt;0,IF(COUNTIFS(TabSynthez[Test],"="&amp;$AE22&amp;".*",TabSynthez[Page5],"Validé")+COUNTIFS(TabSynthez[Test],"="&amp;$AE22&amp;".*",TabSynthez[Page5],"NA")=$AF22,1,0),0)</f>
        <v>1</v>
      </c>
      <c r="AL22" s="22">
        <f>IF(COUNTIFS(TabSynthez[Test],"="&amp;$AE22&amp;".*",TabSynthez[Page6],"Validé")&gt;0,IF(COUNTIFS(TabSynthez[Test],"="&amp;$AE22&amp;".*",TabSynthez[Page6],"Validé")+COUNTIFS(TabSynthez[Test],"="&amp;$AE22&amp;".*",TabSynthez[Page6],"NA")=$AF22,1,0),0)</f>
        <v>1</v>
      </c>
      <c r="AM22" s="22">
        <f>IF(COUNTIFS(TabSynthez[Test],"="&amp;$AE22&amp;".*",TabSynthez[Page7],"Validé")&gt;0,IF(COUNTIFS(TabSynthez[Test],"="&amp;$AE22&amp;".*",TabSynthez[Page7],"Validé")+COUNTIFS(TabSynthez[Test],"="&amp;$AE22&amp;".*",TabSynthez[Page7],"NA")=$AF22,1,0),0)</f>
        <v>0</v>
      </c>
      <c r="AN22" s="22">
        <f>IF(COUNTIFS(TabSynthez[Test],"="&amp;$AE22&amp;".*",TabSynthez[Page8],"Validé")&gt;0,IF(COUNTIFS(TabSynthez[Test],"="&amp;$AE22&amp;".*",TabSynthez[Page8],"Validé")+COUNTIFS(TabSynthez[Test],"="&amp;$AE22&amp;".*",TabSynthez[Page8],"NA")=$AF22,1,0),0)</f>
        <v>1</v>
      </c>
      <c r="AO22" s="22">
        <f>IF(COUNTIFS(TabSynthez[Test],"="&amp;$AE22&amp;".*",TabSynthez[Page9],"Validé")&gt;0,IF(COUNTIFS(TabSynthez[Test],"="&amp;$AE22&amp;".*",TabSynthez[Page9],"Validé")+COUNTIFS(TabSynthez[Test],"="&amp;$AE22&amp;".*",TabSynthez[Page9],"NA")=$AF22,1,0),0)</f>
        <v>1</v>
      </c>
      <c r="AP22" s="22">
        <f>IF(COUNTIFS(TabSynthez[Test],"="&amp;$AE22&amp;".*",TabSynthez[Page10],"Validé")&gt;0,IF(COUNTIFS(TabSynthez[Test],"="&amp;$AE22&amp;".*",TabSynthez[Page10],"Validé")+COUNTIFS(TabSynthez[Test],"="&amp;$AE22&amp;".*",TabSynthez[Page10],"NA")=$AF22,1,0),0)</f>
        <v>1</v>
      </c>
      <c r="AQ22" s="22">
        <f>IF(COUNTIFS(TabSynthez[Test],"="&amp;$AE22&amp;".*",TabSynthez[Page11],"Validé")&gt;0,IF(COUNTIFS(TabSynthez[Test],"="&amp;$AE22&amp;".*",TabSynthez[Page11],"Validé")+COUNTIFS(TabSynthez[Test],"="&amp;$AE22&amp;".*",TabSynthez[Page11],"NA")=$AF22,1,0),0)</f>
        <v>1</v>
      </c>
      <c r="AR22" s="22">
        <f>IF(COUNTIFS(TabSynthez[Test],"="&amp;$AE22&amp;".*",TabSynthez[Page12],"Validé")&gt;0,IF(COUNTIFS(TabSynthez[Test],"="&amp;$AE22&amp;".*",TabSynthez[Page12],"Validé")+COUNTIFS(TabSynthez[Test],"="&amp;$AE22&amp;".*",TabSynthez[Page12],"NA")=$AF22,1,0),0)</f>
        <v>1</v>
      </c>
      <c r="AS22" s="22">
        <f>IF(COUNTIFS(TabSynthez[Test],"="&amp;$AE22&amp;".*",TabSynthez[Page13],"Validé")&gt;0,IF(COUNTIFS(TabSynthez[Test],"="&amp;$AE22&amp;".*",TabSynthez[Page13],"Validé")+COUNTIFS(TabSynthez[Test],"="&amp;$AE22&amp;".*",TabSynthez[Page13],"NA")=$AF22,1,0),0)</f>
        <v>1</v>
      </c>
    </row>
    <row r="23" spans="1:45" s="9" customFormat="1" x14ac:dyDescent="0.25">
      <c r="A23" s="70"/>
      <c r="B23" s="74" t="str">
        <f>Modèle!B25</f>
        <v>Images</v>
      </c>
      <c r="C23" s="80" t="str">
        <f>Modèle!D25</f>
        <v>1.3.8</v>
      </c>
      <c r="D23" s="81" t="str">
        <f>Modèle!E25</f>
        <v>A</v>
      </c>
      <c r="E23" s="192">
        <f ca="1">COUNTIF(OFFSET(Synthèse!$G32,0,0,1,COUNTA(Synthèse!$10:$10)-6),"="&amp;$E$1)</f>
        <v>0</v>
      </c>
      <c r="F23" s="192">
        <f ca="1">COUNTIF(OFFSET(Synthèse!$G32,0,0,1,COUNTA(Synthèse!$10:$10)-6),"="&amp;$F$1)</f>
        <v>0</v>
      </c>
      <c r="G23" s="192">
        <f ca="1">COUNTIF(OFFSET(Synthèse!$G32,0,0,1,COUNTA(Synthèse!$10:$10)-6),"="&amp;$G$1)</f>
        <v>0</v>
      </c>
      <c r="H23" s="192">
        <f ca="1">COUNTIF(OFFSET(Synthèse!$G32,0,0,1,COUNTA(Synthèse!$10:$10)-6),"="&amp;$H$1)</f>
        <v>13</v>
      </c>
      <c r="I23" s="219">
        <f t="shared" ca="1" si="1"/>
        <v>13</v>
      </c>
      <c r="J23" s="68"/>
      <c r="K23" s="96"/>
      <c r="L23" s="23" t="s">
        <v>311</v>
      </c>
      <c r="M23" s="71">
        <f ca="1">IFERROR((100/(N22+N23))*N23,"")</f>
        <v>55.882352941176478</v>
      </c>
      <c r="N23" s="22">
        <f ca="1">COUNTIF(F2:F258,"&gt;0")</f>
        <v>76</v>
      </c>
      <c r="P23"/>
      <c r="S23" s="68"/>
      <c r="U23" s="68"/>
      <c r="X23" s="68"/>
      <c r="AA23" s="68"/>
      <c r="AD23" s="68"/>
      <c r="AE23" s="276" t="s">
        <v>320</v>
      </c>
      <c r="AF23" s="222">
        <f>COUNTIF(TabTrans[Test],"="&amp;Value!$AE23&amp;".*")</f>
        <v>9</v>
      </c>
      <c r="AG23" s="22">
        <f>IF(COUNTIFS(TabSynthez[Test],"="&amp;$AE23&amp;".*",TabSynthez[Page1],"Validé")&gt;0,IF(COUNTIFS(TabSynthez[Test],"="&amp;$AE23&amp;".*",TabSynthez[Page1],"Validé")+COUNTIFS(TabSynthez[Test],"="&amp;$AE23&amp;".*",TabSynthez[Page1],"NA")=$AF23,1,0),0)</f>
        <v>0</v>
      </c>
      <c r="AH23" s="22">
        <f>IF(COUNTIFS(TabSynthez[Test],"="&amp;$AE23&amp;".*",TabSynthez[Page2],"Validé")&gt;0,IF(COUNTIFS(TabSynthez[Test],"="&amp;$AE23&amp;".*",TabSynthez[Page2],"Validé")+COUNTIFS(TabSynthez[Test],"="&amp;$AE23&amp;".*",TabSynthez[Page2],"NA")=$AF23,1,0),0)</f>
        <v>1</v>
      </c>
      <c r="AI23" s="22">
        <f>IF(COUNTIFS(TabSynthez[Test],"="&amp;$AE23&amp;".*",TabSynthez[Page3],"Validé")&gt;0,IF(COUNTIFS(TabSynthez[Test],"="&amp;$AE23&amp;".*",TabSynthez[Page3],"Validé")+COUNTIFS(TabSynthez[Test],"="&amp;$AE23&amp;".*",TabSynthez[Page3],"NA")=$AF23,1,0),0)</f>
        <v>1</v>
      </c>
      <c r="AJ23" s="22">
        <f>IF(COUNTIFS(TabSynthez[Test],"="&amp;$AE23&amp;".*",TabSynthez[Page4],"Validé")&gt;0,IF(COUNTIFS(TabSynthez[Test],"="&amp;$AE23&amp;".*",TabSynthez[Page4],"Validé")+COUNTIFS(TabSynthez[Test],"="&amp;$AE23&amp;".*",TabSynthez[Page4],"NA")=$AF23,1,0),0)</f>
        <v>1</v>
      </c>
      <c r="AK23" s="22">
        <f>IF(COUNTIFS(TabSynthez[Test],"="&amp;$AE23&amp;".*",TabSynthez[Page5],"Validé")&gt;0,IF(COUNTIFS(TabSynthez[Test],"="&amp;$AE23&amp;".*",TabSynthez[Page5],"Validé")+COUNTIFS(TabSynthez[Test],"="&amp;$AE23&amp;".*",TabSynthez[Page5],"NA")=$AF23,1,0),0)</f>
        <v>1</v>
      </c>
      <c r="AL23" s="22">
        <f>IF(COUNTIFS(TabSynthez[Test],"="&amp;$AE23&amp;".*",TabSynthez[Page6],"Validé")&gt;0,IF(COUNTIFS(TabSynthez[Test],"="&amp;$AE23&amp;".*",TabSynthez[Page6],"Validé")+COUNTIFS(TabSynthez[Test],"="&amp;$AE23&amp;".*",TabSynthez[Page6],"NA")=$AF23,1,0),0)</f>
        <v>1</v>
      </c>
      <c r="AM23" s="22">
        <f>IF(COUNTIFS(TabSynthez[Test],"="&amp;$AE23&amp;".*",TabSynthez[Page7],"Validé")&gt;0,IF(COUNTIFS(TabSynthez[Test],"="&amp;$AE23&amp;".*",TabSynthez[Page7],"Validé")+COUNTIFS(TabSynthez[Test],"="&amp;$AE23&amp;".*",TabSynthez[Page7],"NA")=$AF23,1,0),0)</f>
        <v>1</v>
      </c>
      <c r="AN23" s="22">
        <f>IF(COUNTIFS(TabSynthez[Test],"="&amp;$AE23&amp;".*",TabSynthez[Page8],"Validé")&gt;0,IF(COUNTIFS(TabSynthez[Test],"="&amp;$AE23&amp;".*",TabSynthez[Page8],"Validé")+COUNTIFS(TabSynthez[Test],"="&amp;$AE23&amp;".*",TabSynthez[Page8],"NA")=$AF23,1,0),0)</f>
        <v>1</v>
      </c>
      <c r="AO23" s="22">
        <f>IF(COUNTIFS(TabSynthez[Test],"="&amp;$AE23&amp;".*",TabSynthez[Page9],"Validé")&gt;0,IF(COUNTIFS(TabSynthez[Test],"="&amp;$AE23&amp;".*",TabSynthez[Page9],"Validé")+COUNTIFS(TabSynthez[Test],"="&amp;$AE23&amp;".*",TabSynthez[Page9],"NA")=$AF23,1,0),0)</f>
        <v>1</v>
      </c>
      <c r="AP23" s="22">
        <f>IF(COUNTIFS(TabSynthez[Test],"="&amp;$AE23&amp;".*",TabSynthez[Page10],"Validé")&gt;0,IF(COUNTIFS(TabSynthez[Test],"="&amp;$AE23&amp;".*",TabSynthez[Page10],"Validé")+COUNTIFS(TabSynthez[Test],"="&amp;$AE23&amp;".*",TabSynthez[Page10],"NA")=$AF23,1,0),0)</f>
        <v>1</v>
      </c>
      <c r="AQ23" s="22">
        <f>IF(COUNTIFS(TabSynthez[Test],"="&amp;$AE23&amp;".*",TabSynthez[Page11],"Validé")&gt;0,IF(COUNTIFS(TabSynthez[Test],"="&amp;$AE23&amp;".*",TabSynthez[Page11],"Validé")+COUNTIFS(TabSynthez[Test],"="&amp;$AE23&amp;".*",TabSynthez[Page11],"NA")=$AF23,1,0),0)</f>
        <v>1</v>
      </c>
      <c r="AR23" s="22">
        <f>IF(COUNTIFS(TabSynthez[Test],"="&amp;$AE23&amp;".*",TabSynthez[Page12],"Validé")&gt;0,IF(COUNTIFS(TabSynthez[Test],"="&amp;$AE23&amp;".*",TabSynthez[Page12],"Validé")+COUNTIFS(TabSynthez[Test],"="&amp;$AE23&amp;".*",TabSynthez[Page12],"NA")=$AF23,1,0),0)</f>
        <v>1</v>
      </c>
      <c r="AS23" s="22">
        <f>IF(COUNTIFS(TabSynthez[Test],"="&amp;$AE23&amp;".*",TabSynthez[Page13],"Validé")&gt;0,IF(COUNTIFS(TabSynthez[Test],"="&amp;$AE23&amp;".*",TabSynthez[Page13],"Validé")+COUNTIFS(TabSynthez[Test],"="&amp;$AE23&amp;".*",TabSynthez[Page13],"NA")=$AF23,1,0),0)</f>
        <v>1</v>
      </c>
    </row>
    <row r="24" spans="1:45" s="9" customFormat="1" x14ac:dyDescent="0.25">
      <c r="A24" s="68"/>
      <c r="B24" s="74" t="str">
        <f>Modèle!B26</f>
        <v>Images</v>
      </c>
      <c r="C24" s="80" t="str">
        <f>Modèle!D26</f>
        <v>1.3.9</v>
      </c>
      <c r="D24" s="81" t="str">
        <f>Modèle!E26</f>
        <v>A</v>
      </c>
      <c r="E24" s="192">
        <f ca="1">COUNTIF(OFFSET(Synthèse!$G33,0,0,1,COUNTA(Synthèse!$10:$10)-6),"="&amp;$E$1)</f>
        <v>0</v>
      </c>
      <c r="F24" s="192">
        <f ca="1">COUNTIF(OFFSET(Synthèse!$G33,0,0,1,COUNTA(Synthèse!$10:$10)-6),"="&amp;$F$1)</f>
        <v>13</v>
      </c>
      <c r="G24" s="192">
        <f ca="1">COUNTIF(OFFSET(Synthèse!$G33,0,0,1,COUNTA(Synthèse!$10:$10)-6),"="&amp;$G$1)</f>
        <v>0</v>
      </c>
      <c r="H24" s="192">
        <f ca="1">COUNTIF(OFFSET(Synthèse!$G33,0,0,1,COUNTA(Synthèse!$10:$10)-6),"="&amp;$H$1)</f>
        <v>0</v>
      </c>
      <c r="I24" s="219">
        <f t="shared" ca="1" si="1"/>
        <v>13</v>
      </c>
      <c r="J24" s="68"/>
      <c r="K24" s="96"/>
      <c r="L24"/>
      <c r="M24"/>
      <c r="N24"/>
      <c r="O24"/>
      <c r="P24"/>
      <c r="S24" s="68"/>
      <c r="U24" s="68"/>
      <c r="X24" s="68"/>
      <c r="AA24" s="68"/>
      <c r="AD24" s="68"/>
      <c r="AE24" s="276" t="s">
        <v>321</v>
      </c>
      <c r="AF24" s="222">
        <f>COUNTIF(TabTrans[Test],"="&amp;Value!$AE24&amp;".*")</f>
        <v>7</v>
      </c>
      <c r="AG24" s="22">
        <f>IF(COUNTIFS(TabSynthez[Test],"="&amp;$AE24&amp;".*",TabSynthez[Page1],"Validé")&gt;0,IF(COUNTIFS(TabSynthez[Test],"="&amp;$AE24&amp;".*",TabSynthez[Page1],"Validé")+COUNTIFS(TabSynthez[Test],"="&amp;$AE24&amp;".*",TabSynthez[Page1],"NA")=$AF24,1,0),0)</f>
        <v>0</v>
      </c>
      <c r="AH24" s="22">
        <f>IF(COUNTIFS(TabSynthez[Test],"="&amp;$AE24&amp;".*",TabSynthez[Page2],"Validé")&gt;0,IF(COUNTIFS(TabSynthez[Test],"="&amp;$AE24&amp;".*",TabSynthez[Page2],"Validé")+COUNTIFS(TabSynthez[Test],"="&amp;$AE24&amp;".*",TabSynthez[Page2],"NA")=$AF24,1,0),0)</f>
        <v>0</v>
      </c>
      <c r="AI24" s="22">
        <f>IF(COUNTIFS(TabSynthez[Test],"="&amp;$AE24&amp;".*",TabSynthez[Page3],"Validé")&gt;0,IF(COUNTIFS(TabSynthez[Test],"="&amp;$AE24&amp;".*",TabSynthez[Page3],"Validé")+COUNTIFS(TabSynthez[Test],"="&amp;$AE24&amp;".*",TabSynthez[Page3],"NA")=$AF24,1,0),0)</f>
        <v>0</v>
      </c>
      <c r="AJ24" s="22">
        <f>IF(COUNTIFS(TabSynthez[Test],"="&amp;$AE24&amp;".*",TabSynthez[Page4],"Validé")&gt;0,IF(COUNTIFS(TabSynthez[Test],"="&amp;$AE24&amp;".*",TabSynthez[Page4],"Validé")+COUNTIFS(TabSynthez[Test],"="&amp;$AE24&amp;".*",TabSynthez[Page4],"NA")=$AF24,1,0),0)</f>
        <v>0</v>
      </c>
      <c r="AK24" s="22">
        <f>IF(COUNTIFS(TabSynthez[Test],"="&amp;$AE24&amp;".*",TabSynthez[Page5],"Validé")&gt;0,IF(COUNTIFS(TabSynthez[Test],"="&amp;$AE24&amp;".*",TabSynthez[Page5],"Validé")+COUNTIFS(TabSynthez[Test],"="&amp;$AE24&amp;".*",TabSynthez[Page5],"NA")=$AF24,1,0),0)</f>
        <v>0</v>
      </c>
      <c r="AL24" s="22">
        <f>IF(COUNTIFS(TabSynthez[Test],"="&amp;$AE24&amp;".*",TabSynthez[Page6],"Validé")&gt;0,IF(COUNTIFS(TabSynthez[Test],"="&amp;$AE24&amp;".*",TabSynthez[Page6],"Validé")+COUNTIFS(TabSynthez[Test],"="&amp;$AE24&amp;".*",TabSynthez[Page6],"NA")=$AF24,1,0),0)</f>
        <v>0</v>
      </c>
      <c r="AM24" s="22">
        <f>IF(COUNTIFS(TabSynthez[Test],"="&amp;$AE24&amp;".*",TabSynthez[Page7],"Validé")&gt;0,IF(COUNTIFS(TabSynthez[Test],"="&amp;$AE24&amp;".*",TabSynthez[Page7],"Validé")+COUNTIFS(TabSynthez[Test],"="&amp;$AE24&amp;".*",TabSynthez[Page7],"NA")=$AF24,1,0),0)</f>
        <v>0</v>
      </c>
      <c r="AN24" s="22">
        <f>IF(COUNTIFS(TabSynthez[Test],"="&amp;$AE24&amp;".*",TabSynthez[Page8],"Validé")&gt;0,IF(COUNTIFS(TabSynthez[Test],"="&amp;$AE24&amp;".*",TabSynthez[Page8],"Validé")+COUNTIFS(TabSynthez[Test],"="&amp;$AE24&amp;".*",TabSynthez[Page8],"NA")=$AF24,1,0),0)</f>
        <v>0</v>
      </c>
      <c r="AO24" s="22">
        <f>IF(COUNTIFS(TabSynthez[Test],"="&amp;$AE24&amp;".*",TabSynthez[Page9],"Validé")&gt;0,IF(COUNTIFS(TabSynthez[Test],"="&amp;$AE24&amp;".*",TabSynthez[Page9],"Validé")+COUNTIFS(TabSynthez[Test],"="&amp;$AE24&amp;".*",TabSynthez[Page9],"NA")=$AF24,1,0),0)</f>
        <v>0</v>
      </c>
      <c r="AP24" s="22">
        <f>IF(COUNTIFS(TabSynthez[Test],"="&amp;$AE24&amp;".*",TabSynthez[Page10],"Validé")&gt;0,IF(COUNTIFS(TabSynthez[Test],"="&amp;$AE24&amp;".*",TabSynthez[Page10],"Validé")+COUNTIFS(TabSynthez[Test],"="&amp;$AE24&amp;".*",TabSynthez[Page10],"NA")=$AF24,1,0),0)</f>
        <v>0</v>
      </c>
      <c r="AQ24" s="22">
        <f>IF(COUNTIFS(TabSynthez[Test],"="&amp;$AE24&amp;".*",TabSynthez[Page11],"Validé")&gt;0,IF(COUNTIFS(TabSynthez[Test],"="&amp;$AE24&amp;".*",TabSynthez[Page11],"Validé")+COUNTIFS(TabSynthez[Test],"="&amp;$AE24&amp;".*",TabSynthez[Page11],"NA")=$AF24,1,0),0)</f>
        <v>0</v>
      </c>
      <c r="AR24" s="22">
        <f>IF(COUNTIFS(TabSynthez[Test],"="&amp;$AE24&amp;".*",TabSynthez[Page12],"Validé")&gt;0,IF(COUNTIFS(TabSynthez[Test],"="&amp;$AE24&amp;".*",TabSynthez[Page12],"Validé")+COUNTIFS(TabSynthez[Test],"="&amp;$AE24&amp;".*",TabSynthez[Page12],"NA")=$AF24,1,0),0)</f>
        <v>0</v>
      </c>
      <c r="AS24" s="22">
        <f>IF(COUNTIFS(TabSynthez[Test],"="&amp;$AE24&amp;".*",TabSynthez[Page13],"Validé")&gt;0,IF(COUNTIFS(TabSynthez[Test],"="&amp;$AE24&amp;".*",TabSynthez[Page13],"Validé")+COUNTIFS(TabSynthez[Test],"="&amp;$AE24&amp;".*",TabSynthez[Page13],"NA")=$AF24,1,0),0)</f>
        <v>1</v>
      </c>
    </row>
    <row r="25" spans="1:45" s="9" customFormat="1" x14ac:dyDescent="0.25">
      <c r="A25" s="68"/>
      <c r="B25" s="75" t="str">
        <f>Modèle!B27</f>
        <v>Images</v>
      </c>
      <c r="C25" s="82" t="str">
        <f>Modèle!D27</f>
        <v>1.4.1</v>
      </c>
      <c r="D25" s="83" t="str">
        <f>Modèle!E27</f>
        <v>A</v>
      </c>
      <c r="E25" s="193">
        <f ca="1">COUNTIF(OFFSET(Synthèse!$G34,0,0,1,COUNTA(Synthèse!$10:$10)-6),"="&amp;$E$1)</f>
        <v>0</v>
      </c>
      <c r="F25" s="193">
        <f ca="1">COUNTIF(OFFSET(Synthèse!$G34,0,0,1,COUNTA(Synthèse!$10:$10)-6),"="&amp;$F$1)</f>
        <v>1</v>
      </c>
      <c r="G25" s="193">
        <f ca="1">COUNTIF(OFFSET(Synthèse!$G34,0,0,1,COUNTA(Synthèse!$10:$10)-6),"="&amp;$G$1)</f>
        <v>0</v>
      </c>
      <c r="H25" s="193">
        <f ca="1">COUNTIF(OFFSET(Synthèse!$G34,0,0,1,COUNTA(Synthèse!$10:$10)-6),"="&amp;$H$1)</f>
        <v>12</v>
      </c>
      <c r="I25" s="219">
        <f t="shared" ca="1" si="1"/>
        <v>13</v>
      </c>
      <c r="J25" s="68"/>
      <c r="K25" s="96"/>
      <c r="L25"/>
      <c r="M25"/>
      <c r="N25"/>
      <c r="O25"/>
      <c r="P25"/>
      <c r="S25" s="68"/>
      <c r="U25" s="68"/>
      <c r="X25" s="68"/>
      <c r="AA25" s="68"/>
      <c r="AD25" s="68"/>
      <c r="AE25" s="276" t="s">
        <v>322</v>
      </c>
      <c r="AF25" s="222">
        <f>COUNTIF(TabTrans[Test],"="&amp;Value!$AE25&amp;".*")</f>
        <v>2</v>
      </c>
      <c r="AG25" s="22">
        <f>IF(COUNTIFS(TabSynthez[Test],"="&amp;$AE25&amp;".*",TabSynthez[Page1],"Validé")&gt;0,IF(COUNTIFS(TabSynthez[Test],"="&amp;$AE25&amp;".*",TabSynthez[Page1],"Validé")+COUNTIFS(TabSynthez[Test],"="&amp;$AE25&amp;".*",TabSynthez[Page1],"NA")=$AF25,1,0),0)</f>
        <v>0</v>
      </c>
      <c r="AH25" s="22">
        <f>IF(COUNTIFS(TabSynthez[Test],"="&amp;$AE25&amp;".*",TabSynthez[Page2],"Validé")&gt;0,IF(COUNTIFS(TabSynthez[Test],"="&amp;$AE25&amp;".*",TabSynthez[Page2],"Validé")+COUNTIFS(TabSynthez[Test],"="&amp;$AE25&amp;".*",TabSynthez[Page2],"NA")=$AF25,1,0),0)</f>
        <v>0</v>
      </c>
      <c r="AI25" s="22">
        <f>IF(COUNTIFS(TabSynthez[Test],"="&amp;$AE25&amp;".*",TabSynthez[Page3],"Validé")&gt;0,IF(COUNTIFS(TabSynthez[Test],"="&amp;$AE25&amp;".*",TabSynthez[Page3],"Validé")+COUNTIFS(TabSynthez[Test],"="&amp;$AE25&amp;".*",TabSynthez[Page3],"NA")=$AF25,1,0),0)</f>
        <v>0</v>
      </c>
      <c r="AJ25" s="22">
        <f>IF(COUNTIFS(TabSynthez[Test],"="&amp;$AE25&amp;".*",TabSynthez[Page4],"Validé")&gt;0,IF(COUNTIFS(TabSynthez[Test],"="&amp;$AE25&amp;".*",TabSynthez[Page4],"Validé")+COUNTIFS(TabSynthez[Test],"="&amp;$AE25&amp;".*",TabSynthez[Page4],"NA")=$AF25,1,0),0)</f>
        <v>0</v>
      </c>
      <c r="AK25" s="22">
        <f>IF(COUNTIFS(TabSynthez[Test],"="&amp;$AE25&amp;".*",TabSynthez[Page5],"Validé")&gt;0,IF(COUNTIFS(TabSynthez[Test],"="&amp;$AE25&amp;".*",TabSynthez[Page5],"Validé")+COUNTIFS(TabSynthez[Test],"="&amp;$AE25&amp;".*",TabSynthez[Page5],"NA")=$AF25,1,0),0)</f>
        <v>0</v>
      </c>
      <c r="AL25" s="22">
        <f>IF(COUNTIFS(TabSynthez[Test],"="&amp;$AE25&amp;".*",TabSynthez[Page6],"Validé")&gt;0,IF(COUNTIFS(TabSynthez[Test],"="&amp;$AE25&amp;".*",TabSynthez[Page6],"Validé")+COUNTIFS(TabSynthez[Test],"="&amp;$AE25&amp;".*",TabSynthez[Page6],"NA")=$AF25,1,0),0)</f>
        <v>0</v>
      </c>
      <c r="AM25" s="22">
        <f>IF(COUNTIFS(TabSynthez[Test],"="&amp;$AE25&amp;".*",TabSynthez[Page7],"Validé")&gt;0,IF(COUNTIFS(TabSynthez[Test],"="&amp;$AE25&amp;".*",TabSynthez[Page7],"Validé")+COUNTIFS(TabSynthez[Test],"="&amp;$AE25&amp;".*",TabSynthez[Page7],"NA")=$AF25,1,0),0)</f>
        <v>0</v>
      </c>
      <c r="AN25" s="22">
        <f>IF(COUNTIFS(TabSynthez[Test],"="&amp;$AE25&amp;".*",TabSynthez[Page8],"Validé")&gt;0,IF(COUNTIFS(TabSynthez[Test],"="&amp;$AE25&amp;".*",TabSynthez[Page8],"Validé")+COUNTIFS(TabSynthez[Test],"="&amp;$AE25&amp;".*",TabSynthez[Page8],"NA")=$AF25,1,0),0)</f>
        <v>0</v>
      </c>
      <c r="AO25" s="22">
        <f>IF(COUNTIFS(TabSynthez[Test],"="&amp;$AE25&amp;".*",TabSynthez[Page9],"Validé")&gt;0,IF(COUNTIFS(TabSynthez[Test],"="&amp;$AE25&amp;".*",TabSynthez[Page9],"Validé")+COUNTIFS(TabSynthez[Test],"="&amp;$AE25&amp;".*",TabSynthez[Page9],"NA")=$AF25,1,0),0)</f>
        <v>0</v>
      </c>
      <c r="AP25" s="22">
        <f>IF(COUNTIFS(TabSynthez[Test],"="&amp;$AE25&amp;".*",TabSynthez[Page10],"Validé")&gt;0,IF(COUNTIFS(TabSynthez[Test],"="&amp;$AE25&amp;".*",TabSynthez[Page10],"Validé")+COUNTIFS(TabSynthez[Test],"="&amp;$AE25&amp;".*",TabSynthez[Page10],"NA")=$AF25,1,0),0)</f>
        <v>0</v>
      </c>
      <c r="AQ25" s="22">
        <f>IF(COUNTIFS(TabSynthez[Test],"="&amp;$AE25&amp;".*",TabSynthez[Page11],"Validé")&gt;0,IF(COUNTIFS(TabSynthez[Test],"="&amp;$AE25&amp;".*",TabSynthez[Page11],"Validé")+COUNTIFS(TabSynthez[Test],"="&amp;$AE25&amp;".*",TabSynthez[Page11],"NA")=$AF25,1,0),0)</f>
        <v>0</v>
      </c>
      <c r="AR25" s="22">
        <f>IF(COUNTIFS(TabSynthez[Test],"="&amp;$AE25&amp;".*",TabSynthez[Page12],"Validé")&gt;0,IF(COUNTIFS(TabSynthez[Test],"="&amp;$AE25&amp;".*",TabSynthez[Page12],"Validé")+COUNTIFS(TabSynthez[Test],"="&amp;$AE25&amp;".*",TabSynthez[Page12],"NA")=$AF25,1,0),0)</f>
        <v>0</v>
      </c>
      <c r="AS25" s="22">
        <f>IF(COUNTIFS(TabSynthez[Test],"="&amp;$AE25&amp;".*",TabSynthez[Page13],"Validé")&gt;0,IF(COUNTIFS(TabSynthez[Test],"="&amp;$AE25&amp;".*",TabSynthez[Page13],"Validé")+COUNTIFS(TabSynthez[Test],"="&amp;$AE25&amp;".*",TabSynthez[Page13],"NA")=$AF25,1,0),0)</f>
        <v>1</v>
      </c>
    </row>
    <row r="26" spans="1:45" s="9" customFormat="1" x14ac:dyDescent="0.25">
      <c r="A26" s="68"/>
      <c r="B26" s="75" t="str">
        <f>Modèle!B28</f>
        <v>Images</v>
      </c>
      <c r="C26" s="82" t="str">
        <f>Modèle!D28</f>
        <v>1.4.2</v>
      </c>
      <c r="D26" s="83" t="str">
        <f>Modèle!E28</f>
        <v>A</v>
      </c>
      <c r="E26" s="193">
        <f ca="1">COUNTIF(OFFSET(Synthèse!$G35,0,0,1,COUNTA(Synthèse!$10:$10)-6),"="&amp;$E$1)</f>
        <v>0</v>
      </c>
      <c r="F26" s="193">
        <f ca="1">COUNTIF(OFFSET(Synthèse!$G35,0,0,1,COUNTA(Synthèse!$10:$10)-6),"="&amp;$F$1)</f>
        <v>0</v>
      </c>
      <c r="G26" s="193">
        <f ca="1">COUNTIF(OFFSET(Synthèse!$G35,0,0,1,COUNTA(Synthèse!$10:$10)-6),"="&amp;$G$1)</f>
        <v>0</v>
      </c>
      <c r="H26" s="193">
        <f ca="1">COUNTIF(OFFSET(Synthèse!$G35,0,0,1,COUNTA(Synthèse!$10:$10)-6),"="&amp;$H$1)</f>
        <v>13</v>
      </c>
      <c r="I26" s="219">
        <f t="shared" ca="1" si="1"/>
        <v>13</v>
      </c>
      <c r="J26" s="68"/>
      <c r="K26" s="96"/>
      <c r="L26" s="363" t="s">
        <v>312</v>
      </c>
      <c r="M26" s="363"/>
      <c r="N26" s="363"/>
      <c r="O26" s="363"/>
      <c r="P26" s="363"/>
      <c r="Q26" s="363"/>
      <c r="R26" s="201"/>
      <c r="S26" s="68"/>
      <c r="U26" s="68"/>
      <c r="X26" s="68"/>
      <c r="AA26" s="68"/>
      <c r="AD26" s="68"/>
      <c r="AE26" s="276" t="s">
        <v>323</v>
      </c>
      <c r="AF26" s="222">
        <f>COUNTIF(TabTrans[Test],"="&amp;Value!$AE26&amp;".*")</f>
        <v>10</v>
      </c>
      <c r="AG26" s="22">
        <f>IF(COUNTIFS(TabSynthez[Test],"="&amp;$AE26&amp;".*",TabSynthez[Page1],"Validé")&gt;0,IF(COUNTIFS(TabSynthez[Test],"="&amp;$AE26&amp;".*",TabSynthez[Page1],"Validé")+COUNTIFS(TabSynthez[Test],"="&amp;$AE26&amp;".*",TabSynthez[Page1],"NA")=$AF26,1,0),0)</f>
        <v>0</v>
      </c>
      <c r="AH26" s="22">
        <f>IF(COUNTIFS(TabSynthez[Test],"="&amp;$AE26&amp;".*",TabSynthez[Page2],"Validé")&gt;0,IF(COUNTIFS(TabSynthez[Test],"="&amp;$AE26&amp;".*",TabSynthez[Page2],"Validé")+COUNTIFS(TabSynthez[Test],"="&amp;$AE26&amp;".*",TabSynthez[Page2],"NA")=$AF26,1,0),0)</f>
        <v>0</v>
      </c>
      <c r="AI26" s="22">
        <f>IF(COUNTIFS(TabSynthez[Test],"="&amp;$AE26&amp;".*",TabSynthez[Page3],"Validé")&gt;0,IF(COUNTIFS(TabSynthez[Test],"="&amp;$AE26&amp;".*",TabSynthez[Page3],"Validé")+COUNTIFS(TabSynthez[Test],"="&amp;$AE26&amp;".*",TabSynthez[Page3],"NA")=$AF26,1,0),0)</f>
        <v>0</v>
      </c>
      <c r="AJ26" s="22">
        <f>IF(COUNTIFS(TabSynthez[Test],"="&amp;$AE26&amp;".*",TabSynthez[Page4],"Validé")&gt;0,IF(COUNTIFS(TabSynthez[Test],"="&amp;$AE26&amp;".*",TabSynthez[Page4],"Validé")+COUNTIFS(TabSynthez[Test],"="&amp;$AE26&amp;".*",TabSynthez[Page4],"NA")=$AF26,1,0),0)</f>
        <v>0</v>
      </c>
      <c r="AK26" s="22">
        <f>IF(COUNTIFS(TabSynthez[Test],"="&amp;$AE26&amp;".*",TabSynthez[Page5],"Validé")&gt;0,IF(COUNTIFS(TabSynthez[Test],"="&amp;$AE26&amp;".*",TabSynthez[Page5],"Validé")+COUNTIFS(TabSynthez[Test],"="&amp;$AE26&amp;".*",TabSynthez[Page5],"NA")=$AF26,1,0),0)</f>
        <v>0</v>
      </c>
      <c r="AL26" s="22">
        <f>IF(COUNTIFS(TabSynthez[Test],"="&amp;$AE26&amp;".*",TabSynthez[Page6],"Validé")&gt;0,IF(COUNTIFS(TabSynthez[Test],"="&amp;$AE26&amp;".*",TabSynthez[Page6],"Validé")+COUNTIFS(TabSynthez[Test],"="&amp;$AE26&amp;".*",TabSynthez[Page6],"NA")=$AF26,1,0),0)</f>
        <v>0</v>
      </c>
      <c r="AM26" s="22">
        <f>IF(COUNTIFS(TabSynthez[Test],"="&amp;$AE26&amp;".*",TabSynthez[Page7],"Validé")&gt;0,IF(COUNTIFS(TabSynthez[Test],"="&amp;$AE26&amp;".*",TabSynthez[Page7],"Validé")+COUNTIFS(TabSynthez[Test],"="&amp;$AE26&amp;".*",TabSynthez[Page7],"NA")=$AF26,1,0),0)</f>
        <v>0</v>
      </c>
      <c r="AN26" s="22">
        <f>IF(COUNTIFS(TabSynthez[Test],"="&amp;$AE26&amp;".*",TabSynthez[Page8],"Validé")&gt;0,IF(COUNTIFS(TabSynthez[Test],"="&amp;$AE26&amp;".*",TabSynthez[Page8],"Validé")+COUNTIFS(TabSynthez[Test],"="&amp;$AE26&amp;".*",TabSynthez[Page8],"NA")=$AF26,1,0),0)</f>
        <v>0</v>
      </c>
      <c r="AO26" s="22">
        <f>IF(COUNTIFS(TabSynthez[Test],"="&amp;$AE26&amp;".*",TabSynthez[Page9],"Validé")&gt;0,IF(COUNTIFS(TabSynthez[Test],"="&amp;$AE26&amp;".*",TabSynthez[Page9],"Validé")+COUNTIFS(TabSynthez[Test],"="&amp;$AE26&amp;".*",TabSynthez[Page9],"NA")=$AF26,1,0),0)</f>
        <v>0</v>
      </c>
      <c r="AP26" s="22">
        <f>IF(COUNTIFS(TabSynthez[Test],"="&amp;$AE26&amp;".*",TabSynthez[Page10],"Validé")&gt;0,IF(COUNTIFS(TabSynthez[Test],"="&amp;$AE26&amp;".*",TabSynthez[Page10],"Validé")+COUNTIFS(TabSynthez[Test],"="&amp;$AE26&amp;".*",TabSynthez[Page10],"NA")=$AF26,1,0),0)</f>
        <v>0</v>
      </c>
      <c r="AQ26" s="22">
        <f>IF(COUNTIFS(TabSynthez[Test],"="&amp;$AE26&amp;".*",TabSynthez[Page11],"Validé")&gt;0,IF(COUNTIFS(TabSynthez[Test],"="&amp;$AE26&amp;".*",TabSynthez[Page11],"Validé")+COUNTIFS(TabSynthez[Test],"="&amp;$AE26&amp;".*",TabSynthez[Page11],"NA")=$AF26,1,0),0)</f>
        <v>0</v>
      </c>
      <c r="AR26" s="22">
        <f>IF(COUNTIFS(TabSynthez[Test],"="&amp;$AE26&amp;".*",TabSynthez[Page12],"Validé")&gt;0,IF(COUNTIFS(TabSynthez[Test],"="&amp;$AE26&amp;".*",TabSynthez[Page12],"Validé")+COUNTIFS(TabSynthez[Test],"="&amp;$AE26&amp;".*",TabSynthez[Page12],"NA")=$AF26,1,0),0)</f>
        <v>0</v>
      </c>
      <c r="AS26" s="22">
        <f>IF(COUNTIFS(TabSynthez[Test],"="&amp;$AE26&amp;".*",TabSynthez[Page13],"Validé")&gt;0,IF(COUNTIFS(TabSynthez[Test],"="&amp;$AE26&amp;".*",TabSynthez[Page13],"Validé")+COUNTIFS(TabSynthez[Test],"="&amp;$AE26&amp;".*",TabSynthez[Page13],"NA")=$AF26,1,0),0)</f>
        <v>0</v>
      </c>
    </row>
    <row r="27" spans="1:45" s="9" customFormat="1" x14ac:dyDescent="0.25">
      <c r="A27" s="68"/>
      <c r="B27" s="75" t="str">
        <f>Modèle!B29</f>
        <v>Images</v>
      </c>
      <c r="C27" s="82" t="str">
        <f>Modèle!D29</f>
        <v>1.4.3</v>
      </c>
      <c r="D27" s="83" t="str">
        <f>Modèle!E29</f>
        <v>A</v>
      </c>
      <c r="E27" s="193">
        <f ca="1">COUNTIF(OFFSET(Synthèse!$G36,0,0,1,COUNTA(Synthèse!$10:$10)-6),"="&amp;$E$1)</f>
        <v>0</v>
      </c>
      <c r="F27" s="193">
        <f ca="1">COUNTIF(OFFSET(Synthèse!$G36,0,0,1,COUNTA(Synthèse!$10:$10)-6),"="&amp;$F$1)</f>
        <v>0</v>
      </c>
      <c r="G27" s="193">
        <f ca="1">COUNTIF(OFFSET(Synthèse!$G36,0,0,1,COUNTA(Synthèse!$10:$10)-6),"="&amp;$G$1)</f>
        <v>0</v>
      </c>
      <c r="H27" s="193">
        <f ca="1">COUNTIF(OFFSET(Synthèse!$G36,0,0,1,COUNTA(Synthèse!$10:$10)-6),"="&amp;$H$1)</f>
        <v>13</v>
      </c>
      <c r="I27" s="219">
        <f t="shared" ca="1" si="1"/>
        <v>13</v>
      </c>
      <c r="J27" s="68"/>
      <c r="K27" s="96"/>
      <c r="L27" s="47"/>
      <c r="M27" s="21" t="s">
        <v>296</v>
      </c>
      <c r="N27" s="21" t="s">
        <v>297</v>
      </c>
      <c r="O27" s="21" t="s">
        <v>301</v>
      </c>
      <c r="P27" s="21" t="s">
        <v>313</v>
      </c>
      <c r="Q27" s="93" t="s">
        <v>302</v>
      </c>
      <c r="R27" s="93"/>
      <c r="S27" s="68"/>
      <c r="U27" s="68"/>
      <c r="X27" s="68"/>
      <c r="AA27" s="68"/>
      <c r="AD27" s="68"/>
      <c r="AE27" s="276" t="s">
        <v>324</v>
      </c>
      <c r="AF27" s="222">
        <f>COUNTIF(TabTrans[Test],"="&amp;Value!$AE27&amp;".*")</f>
        <v>6</v>
      </c>
      <c r="AG27" s="22">
        <f>IF(COUNTIFS(TabSynthez[Test],"="&amp;$AE27&amp;".*",TabSynthez[Page1],"Validé")&gt;0,IF(COUNTIFS(TabSynthez[Test],"="&amp;$AE27&amp;".*",TabSynthez[Page1],"Validé")+COUNTIFS(TabSynthez[Test],"="&amp;$AE27&amp;".*",TabSynthez[Page1],"NA")=$AF27,1,0),0)</f>
        <v>0</v>
      </c>
      <c r="AH27" s="22">
        <f>IF(COUNTIFS(TabSynthez[Test],"="&amp;$AE27&amp;".*",TabSynthez[Page2],"Validé")&gt;0,IF(COUNTIFS(TabSynthez[Test],"="&amp;$AE27&amp;".*",TabSynthez[Page2],"Validé")+COUNTIFS(TabSynthez[Test],"="&amp;$AE27&amp;".*",TabSynthez[Page2],"NA")=$AF27,1,0),0)</f>
        <v>0</v>
      </c>
      <c r="AI27" s="22">
        <f>IF(COUNTIFS(TabSynthez[Test],"="&amp;$AE27&amp;".*",TabSynthez[Page3],"Validé")&gt;0,IF(COUNTIFS(TabSynthez[Test],"="&amp;$AE27&amp;".*",TabSynthez[Page3],"Validé")+COUNTIFS(TabSynthez[Test],"="&amp;$AE27&amp;".*",TabSynthez[Page3],"NA")=$AF27,1,0),0)</f>
        <v>0</v>
      </c>
      <c r="AJ27" s="22">
        <f>IF(COUNTIFS(TabSynthez[Test],"="&amp;$AE27&amp;".*",TabSynthez[Page4],"Validé")&gt;0,IF(COUNTIFS(TabSynthez[Test],"="&amp;$AE27&amp;".*",TabSynthez[Page4],"Validé")+COUNTIFS(TabSynthez[Test],"="&amp;$AE27&amp;".*",TabSynthez[Page4],"NA")=$AF27,1,0),0)</f>
        <v>0</v>
      </c>
      <c r="AK27" s="22">
        <f>IF(COUNTIFS(TabSynthez[Test],"="&amp;$AE27&amp;".*",TabSynthez[Page5],"Validé")&gt;0,IF(COUNTIFS(TabSynthez[Test],"="&amp;$AE27&amp;".*",TabSynthez[Page5],"Validé")+COUNTIFS(TabSynthez[Test],"="&amp;$AE27&amp;".*",TabSynthez[Page5],"NA")=$AF27,1,0),0)</f>
        <v>0</v>
      </c>
      <c r="AL27" s="22">
        <f>IF(COUNTIFS(TabSynthez[Test],"="&amp;$AE27&amp;".*",TabSynthez[Page6],"Validé")&gt;0,IF(COUNTIFS(TabSynthez[Test],"="&amp;$AE27&amp;".*",TabSynthez[Page6],"Validé")+COUNTIFS(TabSynthez[Test],"="&amp;$AE27&amp;".*",TabSynthez[Page6],"NA")=$AF27,1,0),0)</f>
        <v>0</v>
      </c>
      <c r="AM27" s="22">
        <f>IF(COUNTIFS(TabSynthez[Test],"="&amp;$AE27&amp;".*",TabSynthez[Page7],"Validé")&gt;0,IF(COUNTIFS(TabSynthez[Test],"="&amp;$AE27&amp;".*",TabSynthez[Page7],"Validé")+COUNTIFS(TabSynthez[Test],"="&amp;$AE27&amp;".*",TabSynthez[Page7],"NA")=$AF27,1,0),0)</f>
        <v>0</v>
      </c>
      <c r="AN27" s="22">
        <f>IF(COUNTIFS(TabSynthez[Test],"="&amp;$AE27&amp;".*",TabSynthez[Page8],"Validé")&gt;0,IF(COUNTIFS(TabSynthez[Test],"="&amp;$AE27&amp;".*",TabSynthez[Page8],"Validé")+COUNTIFS(TabSynthez[Test],"="&amp;$AE27&amp;".*",TabSynthez[Page8],"NA")=$AF27,1,0),0)</f>
        <v>0</v>
      </c>
      <c r="AO27" s="22">
        <f>IF(COUNTIFS(TabSynthez[Test],"="&amp;$AE27&amp;".*",TabSynthez[Page9],"Validé")&gt;0,IF(COUNTIFS(TabSynthez[Test],"="&amp;$AE27&amp;".*",TabSynthez[Page9],"Validé")+COUNTIFS(TabSynthez[Test],"="&amp;$AE27&amp;".*",TabSynthez[Page9],"NA")=$AF27,1,0),0)</f>
        <v>0</v>
      </c>
      <c r="AP27" s="22">
        <f>IF(COUNTIFS(TabSynthez[Test],"="&amp;$AE27&amp;".*",TabSynthez[Page10],"Validé")&gt;0,IF(COUNTIFS(TabSynthez[Test],"="&amp;$AE27&amp;".*",TabSynthez[Page10],"Validé")+COUNTIFS(TabSynthez[Test],"="&amp;$AE27&amp;".*",TabSynthez[Page10],"NA")=$AF27,1,0),0)</f>
        <v>0</v>
      </c>
      <c r="AQ27" s="22">
        <f>IF(COUNTIFS(TabSynthez[Test],"="&amp;$AE27&amp;".*",TabSynthez[Page11],"Validé")&gt;0,IF(COUNTIFS(TabSynthez[Test],"="&amp;$AE27&amp;".*",TabSynthez[Page11],"Validé")+COUNTIFS(TabSynthez[Test],"="&amp;$AE27&amp;".*",TabSynthez[Page11],"NA")=$AF27,1,0),0)</f>
        <v>0</v>
      </c>
      <c r="AR27" s="22">
        <f>IF(COUNTIFS(TabSynthez[Test],"="&amp;$AE27&amp;".*",TabSynthez[Page12],"Validé")&gt;0,IF(COUNTIFS(TabSynthez[Test],"="&amp;$AE27&amp;".*",TabSynthez[Page12],"Validé")+COUNTIFS(TabSynthez[Test],"="&amp;$AE27&amp;".*",TabSynthez[Page12],"NA")=$AF27,1,0),0)</f>
        <v>0</v>
      </c>
      <c r="AS27" s="22">
        <f>IF(COUNTIFS(TabSynthez[Test],"="&amp;$AE27&amp;".*",TabSynthez[Page13],"Validé")&gt;0,IF(COUNTIFS(TabSynthez[Test],"="&amp;$AE27&amp;".*",TabSynthez[Page13],"Validé")+COUNTIFS(TabSynthez[Test],"="&amp;$AE27&amp;".*",TabSynthez[Page13],"NA")=$AF27,1,0),0)</f>
        <v>0</v>
      </c>
    </row>
    <row r="28" spans="1:45" s="9" customFormat="1" x14ac:dyDescent="0.25">
      <c r="A28" s="68"/>
      <c r="B28" s="75" t="str">
        <f>Modèle!B30</f>
        <v>Images</v>
      </c>
      <c r="C28" s="82" t="str">
        <f>Modèle!D30</f>
        <v>1.4.4</v>
      </c>
      <c r="D28" s="83" t="str">
        <f>Modèle!E30</f>
        <v>A</v>
      </c>
      <c r="E28" s="193">
        <f ca="1">COUNTIF(OFFSET(Synthèse!$G37,0,0,1,COUNTA(Synthèse!$10:$10)-6),"="&amp;$E$1)</f>
        <v>0</v>
      </c>
      <c r="F28" s="193">
        <f ca="1">COUNTIF(OFFSET(Synthèse!$G37,0,0,1,COUNTA(Synthèse!$10:$10)-6),"="&amp;$F$1)</f>
        <v>0</v>
      </c>
      <c r="G28" s="193">
        <f ca="1">COUNTIF(OFFSET(Synthèse!$G37,0,0,1,COUNTA(Synthèse!$10:$10)-6),"="&amp;$G$1)</f>
        <v>0</v>
      </c>
      <c r="H28" s="193">
        <f ca="1">COUNTIF(OFFSET(Synthèse!$G37,0,0,1,COUNTA(Synthèse!$10:$10)-6),"="&amp;$H$1)</f>
        <v>13</v>
      </c>
      <c r="I28" s="219">
        <f t="shared" ca="1" si="1"/>
        <v>13</v>
      </c>
      <c r="J28" s="68"/>
      <c r="K28" s="96"/>
      <c r="L28" s="23" t="s">
        <v>310</v>
      </c>
      <c r="M28" s="166">
        <v>0</v>
      </c>
      <c r="N28" s="166">
        <v>0</v>
      </c>
      <c r="O28" s="166">
        <v>0</v>
      </c>
      <c r="P28" s="166">
        <v>0</v>
      </c>
      <c r="Q28" s="166">
        <v>0</v>
      </c>
      <c r="R28" s="94"/>
      <c r="S28" s="68"/>
      <c r="U28" s="68"/>
      <c r="X28" s="68"/>
      <c r="AA28" s="68"/>
      <c r="AD28" s="68"/>
      <c r="AE28" s="276" t="s">
        <v>326</v>
      </c>
      <c r="AF28" s="222">
        <f>COUNTIF(TabTrans[Test],"="&amp;Value!$AE28&amp;".*")</f>
        <v>5</v>
      </c>
      <c r="AG28" s="22">
        <f>IF(COUNTIFS(TabSynthez[Test],"="&amp;$AE28&amp;".*",TabSynthez[Page1],"Validé")&gt;0,IF(COUNTIFS(TabSynthez[Test],"="&amp;$AE28&amp;".*",TabSynthez[Page1],"Validé")+COUNTIFS(TabSynthez[Test],"="&amp;$AE28&amp;".*",TabSynthez[Page1],"NA")=$AF28,1,0),0)</f>
        <v>0</v>
      </c>
      <c r="AH28" s="22">
        <f>IF(COUNTIFS(TabSynthez[Test],"="&amp;$AE28&amp;".*",TabSynthez[Page2],"Validé")&gt;0,IF(COUNTIFS(TabSynthez[Test],"="&amp;$AE28&amp;".*",TabSynthez[Page2],"Validé")+COUNTIFS(TabSynthez[Test],"="&amp;$AE28&amp;".*",TabSynthez[Page2],"NA")=$AF28,1,0),0)</f>
        <v>0</v>
      </c>
      <c r="AI28" s="22">
        <f>IF(COUNTIFS(TabSynthez[Test],"="&amp;$AE28&amp;".*",TabSynthez[Page3],"Validé")&gt;0,IF(COUNTIFS(TabSynthez[Test],"="&amp;$AE28&amp;".*",TabSynthez[Page3],"Validé")+COUNTIFS(TabSynthez[Test],"="&amp;$AE28&amp;".*",TabSynthez[Page3],"NA")=$AF28,1,0),0)</f>
        <v>0</v>
      </c>
      <c r="AJ28" s="22">
        <f>IF(COUNTIFS(TabSynthez[Test],"="&amp;$AE28&amp;".*",TabSynthez[Page4],"Validé")&gt;0,IF(COUNTIFS(TabSynthez[Test],"="&amp;$AE28&amp;".*",TabSynthez[Page4],"Validé")+COUNTIFS(TabSynthez[Test],"="&amp;$AE28&amp;".*",TabSynthez[Page4],"NA")=$AF28,1,0),0)</f>
        <v>0</v>
      </c>
      <c r="AK28" s="22">
        <f>IF(COUNTIFS(TabSynthez[Test],"="&amp;$AE28&amp;".*",TabSynthez[Page5],"Validé")&gt;0,IF(COUNTIFS(TabSynthez[Test],"="&amp;$AE28&amp;".*",TabSynthez[Page5],"Validé")+COUNTIFS(TabSynthez[Test],"="&amp;$AE28&amp;".*",TabSynthez[Page5],"NA")=$AF28,1,0),0)</f>
        <v>0</v>
      </c>
      <c r="AL28" s="22">
        <f>IF(COUNTIFS(TabSynthez[Test],"="&amp;$AE28&amp;".*",TabSynthez[Page6],"Validé")&gt;0,IF(COUNTIFS(TabSynthez[Test],"="&amp;$AE28&amp;".*",TabSynthez[Page6],"Validé")+COUNTIFS(TabSynthez[Test],"="&amp;$AE28&amp;".*",TabSynthez[Page6],"NA")=$AF28,1,0),0)</f>
        <v>0</v>
      </c>
      <c r="AM28" s="22">
        <f>IF(COUNTIFS(TabSynthez[Test],"="&amp;$AE28&amp;".*",TabSynthez[Page7],"Validé")&gt;0,IF(COUNTIFS(TabSynthez[Test],"="&amp;$AE28&amp;".*",TabSynthez[Page7],"Validé")+COUNTIFS(TabSynthez[Test],"="&amp;$AE28&amp;".*",TabSynthez[Page7],"NA")=$AF28,1,0),0)</f>
        <v>0</v>
      </c>
      <c r="AN28" s="22">
        <f>IF(COUNTIFS(TabSynthez[Test],"="&amp;$AE28&amp;".*",TabSynthez[Page8],"Validé")&gt;0,IF(COUNTIFS(TabSynthez[Test],"="&amp;$AE28&amp;".*",TabSynthez[Page8],"Validé")+COUNTIFS(TabSynthez[Test],"="&amp;$AE28&amp;".*",TabSynthez[Page8],"NA")=$AF28,1,0),0)</f>
        <v>0</v>
      </c>
      <c r="AO28" s="22">
        <f>IF(COUNTIFS(TabSynthez[Test],"="&amp;$AE28&amp;".*",TabSynthez[Page9],"Validé")&gt;0,IF(COUNTIFS(TabSynthez[Test],"="&amp;$AE28&amp;".*",TabSynthez[Page9],"Validé")+COUNTIFS(TabSynthez[Test],"="&amp;$AE28&amp;".*",TabSynthez[Page9],"NA")=$AF28,1,0),0)</f>
        <v>0</v>
      </c>
      <c r="AP28" s="22">
        <f>IF(COUNTIFS(TabSynthez[Test],"="&amp;$AE28&amp;".*",TabSynthez[Page10],"Validé")&gt;0,IF(COUNTIFS(TabSynthez[Test],"="&amp;$AE28&amp;".*",TabSynthez[Page10],"Validé")+COUNTIFS(TabSynthez[Test],"="&amp;$AE28&amp;".*",TabSynthez[Page10],"NA")=$AF28,1,0),0)</f>
        <v>0</v>
      </c>
      <c r="AQ28" s="22">
        <f>IF(COUNTIFS(TabSynthez[Test],"="&amp;$AE28&amp;".*",TabSynthez[Page11],"Validé")&gt;0,IF(COUNTIFS(TabSynthez[Test],"="&amp;$AE28&amp;".*",TabSynthez[Page11],"Validé")+COUNTIFS(TabSynthez[Test],"="&amp;$AE28&amp;".*",TabSynthez[Page11],"NA")=$AF28,1,0),0)</f>
        <v>0</v>
      </c>
      <c r="AR28" s="22">
        <f>IF(COUNTIFS(TabSynthez[Test],"="&amp;$AE28&amp;".*",TabSynthez[Page12],"Validé")&gt;0,IF(COUNTIFS(TabSynthez[Test],"="&amp;$AE28&amp;".*",TabSynthez[Page12],"Validé")+COUNTIFS(TabSynthez[Test],"="&amp;$AE28&amp;".*",TabSynthez[Page12],"NA")=$AF28,1,0),0)</f>
        <v>0</v>
      </c>
      <c r="AS28" s="22">
        <f>IF(COUNTIFS(TabSynthez[Test],"="&amp;$AE28&amp;".*",TabSynthez[Page13],"Validé")&gt;0,IF(COUNTIFS(TabSynthez[Test],"="&amp;$AE28&amp;".*",TabSynthez[Page13],"Validé")+COUNTIFS(TabSynthez[Test],"="&amp;$AE28&amp;".*",TabSynthez[Page13],"NA")=$AF28,1,0),0)</f>
        <v>0</v>
      </c>
    </row>
    <row r="29" spans="1:45" s="9" customFormat="1" x14ac:dyDescent="0.25">
      <c r="A29" s="68"/>
      <c r="B29" s="75" t="str">
        <f>Modèle!B31</f>
        <v>Images</v>
      </c>
      <c r="C29" s="82" t="str">
        <f>Modèle!D31</f>
        <v>1.4.5</v>
      </c>
      <c r="D29" s="83" t="str">
        <f>Modèle!E31</f>
        <v>A</v>
      </c>
      <c r="E29" s="193">
        <f ca="1">COUNTIF(OFFSET(Synthèse!$G38,0,0,1,COUNTA(Synthèse!$10:$10)-6),"="&amp;$E$1)</f>
        <v>0</v>
      </c>
      <c r="F29" s="193">
        <f ca="1">COUNTIF(OFFSET(Synthèse!$G38,0,0,1,COUNTA(Synthèse!$10:$10)-6),"="&amp;$F$1)</f>
        <v>0</v>
      </c>
      <c r="G29" s="193">
        <f ca="1">COUNTIF(OFFSET(Synthèse!$G38,0,0,1,COUNTA(Synthèse!$10:$10)-6),"="&amp;$G$1)</f>
        <v>0</v>
      </c>
      <c r="H29" s="193">
        <f ca="1">COUNTIF(OFFSET(Synthèse!$G38,0,0,1,COUNTA(Synthèse!$10:$10)-6),"="&amp;$H$1)</f>
        <v>13</v>
      </c>
      <c r="I29" s="219">
        <f t="shared" ca="1" si="1"/>
        <v>13</v>
      </c>
      <c r="J29" s="68"/>
      <c r="K29" s="96"/>
      <c r="L29" s="23" t="s">
        <v>311</v>
      </c>
      <c r="M29" s="166">
        <v>0</v>
      </c>
      <c r="N29" s="166">
        <v>0</v>
      </c>
      <c r="O29" s="166">
        <v>0</v>
      </c>
      <c r="P29" s="166">
        <v>0</v>
      </c>
      <c r="Q29" s="166">
        <v>0</v>
      </c>
      <c r="R29" s="94"/>
      <c r="S29" s="68"/>
      <c r="T29"/>
      <c r="U29" s="68"/>
      <c r="X29" s="68"/>
      <c r="AA29" s="68"/>
      <c r="AD29" s="68"/>
      <c r="AE29" s="276" t="s">
        <v>328</v>
      </c>
      <c r="AF29" s="222">
        <f>COUNTIF(TabTrans[Test],"="&amp;Value!$AE29&amp;".*")</f>
        <v>5</v>
      </c>
      <c r="AG29" s="22">
        <f>IF(COUNTIFS(TabSynthez[Test],"="&amp;$AE29&amp;".*",TabSynthez[Page1],"Validé")&gt;0,IF(COUNTIFS(TabSynthez[Test],"="&amp;$AE29&amp;".*",TabSynthez[Page1],"Validé")+COUNTIFS(TabSynthez[Test],"="&amp;$AE29&amp;".*",TabSynthez[Page1],"NA")=$AF29,1,0),0)</f>
        <v>0</v>
      </c>
      <c r="AH29" s="22">
        <f>IF(COUNTIFS(TabSynthez[Test],"="&amp;$AE29&amp;".*",TabSynthez[Page2],"Validé")&gt;0,IF(COUNTIFS(TabSynthez[Test],"="&amp;$AE29&amp;".*",TabSynthez[Page2],"Validé")+COUNTIFS(TabSynthez[Test],"="&amp;$AE29&amp;".*",TabSynthez[Page2],"NA")=$AF29,1,0),0)</f>
        <v>0</v>
      </c>
      <c r="AI29" s="22">
        <f>IF(COUNTIFS(TabSynthez[Test],"="&amp;$AE29&amp;".*",TabSynthez[Page3],"Validé")&gt;0,IF(COUNTIFS(TabSynthez[Test],"="&amp;$AE29&amp;".*",TabSynthez[Page3],"Validé")+COUNTIFS(TabSynthez[Test],"="&amp;$AE29&amp;".*",TabSynthez[Page3],"NA")=$AF29,1,0),0)</f>
        <v>0</v>
      </c>
      <c r="AJ29" s="22">
        <f>IF(COUNTIFS(TabSynthez[Test],"="&amp;$AE29&amp;".*",TabSynthez[Page4],"Validé")&gt;0,IF(COUNTIFS(TabSynthez[Test],"="&amp;$AE29&amp;".*",TabSynthez[Page4],"Validé")+COUNTIFS(TabSynthez[Test],"="&amp;$AE29&amp;".*",TabSynthez[Page4],"NA")=$AF29,1,0),0)</f>
        <v>0</v>
      </c>
      <c r="AK29" s="22">
        <f>IF(COUNTIFS(TabSynthez[Test],"="&amp;$AE29&amp;".*",TabSynthez[Page5],"Validé")&gt;0,IF(COUNTIFS(TabSynthez[Test],"="&amp;$AE29&amp;".*",TabSynthez[Page5],"Validé")+COUNTIFS(TabSynthez[Test],"="&amp;$AE29&amp;".*",TabSynthez[Page5],"NA")=$AF29,1,0),0)</f>
        <v>0</v>
      </c>
      <c r="AL29" s="22">
        <f>IF(COUNTIFS(TabSynthez[Test],"="&amp;$AE29&amp;".*",TabSynthez[Page6],"Validé")&gt;0,IF(COUNTIFS(TabSynthez[Test],"="&amp;$AE29&amp;".*",TabSynthez[Page6],"Validé")+COUNTIFS(TabSynthez[Test],"="&amp;$AE29&amp;".*",TabSynthez[Page6],"NA")=$AF29,1,0),0)</f>
        <v>0</v>
      </c>
      <c r="AM29" s="22">
        <f>IF(COUNTIFS(TabSynthez[Test],"="&amp;$AE29&amp;".*",TabSynthez[Page7],"Validé")&gt;0,IF(COUNTIFS(TabSynthez[Test],"="&amp;$AE29&amp;".*",TabSynthez[Page7],"Validé")+COUNTIFS(TabSynthez[Test],"="&amp;$AE29&amp;".*",TabSynthez[Page7],"NA")=$AF29,1,0),0)</f>
        <v>0</v>
      </c>
      <c r="AN29" s="22">
        <f>IF(COUNTIFS(TabSynthez[Test],"="&amp;$AE29&amp;".*",TabSynthez[Page8],"Validé")&gt;0,IF(COUNTIFS(TabSynthez[Test],"="&amp;$AE29&amp;".*",TabSynthez[Page8],"Validé")+COUNTIFS(TabSynthez[Test],"="&amp;$AE29&amp;".*",TabSynthez[Page8],"NA")=$AF29,1,0),0)</f>
        <v>0</v>
      </c>
      <c r="AO29" s="22">
        <f>IF(COUNTIFS(TabSynthez[Test],"="&amp;$AE29&amp;".*",TabSynthez[Page9],"Validé")&gt;0,IF(COUNTIFS(TabSynthez[Test],"="&amp;$AE29&amp;".*",TabSynthez[Page9],"Validé")+COUNTIFS(TabSynthez[Test],"="&amp;$AE29&amp;".*",TabSynthez[Page9],"NA")=$AF29,1,0),0)</f>
        <v>0</v>
      </c>
      <c r="AP29" s="22">
        <f>IF(COUNTIFS(TabSynthez[Test],"="&amp;$AE29&amp;".*",TabSynthez[Page10],"Validé")&gt;0,IF(COUNTIFS(TabSynthez[Test],"="&amp;$AE29&amp;".*",TabSynthez[Page10],"Validé")+COUNTIFS(TabSynthez[Test],"="&amp;$AE29&amp;".*",TabSynthez[Page10],"NA")=$AF29,1,0),0)</f>
        <v>0</v>
      </c>
      <c r="AQ29" s="22">
        <f>IF(COUNTIFS(TabSynthez[Test],"="&amp;$AE29&amp;".*",TabSynthez[Page11],"Validé")&gt;0,IF(COUNTIFS(TabSynthez[Test],"="&amp;$AE29&amp;".*",TabSynthez[Page11],"Validé")+COUNTIFS(TabSynthez[Test],"="&amp;$AE29&amp;".*",TabSynthez[Page11],"NA")=$AF29,1,0),0)</f>
        <v>0</v>
      </c>
      <c r="AR29" s="22">
        <f>IF(COUNTIFS(TabSynthez[Test],"="&amp;$AE29&amp;".*",TabSynthez[Page12],"Validé")&gt;0,IF(COUNTIFS(TabSynthez[Test],"="&amp;$AE29&amp;".*",TabSynthez[Page12],"Validé")+COUNTIFS(TabSynthez[Test],"="&amp;$AE29&amp;".*",TabSynthez[Page12],"NA")=$AF29,1,0),0)</f>
        <v>0</v>
      </c>
      <c r="AS29" s="22">
        <f>IF(COUNTIFS(TabSynthez[Test],"="&amp;$AE29&amp;".*",TabSynthez[Page13],"Validé")&gt;0,IF(COUNTIFS(TabSynthez[Test],"="&amp;$AE29&amp;".*",TabSynthez[Page13],"Validé")+COUNTIFS(TabSynthez[Test],"="&amp;$AE29&amp;".*",TabSynthez[Page13],"NA")=$AF29,1,0),0)</f>
        <v>0</v>
      </c>
    </row>
    <row r="30" spans="1:45" s="9" customFormat="1" x14ac:dyDescent="0.25">
      <c r="A30" s="68"/>
      <c r="B30" s="75" t="str">
        <f>Modèle!B32</f>
        <v>Images</v>
      </c>
      <c r="C30" s="82" t="str">
        <f>Modèle!D32</f>
        <v>1.4.6</v>
      </c>
      <c r="D30" s="83" t="str">
        <f>Modèle!E32</f>
        <v>A</v>
      </c>
      <c r="E30" s="193">
        <f ca="1">COUNTIF(OFFSET(Synthèse!$G39,0,0,1,COUNTA(Synthèse!$10:$10)-6),"="&amp;$E$1)</f>
        <v>0</v>
      </c>
      <c r="F30" s="193">
        <f ca="1">COUNTIF(OFFSET(Synthèse!$G39,0,0,1,COUNTA(Synthèse!$10:$10)-6),"="&amp;$F$1)</f>
        <v>0</v>
      </c>
      <c r="G30" s="193">
        <f ca="1">COUNTIF(OFFSET(Synthèse!$G39,0,0,1,COUNTA(Synthèse!$10:$10)-6),"="&amp;$G$1)</f>
        <v>0</v>
      </c>
      <c r="H30" s="193">
        <f ca="1">COUNTIF(OFFSET(Synthèse!$G39,0,0,1,COUNTA(Synthèse!$10:$10)-6),"="&amp;$H$1)</f>
        <v>13</v>
      </c>
      <c r="I30" s="219">
        <f t="shared" ca="1" si="1"/>
        <v>13</v>
      </c>
      <c r="J30" s="68"/>
      <c r="K30" s="96"/>
      <c r="L30" s="23" t="s">
        <v>314</v>
      </c>
      <c r="M30" s="72" t="str">
        <f>IFERROR((100/(M28+M29))*M29,"")</f>
        <v/>
      </c>
      <c r="N30" s="72" t="str">
        <f>IFERROR((100/(N28+N29))*N29,"")</f>
        <v/>
      </c>
      <c r="O30" s="72" t="str">
        <f>IFERROR(IF(((100/(O28+O29))*O29)&gt;50,100,(100/(O28+O29))*O29),"")</f>
        <v/>
      </c>
      <c r="P30" s="72" t="str">
        <f>IFERROR((100/(P28+P29))*P29,"")</f>
        <v/>
      </c>
      <c r="Q30" s="95" t="str">
        <f>IFERROR((100/(Q28+Q29))*Q29,"")</f>
        <v/>
      </c>
      <c r="R30" s="95"/>
      <c r="S30" s="68"/>
      <c r="T30"/>
      <c r="U30" s="68"/>
      <c r="X30" s="68"/>
      <c r="AA30" s="68"/>
      <c r="AD30" s="68"/>
      <c r="AE30" s="276" t="s">
        <v>329</v>
      </c>
      <c r="AF30" s="222">
        <f>COUNTIF(TabTrans[Test],"="&amp;Value!$AE30&amp;".*")</f>
        <v>1</v>
      </c>
      <c r="AG30" s="22">
        <f>IF(COUNTIFS(TabSynthez[Test],"="&amp;$AE30&amp;".*",TabSynthez[Page1],"Validé")&gt;0,IF(COUNTIFS(TabSynthez[Test],"="&amp;$AE30&amp;".*",TabSynthez[Page1],"Validé")+COUNTIFS(TabSynthez[Test],"="&amp;$AE30&amp;".*",TabSynthez[Page1],"NA")=$AF30,1,0),0)</f>
        <v>0</v>
      </c>
      <c r="AH30" s="22">
        <f>IF(COUNTIFS(TabSynthez[Test],"="&amp;$AE30&amp;".*",TabSynthez[Page2],"Validé")&gt;0,IF(COUNTIFS(TabSynthez[Test],"="&amp;$AE30&amp;".*",TabSynthez[Page2],"Validé")+COUNTIFS(TabSynthez[Test],"="&amp;$AE30&amp;".*",TabSynthez[Page2],"NA")=$AF30,1,0),0)</f>
        <v>0</v>
      </c>
      <c r="AI30" s="22">
        <f>IF(COUNTIFS(TabSynthez[Test],"="&amp;$AE30&amp;".*",TabSynthez[Page3],"Validé")&gt;0,IF(COUNTIFS(TabSynthez[Test],"="&amp;$AE30&amp;".*",TabSynthez[Page3],"Validé")+COUNTIFS(TabSynthez[Test],"="&amp;$AE30&amp;".*",TabSynthez[Page3],"NA")=$AF30,1,0),0)</f>
        <v>0</v>
      </c>
      <c r="AJ30" s="22">
        <f>IF(COUNTIFS(TabSynthez[Test],"="&amp;$AE30&amp;".*",TabSynthez[Page4],"Validé")&gt;0,IF(COUNTIFS(TabSynthez[Test],"="&amp;$AE30&amp;".*",TabSynthez[Page4],"Validé")+COUNTIFS(TabSynthez[Test],"="&amp;$AE30&amp;".*",TabSynthez[Page4],"NA")=$AF30,1,0),0)</f>
        <v>0</v>
      </c>
      <c r="AK30" s="22">
        <f>IF(COUNTIFS(TabSynthez[Test],"="&amp;$AE30&amp;".*",TabSynthez[Page5],"Validé")&gt;0,IF(COUNTIFS(TabSynthez[Test],"="&amp;$AE30&amp;".*",TabSynthez[Page5],"Validé")+COUNTIFS(TabSynthez[Test],"="&amp;$AE30&amp;".*",TabSynthez[Page5],"NA")=$AF30,1,0),0)</f>
        <v>0</v>
      </c>
      <c r="AL30" s="22">
        <f>IF(COUNTIFS(TabSynthez[Test],"="&amp;$AE30&amp;".*",TabSynthez[Page6],"Validé")&gt;0,IF(COUNTIFS(TabSynthez[Test],"="&amp;$AE30&amp;".*",TabSynthez[Page6],"Validé")+COUNTIFS(TabSynthez[Test],"="&amp;$AE30&amp;".*",TabSynthez[Page6],"NA")=$AF30,1,0),0)</f>
        <v>0</v>
      </c>
      <c r="AM30" s="22">
        <f>IF(COUNTIFS(TabSynthez[Test],"="&amp;$AE30&amp;".*",TabSynthez[Page7],"Validé")&gt;0,IF(COUNTIFS(TabSynthez[Test],"="&amp;$AE30&amp;".*",TabSynthez[Page7],"Validé")+COUNTIFS(TabSynthez[Test],"="&amp;$AE30&amp;".*",TabSynthez[Page7],"NA")=$AF30,1,0),0)</f>
        <v>0</v>
      </c>
      <c r="AN30" s="22">
        <f>IF(COUNTIFS(TabSynthez[Test],"="&amp;$AE30&amp;".*",TabSynthez[Page8],"Validé")&gt;0,IF(COUNTIFS(TabSynthez[Test],"="&amp;$AE30&amp;".*",TabSynthez[Page8],"Validé")+COUNTIFS(TabSynthez[Test],"="&amp;$AE30&amp;".*",TabSynthez[Page8],"NA")=$AF30,1,0),0)</f>
        <v>0</v>
      </c>
      <c r="AO30" s="22">
        <f>IF(COUNTIFS(TabSynthez[Test],"="&amp;$AE30&amp;".*",TabSynthez[Page9],"Validé")&gt;0,IF(COUNTIFS(TabSynthez[Test],"="&amp;$AE30&amp;".*",TabSynthez[Page9],"Validé")+COUNTIFS(TabSynthez[Test],"="&amp;$AE30&amp;".*",TabSynthez[Page9],"NA")=$AF30,1,0),0)</f>
        <v>0</v>
      </c>
      <c r="AP30" s="22">
        <f>IF(COUNTIFS(TabSynthez[Test],"="&amp;$AE30&amp;".*",TabSynthez[Page10],"Validé")&gt;0,IF(COUNTIFS(TabSynthez[Test],"="&amp;$AE30&amp;".*",TabSynthez[Page10],"Validé")+COUNTIFS(TabSynthez[Test],"="&amp;$AE30&amp;".*",TabSynthez[Page10],"NA")=$AF30,1,0),0)</f>
        <v>0</v>
      </c>
      <c r="AQ30" s="22">
        <f>IF(COUNTIFS(TabSynthez[Test],"="&amp;$AE30&amp;".*",TabSynthez[Page11],"Validé")&gt;0,IF(COUNTIFS(TabSynthez[Test],"="&amp;$AE30&amp;".*",TabSynthez[Page11],"Validé")+COUNTIFS(TabSynthez[Test],"="&amp;$AE30&amp;".*",TabSynthez[Page11],"NA")=$AF30,1,0),0)</f>
        <v>0</v>
      </c>
      <c r="AR30" s="22">
        <f>IF(COUNTIFS(TabSynthez[Test],"="&amp;$AE30&amp;".*",TabSynthez[Page12],"Validé")&gt;0,IF(COUNTIFS(TabSynthez[Test],"="&amp;$AE30&amp;".*",TabSynthez[Page12],"Validé")+COUNTIFS(TabSynthez[Test],"="&amp;$AE30&amp;".*",TabSynthez[Page12],"NA")=$AF30,1,0),0)</f>
        <v>0</v>
      </c>
      <c r="AS30" s="22">
        <f>IF(COUNTIFS(TabSynthez[Test],"="&amp;$AE30&amp;".*",TabSynthez[Page13],"Validé")&gt;0,IF(COUNTIFS(TabSynthez[Test],"="&amp;$AE30&amp;".*",TabSynthez[Page13],"Validé")+COUNTIFS(TabSynthez[Test],"="&amp;$AE30&amp;".*",TabSynthez[Page13],"NA")=$AF30,1,0),0)</f>
        <v>1</v>
      </c>
    </row>
    <row r="31" spans="1:45" s="9" customFormat="1" x14ac:dyDescent="0.25">
      <c r="A31" s="68"/>
      <c r="B31" s="75" t="str">
        <f>Modèle!B33</f>
        <v>Images</v>
      </c>
      <c r="C31" s="82" t="str">
        <f>Modèle!D33</f>
        <v>1.4.7</v>
      </c>
      <c r="D31" s="83" t="str">
        <f>Modèle!E33</f>
        <v>A</v>
      </c>
      <c r="E31" s="193">
        <f ca="1">COUNTIF(OFFSET(Synthèse!$G40,0,0,1,COUNTA(Synthèse!$10:$10)-6),"="&amp;$E$1)</f>
        <v>0</v>
      </c>
      <c r="F31" s="193">
        <f ca="1">COUNTIF(OFFSET(Synthèse!$G40,0,0,1,COUNTA(Synthèse!$10:$10)-6),"="&amp;$F$1)</f>
        <v>0</v>
      </c>
      <c r="G31" s="193">
        <f ca="1">COUNTIF(OFFSET(Synthèse!$G40,0,0,1,COUNTA(Synthèse!$10:$10)-6),"="&amp;$G$1)</f>
        <v>0</v>
      </c>
      <c r="H31" s="193">
        <f ca="1">COUNTIF(OFFSET(Synthèse!$G40,0,0,1,COUNTA(Synthèse!$10:$10)-6),"="&amp;$H$1)</f>
        <v>13</v>
      </c>
      <c r="I31" s="219">
        <f t="shared" ca="1" si="1"/>
        <v>13</v>
      </c>
      <c r="J31" s="68"/>
      <c r="K31" s="96"/>
      <c r="S31" s="68"/>
      <c r="U31" s="68"/>
      <c r="X31" s="68"/>
      <c r="AA31" s="68"/>
      <c r="AD31" s="68"/>
      <c r="AE31" s="276" t="s">
        <v>330</v>
      </c>
      <c r="AF31" s="222">
        <f>COUNTIF(TabTrans[Test],"="&amp;Value!$AE31&amp;".*")</f>
        <v>1</v>
      </c>
      <c r="AG31" s="22">
        <f>IF(COUNTIFS(TabSynthez[Test],"="&amp;$AE31&amp;".*",TabSynthez[Page1],"Validé")&gt;0,IF(COUNTIFS(TabSynthez[Test],"="&amp;$AE31&amp;".*",TabSynthez[Page1],"Validé")+COUNTIFS(TabSynthez[Test],"="&amp;$AE31&amp;".*",TabSynthez[Page1],"NA")=$AF31,1,0),0)</f>
        <v>0</v>
      </c>
      <c r="AH31" s="22">
        <f>IF(COUNTIFS(TabSynthez[Test],"="&amp;$AE31&amp;".*",TabSynthez[Page2],"Validé")&gt;0,IF(COUNTIFS(TabSynthez[Test],"="&amp;$AE31&amp;".*",TabSynthez[Page2],"Validé")+COUNTIFS(TabSynthez[Test],"="&amp;$AE31&amp;".*",TabSynthez[Page2],"NA")=$AF31,1,0),0)</f>
        <v>0</v>
      </c>
      <c r="AI31" s="22">
        <f>IF(COUNTIFS(TabSynthez[Test],"="&amp;$AE31&amp;".*",TabSynthez[Page3],"Validé")&gt;0,IF(COUNTIFS(TabSynthez[Test],"="&amp;$AE31&amp;".*",TabSynthez[Page3],"Validé")+COUNTIFS(TabSynthez[Test],"="&amp;$AE31&amp;".*",TabSynthez[Page3],"NA")=$AF31,1,0),0)</f>
        <v>0</v>
      </c>
      <c r="AJ31" s="22">
        <f>IF(COUNTIFS(TabSynthez[Test],"="&amp;$AE31&amp;".*",TabSynthez[Page4],"Validé")&gt;0,IF(COUNTIFS(TabSynthez[Test],"="&amp;$AE31&amp;".*",TabSynthez[Page4],"Validé")+COUNTIFS(TabSynthez[Test],"="&amp;$AE31&amp;".*",TabSynthez[Page4],"NA")=$AF31,1,0),0)</f>
        <v>0</v>
      </c>
      <c r="AK31" s="22">
        <f>IF(COUNTIFS(TabSynthez[Test],"="&amp;$AE31&amp;".*",TabSynthez[Page5],"Validé")&gt;0,IF(COUNTIFS(TabSynthez[Test],"="&amp;$AE31&amp;".*",TabSynthez[Page5],"Validé")+COUNTIFS(TabSynthez[Test],"="&amp;$AE31&amp;".*",TabSynthez[Page5],"NA")=$AF31,1,0),0)</f>
        <v>0</v>
      </c>
      <c r="AL31" s="22">
        <f>IF(COUNTIFS(TabSynthez[Test],"="&amp;$AE31&amp;".*",TabSynthez[Page6],"Validé")&gt;0,IF(COUNTIFS(TabSynthez[Test],"="&amp;$AE31&amp;".*",TabSynthez[Page6],"Validé")+COUNTIFS(TabSynthez[Test],"="&amp;$AE31&amp;".*",TabSynthez[Page6],"NA")=$AF31,1,0),0)</f>
        <v>0</v>
      </c>
      <c r="AM31" s="22">
        <f>IF(COUNTIFS(TabSynthez[Test],"="&amp;$AE31&amp;".*",TabSynthez[Page7],"Validé")&gt;0,IF(COUNTIFS(TabSynthez[Test],"="&amp;$AE31&amp;".*",TabSynthez[Page7],"Validé")+COUNTIFS(TabSynthez[Test],"="&amp;$AE31&amp;".*",TabSynthez[Page7],"NA")=$AF31,1,0),0)</f>
        <v>0</v>
      </c>
      <c r="AN31" s="22">
        <f>IF(COUNTIFS(TabSynthez[Test],"="&amp;$AE31&amp;".*",TabSynthez[Page8],"Validé")&gt;0,IF(COUNTIFS(TabSynthez[Test],"="&amp;$AE31&amp;".*",TabSynthez[Page8],"Validé")+COUNTIFS(TabSynthez[Test],"="&amp;$AE31&amp;".*",TabSynthez[Page8],"NA")=$AF31,1,0),0)</f>
        <v>0</v>
      </c>
      <c r="AO31" s="22">
        <f>IF(COUNTIFS(TabSynthez[Test],"="&amp;$AE31&amp;".*",TabSynthez[Page9],"Validé")&gt;0,IF(COUNTIFS(TabSynthez[Test],"="&amp;$AE31&amp;".*",TabSynthez[Page9],"Validé")+COUNTIFS(TabSynthez[Test],"="&amp;$AE31&amp;".*",TabSynthez[Page9],"NA")=$AF31,1,0),0)</f>
        <v>0</v>
      </c>
      <c r="AP31" s="22">
        <f>IF(COUNTIFS(TabSynthez[Test],"="&amp;$AE31&amp;".*",TabSynthez[Page10],"Validé")&gt;0,IF(COUNTIFS(TabSynthez[Test],"="&amp;$AE31&amp;".*",TabSynthez[Page10],"Validé")+COUNTIFS(TabSynthez[Test],"="&amp;$AE31&amp;".*",TabSynthez[Page10],"NA")=$AF31,1,0),0)</f>
        <v>0</v>
      </c>
      <c r="AQ31" s="22">
        <f>IF(COUNTIFS(TabSynthez[Test],"="&amp;$AE31&amp;".*",TabSynthez[Page11],"Validé")&gt;0,IF(COUNTIFS(TabSynthez[Test],"="&amp;$AE31&amp;".*",TabSynthez[Page11],"Validé")+COUNTIFS(TabSynthez[Test],"="&amp;$AE31&amp;".*",TabSynthez[Page11],"NA")=$AF31,1,0),0)</f>
        <v>0</v>
      </c>
      <c r="AR31" s="22">
        <f>IF(COUNTIFS(TabSynthez[Test],"="&amp;$AE31&amp;".*",TabSynthez[Page12],"Validé")&gt;0,IF(COUNTIFS(TabSynthez[Test],"="&amp;$AE31&amp;".*",TabSynthez[Page12],"Validé")+COUNTIFS(TabSynthez[Test],"="&amp;$AE31&amp;".*",TabSynthez[Page12],"NA")=$AF31,1,0),0)</f>
        <v>0</v>
      </c>
      <c r="AS31" s="22">
        <f>IF(COUNTIFS(TabSynthez[Test],"="&amp;$AE31&amp;".*",TabSynthez[Page13],"Validé")&gt;0,IF(COUNTIFS(TabSynthez[Test],"="&amp;$AE31&amp;".*",TabSynthez[Page13],"Validé")+COUNTIFS(TabSynthez[Test],"="&amp;$AE31&amp;".*",TabSynthez[Page13],"NA")=$AF31,1,0),0)</f>
        <v>0</v>
      </c>
    </row>
    <row r="32" spans="1:45" s="9" customFormat="1" x14ac:dyDescent="0.25">
      <c r="A32" s="68"/>
      <c r="B32" s="74" t="str">
        <f>Modèle!B34</f>
        <v>Images</v>
      </c>
      <c r="C32" s="80" t="str">
        <f>Modèle!D34</f>
        <v>1.5.1</v>
      </c>
      <c r="D32" s="81" t="str">
        <f>Modèle!E34</f>
        <v>A</v>
      </c>
      <c r="E32" s="192">
        <f ca="1">COUNTIF(OFFSET(Synthèse!$G41,0,0,1,COUNTA(Synthèse!$10:$10)-6),"="&amp;$E$1)</f>
        <v>0</v>
      </c>
      <c r="F32" s="192">
        <f ca="1">COUNTIF(OFFSET(Synthèse!$G41,0,0,1,COUNTA(Synthèse!$10:$10)-6),"="&amp;$F$1)</f>
        <v>1</v>
      </c>
      <c r="G32" s="192">
        <f ca="1">COUNTIF(OFFSET(Synthèse!$G41,0,0,1,COUNTA(Synthèse!$10:$10)-6),"="&amp;$G$1)</f>
        <v>0</v>
      </c>
      <c r="H32" s="192">
        <f ca="1">COUNTIF(OFFSET(Synthèse!$G41,0,0,1,COUNTA(Synthèse!$10:$10)-6),"="&amp;$H$1)</f>
        <v>12</v>
      </c>
      <c r="I32" s="219">
        <f t="shared" ca="1" si="1"/>
        <v>13</v>
      </c>
      <c r="J32" s="68"/>
      <c r="K32" s="96"/>
      <c r="L32" s="364" t="s">
        <v>636</v>
      </c>
      <c r="M32" s="364"/>
      <c r="N32" s="364"/>
      <c r="O32" s="364"/>
      <c r="P32" s="364"/>
      <c r="Q32" s="364"/>
      <c r="R32" s="364"/>
      <c r="S32" s="68"/>
      <c r="U32" s="68"/>
      <c r="X32" s="68"/>
      <c r="AA32" s="68"/>
      <c r="AD32" s="68"/>
      <c r="AE32" s="276" t="s">
        <v>331</v>
      </c>
      <c r="AF32" s="222">
        <f>COUNTIF(TabTrans[Test],"="&amp;Value!$AE32&amp;".*")</f>
        <v>6</v>
      </c>
      <c r="AG32" s="22">
        <f>IF(COUNTIFS(TabSynthez[Test],"="&amp;$AE32&amp;".*",TabSynthez[Page1],"Validé")&gt;0,IF(COUNTIFS(TabSynthez[Test],"="&amp;$AE32&amp;".*",TabSynthez[Page1],"Validé")+COUNTIFS(TabSynthez[Test],"="&amp;$AE32&amp;".*",TabSynthez[Page1],"NA")=$AF32,1,0),0)</f>
        <v>1</v>
      </c>
      <c r="AH32" s="22">
        <f>IF(COUNTIFS(TabSynthez[Test],"="&amp;$AE32&amp;".*",TabSynthez[Page2],"Validé")&gt;0,IF(COUNTIFS(TabSynthez[Test],"="&amp;$AE32&amp;".*",TabSynthez[Page2],"Validé")+COUNTIFS(TabSynthez[Test],"="&amp;$AE32&amp;".*",TabSynthez[Page2],"NA")=$AF32,1,0),0)</f>
        <v>1</v>
      </c>
      <c r="AI32" s="22">
        <f>IF(COUNTIFS(TabSynthez[Test],"="&amp;$AE32&amp;".*",TabSynthez[Page3],"Validé")&gt;0,IF(COUNTIFS(TabSynthez[Test],"="&amp;$AE32&amp;".*",TabSynthez[Page3],"Validé")+COUNTIFS(TabSynthez[Test],"="&amp;$AE32&amp;".*",TabSynthez[Page3],"NA")=$AF32,1,0),0)</f>
        <v>1</v>
      </c>
      <c r="AJ32" s="22">
        <f>IF(COUNTIFS(TabSynthez[Test],"="&amp;$AE32&amp;".*",TabSynthez[Page4],"Validé")&gt;0,IF(COUNTIFS(TabSynthez[Test],"="&amp;$AE32&amp;".*",TabSynthez[Page4],"Validé")+COUNTIFS(TabSynthez[Test],"="&amp;$AE32&amp;".*",TabSynthez[Page4],"NA")=$AF32,1,0),0)</f>
        <v>1</v>
      </c>
      <c r="AK32" s="22">
        <f>IF(COUNTIFS(TabSynthez[Test],"="&amp;$AE32&amp;".*",TabSynthez[Page5],"Validé")&gt;0,IF(COUNTIFS(TabSynthez[Test],"="&amp;$AE32&amp;".*",TabSynthez[Page5],"Validé")+COUNTIFS(TabSynthez[Test],"="&amp;$AE32&amp;".*",TabSynthez[Page5],"NA")=$AF32,1,0),0)</f>
        <v>1</v>
      </c>
      <c r="AL32" s="22">
        <f>IF(COUNTIFS(TabSynthez[Test],"="&amp;$AE32&amp;".*",TabSynthez[Page6],"Validé")&gt;0,IF(COUNTIFS(TabSynthez[Test],"="&amp;$AE32&amp;".*",TabSynthez[Page6],"Validé")+COUNTIFS(TabSynthez[Test],"="&amp;$AE32&amp;".*",TabSynthez[Page6],"NA")=$AF32,1,0),0)</f>
        <v>1</v>
      </c>
      <c r="AM32" s="22">
        <f>IF(COUNTIFS(TabSynthez[Test],"="&amp;$AE32&amp;".*",TabSynthez[Page7],"Validé")&gt;0,IF(COUNTIFS(TabSynthez[Test],"="&amp;$AE32&amp;".*",TabSynthez[Page7],"Validé")+COUNTIFS(TabSynthez[Test],"="&amp;$AE32&amp;".*",TabSynthez[Page7],"NA")=$AF32,1,0),0)</f>
        <v>1</v>
      </c>
      <c r="AN32" s="22">
        <f>IF(COUNTIFS(TabSynthez[Test],"="&amp;$AE32&amp;".*",TabSynthez[Page8],"Validé")&gt;0,IF(COUNTIFS(TabSynthez[Test],"="&amp;$AE32&amp;".*",TabSynthez[Page8],"Validé")+COUNTIFS(TabSynthez[Test],"="&amp;$AE32&amp;".*",TabSynthez[Page8],"NA")=$AF32,1,0),0)</f>
        <v>1</v>
      </c>
      <c r="AO32" s="22">
        <f>IF(COUNTIFS(TabSynthez[Test],"="&amp;$AE32&amp;".*",TabSynthez[Page9],"Validé")&gt;0,IF(COUNTIFS(TabSynthez[Test],"="&amp;$AE32&amp;".*",TabSynthez[Page9],"Validé")+COUNTIFS(TabSynthez[Test],"="&amp;$AE32&amp;".*",TabSynthez[Page9],"NA")=$AF32,1,0),0)</f>
        <v>1</v>
      </c>
      <c r="AP32" s="22">
        <f>IF(COUNTIFS(TabSynthez[Test],"="&amp;$AE32&amp;".*",TabSynthez[Page10],"Validé")&gt;0,IF(COUNTIFS(TabSynthez[Test],"="&amp;$AE32&amp;".*",TabSynthez[Page10],"Validé")+COUNTIFS(TabSynthez[Test],"="&amp;$AE32&amp;".*",TabSynthez[Page10],"NA")=$AF32,1,0),0)</f>
        <v>1</v>
      </c>
      <c r="AQ32" s="22">
        <f>IF(COUNTIFS(TabSynthez[Test],"="&amp;$AE32&amp;".*",TabSynthez[Page11],"Validé")&gt;0,IF(COUNTIFS(TabSynthez[Test],"="&amp;$AE32&amp;".*",TabSynthez[Page11],"Validé")+COUNTIFS(TabSynthez[Test],"="&amp;$AE32&amp;".*",TabSynthez[Page11],"NA")=$AF32,1,0),0)</f>
        <v>1</v>
      </c>
      <c r="AR32" s="22">
        <f>IF(COUNTIFS(TabSynthez[Test],"="&amp;$AE32&amp;".*",TabSynthez[Page12],"Validé")&gt;0,IF(COUNTIFS(TabSynthez[Test],"="&amp;$AE32&amp;".*",TabSynthez[Page12],"Validé")+COUNTIFS(TabSynthez[Test],"="&amp;$AE32&amp;".*",TabSynthez[Page12],"NA")=$AF32,1,0),0)</f>
        <v>1</v>
      </c>
      <c r="AS32" s="22">
        <f>IF(COUNTIFS(TabSynthez[Test],"="&amp;$AE32&amp;".*",TabSynthez[Page13],"Validé")&gt;0,IF(COUNTIFS(TabSynthez[Test],"="&amp;$AE32&amp;".*",TabSynthez[Page13],"Validé")+COUNTIFS(TabSynthez[Test],"="&amp;$AE32&amp;".*",TabSynthez[Page13],"NA")=$AF32,1,0),0)</f>
        <v>1</v>
      </c>
    </row>
    <row r="33" spans="1:45" s="9" customFormat="1" ht="25.5" x14ac:dyDescent="0.25">
      <c r="A33" s="68"/>
      <c r="B33" s="74" t="str">
        <f>Modèle!B35</f>
        <v>Images</v>
      </c>
      <c r="C33" s="80" t="str">
        <f>Modèle!D35</f>
        <v>1.5.2</v>
      </c>
      <c r="D33" s="81" t="str">
        <f>Modèle!E35</f>
        <v>A</v>
      </c>
      <c r="E33" s="192">
        <f ca="1">COUNTIF(OFFSET(Synthèse!$G42,0,0,1,COUNTA(Synthèse!$10:$10)-6),"="&amp;$E$1)</f>
        <v>0</v>
      </c>
      <c r="F33" s="192">
        <f ca="1">COUNTIF(OFFSET(Synthèse!$G42,0,0,1,COUNTA(Synthèse!$10:$10)-6),"="&amp;$F$1)</f>
        <v>0</v>
      </c>
      <c r="G33" s="192">
        <f ca="1">COUNTIF(OFFSET(Synthèse!$G42,0,0,1,COUNTA(Synthèse!$10:$10)-6),"="&amp;$G$1)</f>
        <v>0</v>
      </c>
      <c r="H33" s="192">
        <f ca="1">COUNTIF(OFFSET(Synthèse!$G42,0,0,1,COUNTA(Synthèse!$10:$10)-6),"="&amp;$H$1)</f>
        <v>13</v>
      </c>
      <c r="I33" s="219">
        <f t="shared" ca="1" si="1"/>
        <v>13</v>
      </c>
      <c r="J33" s="68"/>
      <c r="K33" s="226" t="s">
        <v>634</v>
      </c>
      <c r="L33" s="227" t="s">
        <v>23</v>
      </c>
      <c r="M33" s="227" t="s">
        <v>952</v>
      </c>
      <c r="N33" s="227" t="s">
        <v>315</v>
      </c>
      <c r="O33" s="227" t="s">
        <v>11</v>
      </c>
      <c r="P33" s="227" t="s">
        <v>12</v>
      </c>
      <c r="Q33" s="227" t="s">
        <v>439</v>
      </c>
      <c r="R33" s="227" t="s">
        <v>13</v>
      </c>
      <c r="S33" s="68"/>
      <c r="U33" s="68"/>
      <c r="X33" s="68"/>
      <c r="AA33" s="68"/>
      <c r="AD33" s="68"/>
      <c r="AE33" s="276" t="s">
        <v>332</v>
      </c>
      <c r="AF33" s="222">
        <f>COUNTIF(TabTrans[Test],"="&amp;Value!$AE33&amp;".*")</f>
        <v>5</v>
      </c>
      <c r="AG33" s="22">
        <f>IF(COUNTIFS(TabSynthez[Test],"="&amp;$AE33&amp;".*",TabSynthez[Page1],"Validé")&gt;0,IF(COUNTIFS(TabSynthez[Test],"="&amp;$AE33&amp;".*",TabSynthez[Page1],"Validé")+COUNTIFS(TabSynthez[Test],"="&amp;$AE33&amp;".*",TabSynthez[Page1],"NA")=$AF33,1,0),0)</f>
        <v>0</v>
      </c>
      <c r="AH33" s="22">
        <f>IF(COUNTIFS(TabSynthez[Test],"="&amp;$AE33&amp;".*",TabSynthez[Page2],"Validé")&gt;0,IF(COUNTIFS(TabSynthez[Test],"="&amp;$AE33&amp;".*",TabSynthez[Page2],"Validé")+COUNTIFS(TabSynthez[Test],"="&amp;$AE33&amp;".*",TabSynthez[Page2],"NA")=$AF33,1,0),0)</f>
        <v>0</v>
      </c>
      <c r="AI33" s="22">
        <f>IF(COUNTIFS(TabSynthez[Test],"="&amp;$AE33&amp;".*",TabSynthez[Page3],"Validé")&gt;0,IF(COUNTIFS(TabSynthez[Test],"="&amp;$AE33&amp;".*",TabSynthez[Page3],"Validé")+COUNTIFS(TabSynthez[Test],"="&amp;$AE33&amp;".*",TabSynthez[Page3],"NA")=$AF33,1,0),0)</f>
        <v>0</v>
      </c>
      <c r="AJ33" s="22">
        <f>IF(COUNTIFS(TabSynthez[Test],"="&amp;$AE33&amp;".*",TabSynthez[Page4],"Validé")&gt;0,IF(COUNTIFS(TabSynthez[Test],"="&amp;$AE33&amp;".*",TabSynthez[Page4],"Validé")+COUNTIFS(TabSynthez[Test],"="&amp;$AE33&amp;".*",TabSynthez[Page4],"NA")=$AF33,1,0),0)</f>
        <v>0</v>
      </c>
      <c r="AK33" s="22">
        <f>IF(COUNTIFS(TabSynthez[Test],"="&amp;$AE33&amp;".*",TabSynthez[Page5],"Validé")&gt;0,IF(COUNTIFS(TabSynthez[Test],"="&amp;$AE33&amp;".*",TabSynthez[Page5],"Validé")+COUNTIFS(TabSynthez[Test],"="&amp;$AE33&amp;".*",TabSynthez[Page5],"NA")=$AF33,1,0),0)</f>
        <v>0</v>
      </c>
      <c r="AL33" s="22">
        <f>IF(COUNTIFS(TabSynthez[Test],"="&amp;$AE33&amp;".*",TabSynthez[Page6],"Validé")&gt;0,IF(COUNTIFS(TabSynthez[Test],"="&amp;$AE33&amp;".*",TabSynthez[Page6],"Validé")+COUNTIFS(TabSynthez[Test],"="&amp;$AE33&amp;".*",TabSynthez[Page6],"NA")=$AF33,1,0),0)</f>
        <v>0</v>
      </c>
      <c r="AM33" s="22">
        <f>IF(COUNTIFS(TabSynthez[Test],"="&amp;$AE33&amp;".*",TabSynthez[Page7],"Validé")&gt;0,IF(COUNTIFS(TabSynthez[Test],"="&amp;$AE33&amp;".*",TabSynthez[Page7],"Validé")+COUNTIFS(TabSynthez[Test],"="&amp;$AE33&amp;".*",TabSynthez[Page7],"NA")=$AF33,1,0),0)</f>
        <v>0</v>
      </c>
      <c r="AN33" s="22">
        <f>IF(COUNTIFS(TabSynthez[Test],"="&amp;$AE33&amp;".*",TabSynthez[Page8],"Validé")&gt;0,IF(COUNTIFS(TabSynthez[Test],"="&amp;$AE33&amp;".*",TabSynthez[Page8],"Validé")+COUNTIFS(TabSynthez[Test],"="&amp;$AE33&amp;".*",TabSynthez[Page8],"NA")=$AF33,1,0),0)</f>
        <v>0</v>
      </c>
      <c r="AO33" s="22">
        <f>IF(COUNTIFS(TabSynthez[Test],"="&amp;$AE33&amp;".*",TabSynthez[Page9],"Validé")&gt;0,IF(COUNTIFS(TabSynthez[Test],"="&amp;$AE33&amp;".*",TabSynthez[Page9],"Validé")+COUNTIFS(TabSynthez[Test],"="&amp;$AE33&amp;".*",TabSynthez[Page9],"NA")=$AF33,1,0),0)</f>
        <v>0</v>
      </c>
      <c r="AP33" s="22">
        <f>IF(COUNTIFS(TabSynthez[Test],"="&amp;$AE33&amp;".*",TabSynthez[Page10],"Validé")&gt;0,IF(COUNTIFS(TabSynthez[Test],"="&amp;$AE33&amp;".*",TabSynthez[Page10],"Validé")+COUNTIFS(TabSynthez[Test],"="&amp;$AE33&amp;".*",TabSynthez[Page10],"NA")=$AF33,1,0),0)</f>
        <v>0</v>
      </c>
      <c r="AQ33" s="22">
        <f>IF(COUNTIFS(TabSynthez[Test],"="&amp;$AE33&amp;".*",TabSynthez[Page11],"Validé")&gt;0,IF(COUNTIFS(TabSynthez[Test],"="&amp;$AE33&amp;".*",TabSynthez[Page11],"Validé")+COUNTIFS(TabSynthez[Test],"="&amp;$AE33&amp;".*",TabSynthez[Page11],"NA")=$AF33,1,0),0)</f>
        <v>0</v>
      </c>
      <c r="AR33" s="22">
        <f>IF(COUNTIFS(TabSynthez[Test],"="&amp;$AE33&amp;".*",TabSynthez[Page12],"Validé")&gt;0,IF(COUNTIFS(TabSynthez[Test],"="&amp;$AE33&amp;".*",TabSynthez[Page12],"Validé")+COUNTIFS(TabSynthez[Test],"="&amp;$AE33&amp;".*",TabSynthez[Page12],"NA")=$AF33,1,0),0)</f>
        <v>0</v>
      </c>
      <c r="AS33" s="22">
        <f>IF(COUNTIFS(TabSynthez[Test],"="&amp;$AE33&amp;".*",TabSynthez[Page13],"Validé")&gt;0,IF(COUNTIFS(TabSynthez[Test],"="&amp;$AE33&amp;".*",TabSynthez[Page13],"Validé")+COUNTIFS(TabSynthez[Test],"="&amp;$AE33&amp;".*",TabSynthez[Page13],"NA")=$AF33,1,0),0)</f>
        <v>0</v>
      </c>
    </row>
    <row r="34" spans="1:45" s="9" customFormat="1" x14ac:dyDescent="0.25">
      <c r="A34" s="68"/>
      <c r="B34" s="75" t="str">
        <f>Modèle!B36</f>
        <v>Images</v>
      </c>
      <c r="C34" s="82" t="str">
        <f>Modèle!D36</f>
        <v>1.6.1</v>
      </c>
      <c r="D34" s="83" t="str">
        <f>Modèle!E36</f>
        <v>A</v>
      </c>
      <c r="E34" s="193">
        <f ca="1">COUNTIF(OFFSET(Synthèse!$G43,0,0,1,COUNTA(Synthèse!$10:$10)-6),"="&amp;$E$1)</f>
        <v>0</v>
      </c>
      <c r="F34" s="193">
        <f ca="1">COUNTIF(OFFSET(Synthèse!$G43,0,0,1,COUNTA(Synthèse!$10:$10)-6),"="&amp;$F$1)</f>
        <v>0</v>
      </c>
      <c r="G34" s="193">
        <f ca="1">COUNTIF(OFFSET(Synthèse!$G43,0,0,1,COUNTA(Synthèse!$10:$10)-6),"="&amp;$G$1)</f>
        <v>0</v>
      </c>
      <c r="H34" s="193">
        <f ca="1">COUNTIF(OFFSET(Synthèse!$G43,0,0,1,COUNTA(Synthèse!$10:$10)-6),"="&amp;$H$1)</f>
        <v>13</v>
      </c>
      <c r="I34" s="219">
        <f t="shared" ca="1" si="1"/>
        <v>13</v>
      </c>
      <c r="J34" s="68"/>
      <c r="K34" s="96" t="s">
        <v>540</v>
      </c>
      <c r="L34" s="196" t="s">
        <v>24</v>
      </c>
      <c r="M34" s="196"/>
      <c r="N34" s="196" t="s">
        <v>317</v>
      </c>
      <c r="O34" s="197">
        <f ca="1">IF(SUM(E$2:E$9)&gt;=1,0,1)</f>
        <v>0</v>
      </c>
      <c r="P34" s="197">
        <f ca="1">IF(SUM(E$2:E$9)&gt;=1,1,IF(SUM(G$2:G$9)&gt;=1,1,IF(SUM(F$2:F$9)&gt;=1,0,1)))</f>
        <v>1</v>
      </c>
      <c r="Q34" s="197">
        <f ca="1">IF(SUM(E$2:E$9)&gt;=1,1,IF(SUM(G$2:G$9)&gt;=1,0,1))</f>
        <v>1</v>
      </c>
      <c r="R34" s="197">
        <f ca="1">IF(SUM(E$2:E$9)&gt;=1,1,IF(SUM(G$2:G$9)&gt;=1,1,IF(SUM(F$2:F$9)&gt;=1,1,IF(SUM(H$2:H$9)&gt;=1,0,1))))</f>
        <v>1</v>
      </c>
      <c r="S34" s="68"/>
      <c r="U34" s="68"/>
      <c r="X34" s="68"/>
      <c r="AA34" s="68"/>
      <c r="AD34" s="68"/>
      <c r="AE34" s="276" t="s">
        <v>333</v>
      </c>
      <c r="AF34" s="222">
        <f>COUNTIF(TabTrans[Test],"="&amp;Value!$AE34&amp;".*")</f>
        <v>4</v>
      </c>
      <c r="AG34" s="22">
        <f>IF(COUNTIFS(TabSynthez[Test],"="&amp;$AE34&amp;".*",TabSynthez[Page1],"Validé")&gt;0,IF(COUNTIFS(TabSynthez[Test],"="&amp;$AE34&amp;".*",TabSynthez[Page1],"Validé")+COUNTIFS(TabSynthez[Test],"="&amp;$AE34&amp;".*",TabSynthez[Page1],"NA")=$AF34,1,0),0)</f>
        <v>1</v>
      </c>
      <c r="AH34" s="22">
        <f>IF(COUNTIFS(TabSynthez[Test],"="&amp;$AE34&amp;".*",TabSynthez[Page2],"Validé")&gt;0,IF(COUNTIFS(TabSynthez[Test],"="&amp;$AE34&amp;".*",TabSynthez[Page2],"Validé")+COUNTIFS(TabSynthez[Test],"="&amp;$AE34&amp;".*",TabSynthez[Page2],"NA")=$AF34,1,0),0)</f>
        <v>1</v>
      </c>
      <c r="AI34" s="22">
        <f>IF(COUNTIFS(TabSynthez[Test],"="&amp;$AE34&amp;".*",TabSynthez[Page3],"Validé")&gt;0,IF(COUNTIFS(TabSynthez[Test],"="&amp;$AE34&amp;".*",TabSynthez[Page3],"Validé")+COUNTIFS(TabSynthez[Test],"="&amp;$AE34&amp;".*",TabSynthez[Page3],"NA")=$AF34,1,0),0)</f>
        <v>1</v>
      </c>
      <c r="AJ34" s="22">
        <f>IF(COUNTIFS(TabSynthez[Test],"="&amp;$AE34&amp;".*",TabSynthez[Page4],"Validé")&gt;0,IF(COUNTIFS(TabSynthez[Test],"="&amp;$AE34&amp;".*",TabSynthez[Page4],"Validé")+COUNTIFS(TabSynthez[Test],"="&amp;$AE34&amp;".*",TabSynthez[Page4],"NA")=$AF34,1,0),0)</f>
        <v>1</v>
      </c>
      <c r="AK34" s="22">
        <f>IF(COUNTIFS(TabSynthez[Test],"="&amp;$AE34&amp;".*",TabSynthez[Page5],"Validé")&gt;0,IF(COUNTIFS(TabSynthez[Test],"="&amp;$AE34&amp;".*",TabSynthez[Page5],"Validé")+COUNTIFS(TabSynthez[Test],"="&amp;$AE34&amp;".*",TabSynthez[Page5],"NA")=$AF34,1,0),0)</f>
        <v>1</v>
      </c>
      <c r="AL34" s="22">
        <f>IF(COUNTIFS(TabSynthez[Test],"="&amp;$AE34&amp;".*",TabSynthez[Page6],"Validé")&gt;0,IF(COUNTIFS(TabSynthez[Test],"="&amp;$AE34&amp;".*",TabSynthez[Page6],"Validé")+COUNTIFS(TabSynthez[Test],"="&amp;$AE34&amp;".*",TabSynthez[Page6],"NA")=$AF34,1,0),0)</f>
        <v>1</v>
      </c>
      <c r="AM34" s="22">
        <f>IF(COUNTIFS(TabSynthez[Test],"="&amp;$AE34&amp;".*",TabSynthez[Page7],"Validé")&gt;0,IF(COUNTIFS(TabSynthez[Test],"="&amp;$AE34&amp;".*",TabSynthez[Page7],"Validé")+COUNTIFS(TabSynthez[Test],"="&amp;$AE34&amp;".*",TabSynthez[Page7],"NA")=$AF34,1,0),0)</f>
        <v>1</v>
      </c>
      <c r="AN34" s="22">
        <f>IF(COUNTIFS(TabSynthez[Test],"="&amp;$AE34&amp;".*",TabSynthez[Page8],"Validé")&gt;0,IF(COUNTIFS(TabSynthez[Test],"="&amp;$AE34&amp;".*",TabSynthez[Page8],"Validé")+COUNTIFS(TabSynthez[Test],"="&amp;$AE34&amp;".*",TabSynthez[Page8],"NA")=$AF34,1,0),0)</f>
        <v>1</v>
      </c>
      <c r="AO34" s="22">
        <f>IF(COUNTIFS(TabSynthez[Test],"="&amp;$AE34&amp;".*",TabSynthez[Page9],"Validé")&gt;0,IF(COUNTIFS(TabSynthez[Test],"="&amp;$AE34&amp;".*",TabSynthez[Page9],"Validé")+COUNTIFS(TabSynthez[Test],"="&amp;$AE34&amp;".*",TabSynthez[Page9],"NA")=$AF34,1,0),0)</f>
        <v>1</v>
      </c>
      <c r="AP34" s="22">
        <f>IF(COUNTIFS(TabSynthez[Test],"="&amp;$AE34&amp;".*",TabSynthez[Page10],"Validé")&gt;0,IF(COUNTIFS(TabSynthez[Test],"="&amp;$AE34&amp;".*",TabSynthez[Page10],"Validé")+COUNTIFS(TabSynthez[Test],"="&amp;$AE34&amp;".*",TabSynthez[Page10],"NA")=$AF34,1,0),0)</f>
        <v>1</v>
      </c>
      <c r="AQ34" s="22">
        <f>IF(COUNTIFS(TabSynthez[Test],"="&amp;$AE34&amp;".*",TabSynthez[Page11],"Validé")&gt;0,IF(COUNTIFS(TabSynthez[Test],"="&amp;$AE34&amp;".*",TabSynthez[Page11],"Validé")+COUNTIFS(TabSynthez[Test],"="&amp;$AE34&amp;".*",TabSynthez[Page11],"NA")=$AF34,1,0),0)</f>
        <v>1</v>
      </c>
      <c r="AR34" s="22">
        <f>IF(COUNTIFS(TabSynthez[Test],"="&amp;$AE34&amp;".*",TabSynthez[Page12],"Validé")&gt;0,IF(COUNTIFS(TabSynthez[Test],"="&amp;$AE34&amp;".*",TabSynthez[Page12],"Validé")+COUNTIFS(TabSynthez[Test],"="&amp;$AE34&amp;".*",TabSynthez[Page12],"NA")=$AF34,1,0),0)</f>
        <v>1</v>
      </c>
      <c r="AS34" s="22">
        <f>IF(COUNTIFS(TabSynthez[Test],"="&amp;$AE34&amp;".*",TabSynthez[Page13],"Validé")&gt;0,IF(COUNTIFS(TabSynthez[Test],"="&amp;$AE34&amp;".*",TabSynthez[Page13],"Validé")+COUNTIFS(TabSynthez[Test],"="&amp;$AE34&amp;".*",TabSynthez[Page13],"NA")=$AF34,1,0),0)</f>
        <v>1</v>
      </c>
    </row>
    <row r="35" spans="1:45" s="9" customFormat="1" x14ac:dyDescent="0.25">
      <c r="A35" s="68"/>
      <c r="B35" s="75" t="str">
        <f>Modèle!B37</f>
        <v>Images</v>
      </c>
      <c r="C35" s="82" t="str">
        <f>Modèle!D37</f>
        <v>1.6.2</v>
      </c>
      <c r="D35" s="83" t="str">
        <f>Modèle!E37</f>
        <v>A</v>
      </c>
      <c r="E35" s="193">
        <f ca="1">COUNTIF(OFFSET(Synthèse!$G44,0,0,1,COUNTA(Synthèse!$10:$10)-6),"="&amp;$E$1)</f>
        <v>0</v>
      </c>
      <c r="F35" s="193">
        <f ca="1">COUNTIF(OFFSET(Synthèse!$G44,0,0,1,COUNTA(Synthèse!$10:$10)-6),"="&amp;$F$1)</f>
        <v>0</v>
      </c>
      <c r="G35" s="193">
        <f ca="1">COUNTIF(OFFSET(Synthèse!$G44,0,0,1,COUNTA(Synthèse!$10:$10)-6),"="&amp;$G$1)</f>
        <v>0</v>
      </c>
      <c r="H35" s="193">
        <f ca="1">COUNTIF(OFFSET(Synthèse!$G44,0,0,1,COUNTA(Synthèse!$10:$10)-6),"="&amp;$H$1)</f>
        <v>13</v>
      </c>
      <c r="I35" s="219">
        <f t="shared" ca="1" si="1"/>
        <v>13</v>
      </c>
      <c r="J35" s="68"/>
      <c r="K35" s="96" t="s">
        <v>541</v>
      </c>
      <c r="L35" s="196" t="s">
        <v>24</v>
      </c>
      <c r="M35" s="196"/>
      <c r="N35" s="196" t="s">
        <v>319</v>
      </c>
      <c r="O35" s="197">
        <f ca="1">IF(SUM(E$10:E$15)&gt;=1,0,1)</f>
        <v>0</v>
      </c>
      <c r="P35" s="197">
        <f ca="1">IF(SUM(E$10:E$15)&gt;=1,1,IF(SUM(G$10:G$15)&gt;=1,1,IF(SUM(F$10:F$15)&gt;=1,0,1)))</f>
        <v>1</v>
      </c>
      <c r="Q35" s="197">
        <f ca="1">IF(SUM(E$10:E$15)&gt;=1,1,IF(SUM(G$10:G$15)&gt;=1,0,1))</f>
        <v>1</v>
      </c>
      <c r="R35" s="197">
        <f ca="1">IF(SUM(E$10:E$15)&gt;=1,1,IF(SUM(G$10:G$15)&gt;=1,1,IF(SUM(F$10:F$15)&gt;=1,1,IF(SUM(H$10:H$15)&gt;=1,0,1))))</f>
        <v>1</v>
      </c>
      <c r="S35" s="68"/>
      <c r="U35" s="68"/>
      <c r="X35" s="68"/>
      <c r="AA35" s="68"/>
      <c r="AD35" s="68"/>
      <c r="AE35" s="276" t="s">
        <v>334</v>
      </c>
      <c r="AF35" s="222">
        <f>COUNTIF(TabTrans[Test],"="&amp;Value!$AE35&amp;".*")</f>
        <v>3</v>
      </c>
      <c r="AG35" s="22">
        <f>IF(COUNTIFS(TabSynthez[Test],"="&amp;$AE35&amp;".*",TabSynthez[Page1],"Validé")&gt;0,IF(COUNTIFS(TabSynthez[Test],"="&amp;$AE35&amp;".*",TabSynthez[Page1],"Validé")+COUNTIFS(TabSynthez[Test],"="&amp;$AE35&amp;".*",TabSynthez[Page1],"NA")=$AF35,1,0),0)</f>
        <v>0</v>
      </c>
      <c r="AH35" s="22">
        <f>IF(COUNTIFS(TabSynthez[Test],"="&amp;$AE35&amp;".*",TabSynthez[Page2],"Validé")&gt;0,IF(COUNTIFS(TabSynthez[Test],"="&amp;$AE35&amp;".*",TabSynthez[Page2],"Validé")+COUNTIFS(TabSynthez[Test],"="&amp;$AE35&amp;".*",TabSynthez[Page2],"NA")=$AF35,1,0),0)</f>
        <v>0</v>
      </c>
      <c r="AI35" s="22">
        <f>IF(COUNTIFS(TabSynthez[Test],"="&amp;$AE35&amp;".*",TabSynthez[Page3],"Validé")&gt;0,IF(COUNTIFS(TabSynthez[Test],"="&amp;$AE35&amp;".*",TabSynthez[Page3],"Validé")+COUNTIFS(TabSynthez[Test],"="&amp;$AE35&amp;".*",TabSynthez[Page3],"NA")=$AF35,1,0),0)</f>
        <v>0</v>
      </c>
      <c r="AJ35" s="22">
        <f>IF(COUNTIFS(TabSynthez[Test],"="&amp;$AE35&amp;".*",TabSynthez[Page4],"Validé")&gt;0,IF(COUNTIFS(TabSynthez[Test],"="&amp;$AE35&amp;".*",TabSynthez[Page4],"Validé")+COUNTIFS(TabSynthez[Test],"="&amp;$AE35&amp;".*",TabSynthez[Page4],"NA")=$AF35,1,0),0)</f>
        <v>0</v>
      </c>
      <c r="AK35" s="22">
        <f>IF(COUNTIFS(TabSynthez[Test],"="&amp;$AE35&amp;".*",TabSynthez[Page5],"Validé")&gt;0,IF(COUNTIFS(TabSynthez[Test],"="&amp;$AE35&amp;".*",TabSynthez[Page5],"Validé")+COUNTIFS(TabSynthez[Test],"="&amp;$AE35&amp;".*",TabSynthez[Page5],"NA")=$AF35,1,0),0)</f>
        <v>0</v>
      </c>
      <c r="AL35" s="22">
        <f>IF(COUNTIFS(TabSynthez[Test],"="&amp;$AE35&amp;".*",TabSynthez[Page6],"Validé")&gt;0,IF(COUNTIFS(TabSynthez[Test],"="&amp;$AE35&amp;".*",TabSynthez[Page6],"Validé")+COUNTIFS(TabSynthez[Test],"="&amp;$AE35&amp;".*",TabSynthez[Page6],"NA")=$AF35,1,0),0)</f>
        <v>0</v>
      </c>
      <c r="AM35" s="22">
        <f>IF(COUNTIFS(TabSynthez[Test],"="&amp;$AE35&amp;".*",TabSynthez[Page7],"Validé")&gt;0,IF(COUNTIFS(TabSynthez[Test],"="&amp;$AE35&amp;".*",TabSynthez[Page7],"Validé")+COUNTIFS(TabSynthez[Test],"="&amp;$AE35&amp;".*",TabSynthez[Page7],"NA")=$AF35,1,0),0)</f>
        <v>0</v>
      </c>
      <c r="AN35" s="22">
        <f>IF(COUNTIFS(TabSynthez[Test],"="&amp;$AE35&amp;".*",TabSynthez[Page8],"Validé")&gt;0,IF(COUNTIFS(TabSynthez[Test],"="&amp;$AE35&amp;".*",TabSynthez[Page8],"Validé")+COUNTIFS(TabSynthez[Test],"="&amp;$AE35&amp;".*",TabSynthez[Page8],"NA")=$AF35,1,0),0)</f>
        <v>0</v>
      </c>
      <c r="AO35" s="22">
        <f>IF(COUNTIFS(TabSynthez[Test],"="&amp;$AE35&amp;".*",TabSynthez[Page9],"Validé")&gt;0,IF(COUNTIFS(TabSynthez[Test],"="&amp;$AE35&amp;".*",TabSynthez[Page9],"Validé")+COUNTIFS(TabSynthez[Test],"="&amp;$AE35&amp;".*",TabSynthez[Page9],"NA")=$AF35,1,0),0)</f>
        <v>0</v>
      </c>
      <c r="AP35" s="22">
        <f>IF(COUNTIFS(TabSynthez[Test],"="&amp;$AE35&amp;".*",TabSynthez[Page10],"Validé")&gt;0,IF(COUNTIFS(TabSynthez[Test],"="&amp;$AE35&amp;".*",TabSynthez[Page10],"Validé")+COUNTIFS(TabSynthez[Test],"="&amp;$AE35&amp;".*",TabSynthez[Page10],"NA")=$AF35,1,0),0)</f>
        <v>0</v>
      </c>
      <c r="AQ35" s="22">
        <f>IF(COUNTIFS(TabSynthez[Test],"="&amp;$AE35&amp;".*",TabSynthez[Page11],"Validé")&gt;0,IF(COUNTIFS(TabSynthez[Test],"="&amp;$AE35&amp;".*",TabSynthez[Page11],"Validé")+COUNTIFS(TabSynthez[Test],"="&amp;$AE35&amp;".*",TabSynthez[Page11],"NA")=$AF35,1,0),0)</f>
        <v>0</v>
      </c>
      <c r="AR35" s="22">
        <f>IF(COUNTIFS(TabSynthez[Test],"="&amp;$AE35&amp;".*",TabSynthez[Page12],"Validé")&gt;0,IF(COUNTIFS(TabSynthez[Test],"="&amp;$AE35&amp;".*",TabSynthez[Page12],"Validé")+COUNTIFS(TabSynthez[Test],"="&amp;$AE35&amp;".*",TabSynthez[Page12],"NA")=$AF35,1,0),0)</f>
        <v>0</v>
      </c>
      <c r="AS35" s="22">
        <f>IF(COUNTIFS(TabSynthez[Test],"="&amp;$AE35&amp;".*",TabSynthez[Page13],"Validé")&gt;0,IF(COUNTIFS(TabSynthez[Test],"="&amp;$AE35&amp;".*",TabSynthez[Page13],"Validé")+COUNTIFS(TabSynthez[Test],"="&amp;$AE35&amp;".*",TabSynthez[Page13],"NA")=$AF35,1,0),0)</f>
        <v>0</v>
      </c>
    </row>
    <row r="36" spans="1:45" s="9" customFormat="1" x14ac:dyDescent="0.25">
      <c r="A36" s="68"/>
      <c r="B36" s="75" t="str">
        <f>Modèle!B38</f>
        <v>Images</v>
      </c>
      <c r="C36" s="82" t="str">
        <f>Modèle!D38</f>
        <v>1.6.3</v>
      </c>
      <c r="D36" s="83" t="str">
        <f>Modèle!E38</f>
        <v>A</v>
      </c>
      <c r="E36" s="193">
        <f ca="1">COUNTIF(OFFSET(Synthèse!$G45,0,0,1,COUNTA(Synthèse!$10:$10)-6),"="&amp;$E$1)</f>
        <v>0</v>
      </c>
      <c r="F36" s="193">
        <f ca="1">COUNTIF(OFFSET(Synthèse!$G45,0,0,1,COUNTA(Synthèse!$10:$10)-6),"="&amp;$F$1)</f>
        <v>0</v>
      </c>
      <c r="G36" s="193">
        <f ca="1">COUNTIF(OFFSET(Synthèse!$G45,0,0,1,COUNTA(Synthèse!$10:$10)-6),"="&amp;$G$1)</f>
        <v>0</v>
      </c>
      <c r="H36" s="193">
        <f ca="1">COUNTIF(OFFSET(Synthèse!$G45,0,0,1,COUNTA(Synthèse!$10:$10)-6),"="&amp;$H$1)</f>
        <v>13</v>
      </c>
      <c r="I36" s="219">
        <f t="shared" ca="1" si="1"/>
        <v>13</v>
      </c>
      <c r="J36" s="68"/>
      <c r="K36" s="96" t="s">
        <v>542</v>
      </c>
      <c r="L36" s="196" t="s">
        <v>24</v>
      </c>
      <c r="M36" s="196"/>
      <c r="N36" s="196" t="s">
        <v>320</v>
      </c>
      <c r="O36" s="197">
        <f ca="1">IF(SUM(E$16:E$24)&gt;=1,0,1)</f>
        <v>0</v>
      </c>
      <c r="P36" s="197">
        <f ca="1">IF(SUM(E$16:E$24)&gt;=1,1,IF(SUM(G$16:G$24)&gt;=1,1,IF(SUM(F$16:F$24)&gt;=1,0,1)))</f>
        <v>1</v>
      </c>
      <c r="Q36" s="197">
        <f ca="1">IF(SUM(E$16:E$24)&gt;=1,1,IF(SUM(G$16:G$24)&gt;=1,0,1))</f>
        <v>1</v>
      </c>
      <c r="R36" s="197">
        <f ca="1">IF(SUM(E$16:E$24)&gt;=1,1,IF(SUM(G$16:G$24)&gt;=1,1,IF(SUM(F$16:F$24)&gt;=1,1,IF(SUM(H$16:H$24)&gt;=1,0,1))))</f>
        <v>1</v>
      </c>
      <c r="S36" s="68"/>
      <c r="U36" s="68"/>
      <c r="X36" s="68"/>
      <c r="AA36" s="68"/>
      <c r="AD36" s="68"/>
      <c r="AE36" s="276" t="s">
        <v>335</v>
      </c>
      <c r="AF36" s="222">
        <f>COUNTIF(TabTrans[Test],"="&amp;Value!$AE36&amp;".*")</f>
        <v>3</v>
      </c>
      <c r="AG36" s="22">
        <f>IF(COUNTIFS(TabSynthez[Test],"="&amp;$AE36&amp;".*",TabSynthez[Page1],"Validé")&gt;0,IF(COUNTIFS(TabSynthez[Test],"="&amp;$AE36&amp;".*",TabSynthez[Page1],"Validé")+COUNTIFS(TabSynthez[Test],"="&amp;$AE36&amp;".*",TabSynthez[Page1],"NA")=$AF36,1,0),0)</f>
        <v>0</v>
      </c>
      <c r="AH36" s="22">
        <f>IF(COUNTIFS(TabSynthez[Test],"="&amp;$AE36&amp;".*",TabSynthez[Page2],"Validé")&gt;0,IF(COUNTIFS(TabSynthez[Test],"="&amp;$AE36&amp;".*",TabSynthez[Page2],"Validé")+COUNTIFS(TabSynthez[Test],"="&amp;$AE36&amp;".*",TabSynthez[Page2],"NA")=$AF36,1,0),0)</f>
        <v>0</v>
      </c>
      <c r="AI36" s="22">
        <f>IF(COUNTIFS(TabSynthez[Test],"="&amp;$AE36&amp;".*",TabSynthez[Page3],"Validé")&gt;0,IF(COUNTIFS(TabSynthez[Test],"="&amp;$AE36&amp;".*",TabSynthez[Page3],"Validé")+COUNTIFS(TabSynthez[Test],"="&amp;$AE36&amp;".*",TabSynthez[Page3],"NA")=$AF36,1,0),0)</f>
        <v>0</v>
      </c>
      <c r="AJ36" s="22">
        <f>IF(COUNTIFS(TabSynthez[Test],"="&amp;$AE36&amp;".*",TabSynthez[Page4],"Validé")&gt;0,IF(COUNTIFS(TabSynthez[Test],"="&amp;$AE36&amp;".*",TabSynthez[Page4],"Validé")+COUNTIFS(TabSynthez[Test],"="&amp;$AE36&amp;".*",TabSynthez[Page4],"NA")=$AF36,1,0),0)</f>
        <v>0</v>
      </c>
      <c r="AK36" s="22">
        <f>IF(COUNTIFS(TabSynthez[Test],"="&amp;$AE36&amp;".*",TabSynthez[Page5],"Validé")&gt;0,IF(COUNTIFS(TabSynthez[Test],"="&amp;$AE36&amp;".*",TabSynthez[Page5],"Validé")+COUNTIFS(TabSynthez[Test],"="&amp;$AE36&amp;".*",TabSynthez[Page5],"NA")=$AF36,1,0),0)</f>
        <v>0</v>
      </c>
      <c r="AL36" s="22">
        <f>IF(COUNTIFS(TabSynthez[Test],"="&amp;$AE36&amp;".*",TabSynthez[Page6],"Validé")&gt;0,IF(COUNTIFS(TabSynthez[Test],"="&amp;$AE36&amp;".*",TabSynthez[Page6],"Validé")+COUNTIFS(TabSynthez[Test],"="&amp;$AE36&amp;".*",TabSynthez[Page6],"NA")=$AF36,1,0),0)</f>
        <v>0</v>
      </c>
      <c r="AM36" s="22">
        <f>IF(COUNTIFS(TabSynthez[Test],"="&amp;$AE36&amp;".*",TabSynthez[Page7],"Validé")&gt;0,IF(COUNTIFS(TabSynthez[Test],"="&amp;$AE36&amp;".*",TabSynthez[Page7],"Validé")+COUNTIFS(TabSynthez[Test],"="&amp;$AE36&amp;".*",TabSynthez[Page7],"NA")=$AF36,1,0),0)</f>
        <v>0</v>
      </c>
      <c r="AN36" s="22">
        <f>IF(COUNTIFS(TabSynthez[Test],"="&amp;$AE36&amp;".*",TabSynthez[Page8],"Validé")&gt;0,IF(COUNTIFS(TabSynthez[Test],"="&amp;$AE36&amp;".*",TabSynthez[Page8],"Validé")+COUNTIFS(TabSynthez[Test],"="&amp;$AE36&amp;".*",TabSynthez[Page8],"NA")=$AF36,1,0),0)</f>
        <v>0</v>
      </c>
      <c r="AO36" s="22">
        <f>IF(COUNTIFS(TabSynthez[Test],"="&amp;$AE36&amp;".*",TabSynthez[Page9],"Validé")&gt;0,IF(COUNTIFS(TabSynthez[Test],"="&amp;$AE36&amp;".*",TabSynthez[Page9],"Validé")+COUNTIFS(TabSynthez[Test],"="&amp;$AE36&amp;".*",TabSynthez[Page9],"NA")=$AF36,1,0),0)</f>
        <v>0</v>
      </c>
      <c r="AP36" s="22">
        <f>IF(COUNTIFS(TabSynthez[Test],"="&amp;$AE36&amp;".*",TabSynthez[Page10],"Validé")&gt;0,IF(COUNTIFS(TabSynthez[Test],"="&amp;$AE36&amp;".*",TabSynthez[Page10],"Validé")+COUNTIFS(TabSynthez[Test],"="&amp;$AE36&amp;".*",TabSynthez[Page10],"NA")=$AF36,1,0),0)</f>
        <v>0</v>
      </c>
      <c r="AQ36" s="22">
        <f>IF(COUNTIFS(TabSynthez[Test],"="&amp;$AE36&amp;".*",TabSynthez[Page11],"Validé")&gt;0,IF(COUNTIFS(TabSynthez[Test],"="&amp;$AE36&amp;".*",TabSynthez[Page11],"Validé")+COUNTIFS(TabSynthez[Test],"="&amp;$AE36&amp;".*",TabSynthez[Page11],"NA")=$AF36,1,0),0)</f>
        <v>0</v>
      </c>
      <c r="AR36" s="22">
        <f>IF(COUNTIFS(TabSynthez[Test],"="&amp;$AE36&amp;".*",TabSynthez[Page12],"Validé")&gt;0,IF(COUNTIFS(TabSynthez[Test],"="&amp;$AE36&amp;".*",TabSynthez[Page12],"Validé")+COUNTIFS(TabSynthez[Test],"="&amp;$AE36&amp;".*",TabSynthez[Page12],"NA")=$AF36,1,0),0)</f>
        <v>0</v>
      </c>
      <c r="AS36" s="22">
        <f>IF(COUNTIFS(TabSynthez[Test],"="&amp;$AE36&amp;".*",TabSynthez[Page13],"Validé")&gt;0,IF(COUNTIFS(TabSynthez[Test],"="&amp;$AE36&amp;".*",TabSynthez[Page13],"Validé")+COUNTIFS(TabSynthez[Test],"="&amp;$AE36&amp;".*",TabSynthez[Page13],"NA")=$AF36,1,0),0)</f>
        <v>0</v>
      </c>
    </row>
    <row r="37" spans="1:45" s="9" customFormat="1" x14ac:dyDescent="0.25">
      <c r="A37" s="68"/>
      <c r="B37" s="75" t="str">
        <f>Modèle!B39</f>
        <v>Images</v>
      </c>
      <c r="C37" s="82" t="str">
        <f>Modèle!D39</f>
        <v>1.6.4</v>
      </c>
      <c r="D37" s="83" t="str">
        <f>Modèle!E39</f>
        <v>A</v>
      </c>
      <c r="E37" s="193">
        <f ca="1">COUNTIF(OFFSET(Synthèse!$G46,0,0,1,COUNTA(Synthèse!$10:$10)-6),"="&amp;$E$1)</f>
        <v>0</v>
      </c>
      <c r="F37" s="193">
        <f ca="1">COUNTIF(OFFSET(Synthèse!$G46,0,0,1,COUNTA(Synthèse!$10:$10)-6),"="&amp;$F$1)</f>
        <v>0</v>
      </c>
      <c r="G37" s="193">
        <f ca="1">COUNTIF(OFFSET(Synthèse!$G46,0,0,1,COUNTA(Synthèse!$10:$10)-6),"="&amp;$G$1)</f>
        <v>0</v>
      </c>
      <c r="H37" s="193">
        <f ca="1">COUNTIF(OFFSET(Synthèse!$G46,0,0,1,COUNTA(Synthèse!$10:$10)-6),"="&amp;$H$1)</f>
        <v>13</v>
      </c>
      <c r="I37" s="219">
        <f t="shared" ca="1" si="1"/>
        <v>13</v>
      </c>
      <c r="J37" s="68"/>
      <c r="K37" s="96" t="s">
        <v>543</v>
      </c>
      <c r="L37" s="196" t="s">
        <v>24</v>
      </c>
      <c r="M37" s="196"/>
      <c r="N37" s="196" t="s">
        <v>321</v>
      </c>
      <c r="O37" s="197">
        <f ca="1">IF(SUM(E$25:E$31)&gt;=1,0,1)</f>
        <v>1</v>
      </c>
      <c r="P37" s="197">
        <f ca="1">IF(SUM(E$25:E$31)&gt;=1,1,IF(SUM(G$25:G$31)&gt;=1,1,IF(SUM(F$25:F$31)&gt;=1,0,1)))</f>
        <v>0</v>
      </c>
      <c r="Q37" s="197">
        <f ca="1">IF(SUM(E$25:E$31)&gt;=1,1,IF(SUM(G$25:G$31)&gt;=1,0,1))</f>
        <v>1</v>
      </c>
      <c r="R37" s="197">
        <f ca="1">IF(SUM(E$25:E$31)&gt;=1,1,IF(SUM(G$25:G$31)&gt;=1,1,IF(SUM(F$25:F$31)&gt;=1,1,IF(SUM(H$25:H$31)&gt;=1,0,1))))</f>
        <v>1</v>
      </c>
      <c r="S37" s="68"/>
      <c r="U37" s="68"/>
      <c r="X37" s="68"/>
      <c r="AA37" s="68"/>
      <c r="AD37" s="68"/>
      <c r="AE37" s="276" t="s">
        <v>336</v>
      </c>
      <c r="AF37" s="222">
        <f>COUNTIF(TabTrans[Test],"="&amp;Value!$AE37&amp;".*")</f>
        <v>2</v>
      </c>
      <c r="AG37" s="22">
        <f>IF(COUNTIFS(TabSynthez[Test],"="&amp;$AE37&amp;".*",TabSynthez[Page1],"Validé")&gt;0,IF(COUNTIFS(TabSynthez[Test],"="&amp;$AE37&amp;".*",TabSynthez[Page1],"Validé")+COUNTIFS(TabSynthez[Test],"="&amp;$AE37&amp;".*",TabSynthez[Page1],"NA")=$AF37,1,0),0)</f>
        <v>0</v>
      </c>
      <c r="AH37" s="22">
        <f>IF(COUNTIFS(TabSynthez[Test],"="&amp;$AE37&amp;".*",TabSynthez[Page2],"Validé")&gt;0,IF(COUNTIFS(TabSynthez[Test],"="&amp;$AE37&amp;".*",TabSynthez[Page2],"Validé")+COUNTIFS(TabSynthez[Test],"="&amp;$AE37&amp;".*",TabSynthez[Page2],"NA")=$AF37,1,0),0)</f>
        <v>0</v>
      </c>
      <c r="AI37" s="22">
        <f>IF(COUNTIFS(TabSynthez[Test],"="&amp;$AE37&amp;".*",TabSynthez[Page3],"Validé")&gt;0,IF(COUNTIFS(TabSynthez[Test],"="&amp;$AE37&amp;".*",TabSynthez[Page3],"Validé")+COUNTIFS(TabSynthez[Test],"="&amp;$AE37&amp;".*",TabSynthez[Page3],"NA")=$AF37,1,0),0)</f>
        <v>0</v>
      </c>
      <c r="AJ37" s="22">
        <f>IF(COUNTIFS(TabSynthez[Test],"="&amp;$AE37&amp;".*",TabSynthez[Page4],"Validé")&gt;0,IF(COUNTIFS(TabSynthez[Test],"="&amp;$AE37&amp;".*",TabSynthez[Page4],"Validé")+COUNTIFS(TabSynthez[Test],"="&amp;$AE37&amp;".*",TabSynthez[Page4],"NA")=$AF37,1,0),0)</f>
        <v>0</v>
      </c>
      <c r="AK37" s="22">
        <f>IF(COUNTIFS(TabSynthez[Test],"="&amp;$AE37&amp;".*",TabSynthez[Page5],"Validé")&gt;0,IF(COUNTIFS(TabSynthez[Test],"="&amp;$AE37&amp;".*",TabSynthez[Page5],"Validé")+COUNTIFS(TabSynthez[Test],"="&amp;$AE37&amp;".*",TabSynthez[Page5],"NA")=$AF37,1,0),0)</f>
        <v>0</v>
      </c>
      <c r="AL37" s="22">
        <f>IF(COUNTIFS(TabSynthez[Test],"="&amp;$AE37&amp;".*",TabSynthez[Page6],"Validé")&gt;0,IF(COUNTIFS(TabSynthez[Test],"="&amp;$AE37&amp;".*",TabSynthez[Page6],"Validé")+COUNTIFS(TabSynthez[Test],"="&amp;$AE37&amp;".*",TabSynthez[Page6],"NA")=$AF37,1,0),0)</f>
        <v>0</v>
      </c>
      <c r="AM37" s="22">
        <f>IF(COUNTIFS(TabSynthez[Test],"="&amp;$AE37&amp;".*",TabSynthez[Page7],"Validé")&gt;0,IF(COUNTIFS(TabSynthez[Test],"="&amp;$AE37&amp;".*",TabSynthez[Page7],"Validé")+COUNTIFS(TabSynthez[Test],"="&amp;$AE37&amp;".*",TabSynthez[Page7],"NA")=$AF37,1,0),0)</f>
        <v>0</v>
      </c>
      <c r="AN37" s="22">
        <f>IF(COUNTIFS(TabSynthez[Test],"="&amp;$AE37&amp;".*",TabSynthez[Page8],"Validé")&gt;0,IF(COUNTIFS(TabSynthez[Test],"="&amp;$AE37&amp;".*",TabSynthez[Page8],"Validé")+COUNTIFS(TabSynthez[Test],"="&amp;$AE37&amp;".*",TabSynthez[Page8],"NA")=$AF37,1,0),0)</f>
        <v>0</v>
      </c>
      <c r="AO37" s="22">
        <f>IF(COUNTIFS(TabSynthez[Test],"="&amp;$AE37&amp;".*",TabSynthez[Page9],"Validé")&gt;0,IF(COUNTIFS(TabSynthez[Test],"="&amp;$AE37&amp;".*",TabSynthez[Page9],"Validé")+COUNTIFS(TabSynthez[Test],"="&amp;$AE37&amp;".*",TabSynthez[Page9],"NA")=$AF37,1,0),0)</f>
        <v>0</v>
      </c>
      <c r="AP37" s="22">
        <f>IF(COUNTIFS(TabSynthez[Test],"="&amp;$AE37&amp;".*",TabSynthez[Page10],"Validé")&gt;0,IF(COUNTIFS(TabSynthez[Test],"="&amp;$AE37&amp;".*",TabSynthez[Page10],"Validé")+COUNTIFS(TabSynthez[Test],"="&amp;$AE37&amp;".*",TabSynthez[Page10],"NA")=$AF37,1,0),0)</f>
        <v>0</v>
      </c>
      <c r="AQ37" s="22">
        <f>IF(COUNTIFS(TabSynthez[Test],"="&amp;$AE37&amp;".*",TabSynthez[Page11],"Validé")&gt;0,IF(COUNTIFS(TabSynthez[Test],"="&amp;$AE37&amp;".*",TabSynthez[Page11],"Validé")+COUNTIFS(TabSynthez[Test],"="&amp;$AE37&amp;".*",TabSynthez[Page11],"NA")=$AF37,1,0),0)</f>
        <v>0</v>
      </c>
      <c r="AR37" s="22">
        <f>IF(COUNTIFS(TabSynthez[Test],"="&amp;$AE37&amp;".*",TabSynthez[Page12],"Validé")&gt;0,IF(COUNTIFS(TabSynthez[Test],"="&amp;$AE37&amp;".*",TabSynthez[Page12],"Validé")+COUNTIFS(TabSynthez[Test],"="&amp;$AE37&amp;".*",TabSynthez[Page12],"NA")=$AF37,1,0),0)</f>
        <v>0</v>
      </c>
      <c r="AS37" s="22">
        <f>IF(COUNTIFS(TabSynthez[Test],"="&amp;$AE37&amp;".*",TabSynthez[Page13],"Validé")&gt;0,IF(COUNTIFS(TabSynthez[Test],"="&amp;$AE37&amp;".*",TabSynthez[Page13],"Validé")+COUNTIFS(TabSynthez[Test],"="&amp;$AE37&amp;".*",TabSynthez[Page13],"NA")=$AF37,1,0),0)</f>
        <v>0</v>
      </c>
    </row>
    <row r="38" spans="1:45" s="9" customFormat="1" x14ac:dyDescent="0.25">
      <c r="A38" s="68"/>
      <c r="B38" s="75" t="str">
        <f>Modèle!B40</f>
        <v>Images</v>
      </c>
      <c r="C38" s="82" t="str">
        <f>Modèle!D40</f>
        <v>1.6.5</v>
      </c>
      <c r="D38" s="83" t="str">
        <f>Modèle!E40</f>
        <v>A</v>
      </c>
      <c r="E38" s="193">
        <f ca="1">COUNTIF(OFFSET(Synthèse!$G47,0,0,1,COUNTA(Synthèse!$10:$10)-6),"="&amp;$E$1)</f>
        <v>0</v>
      </c>
      <c r="F38" s="193">
        <f ca="1">COUNTIF(OFFSET(Synthèse!$G47,0,0,1,COUNTA(Synthèse!$10:$10)-6),"="&amp;$F$1)</f>
        <v>0</v>
      </c>
      <c r="G38" s="193">
        <f ca="1">COUNTIF(OFFSET(Synthèse!$G47,0,0,1,COUNTA(Synthèse!$10:$10)-6),"="&amp;$G$1)</f>
        <v>0</v>
      </c>
      <c r="H38" s="193">
        <f ca="1">COUNTIF(OFFSET(Synthèse!$G47,0,0,1,COUNTA(Synthèse!$10:$10)-6),"="&amp;$H$1)</f>
        <v>13</v>
      </c>
      <c r="I38" s="219">
        <f t="shared" ca="1" si="1"/>
        <v>13</v>
      </c>
      <c r="J38" s="68"/>
      <c r="K38" s="96" t="s">
        <v>544</v>
      </c>
      <c r="L38" s="196" t="s">
        <v>24</v>
      </c>
      <c r="M38" s="196"/>
      <c r="N38" s="196" t="s">
        <v>322</v>
      </c>
      <c r="O38" s="197">
        <f ca="1">IF(SUM(E$32:E$33)&gt;=1,0,1)</f>
        <v>1</v>
      </c>
      <c r="P38" s="197">
        <f ca="1">IF(SUM(E$32:E$33)&gt;=1,1,IF(SUM(G$32:G$33)&gt;=1,1,IF(SUM(F$32:F$33)&gt;=1,0,1)))</f>
        <v>0</v>
      </c>
      <c r="Q38" s="197">
        <f ca="1">IF(SUM(E$32:E$33)&gt;=1,1,IF(SUM(G$32:G$33)&gt;=1,0,1))</f>
        <v>1</v>
      </c>
      <c r="R38" s="197">
        <f ca="1">IF(SUM(E$32:E$33)&gt;=1,1,IF(SUM(G$32:G$33)&gt;=1,1,IF(SUM(F$32:F$33)&gt;=1,1,IF(SUM(H$32:H$33)&gt;=1,0,1))))</f>
        <v>1</v>
      </c>
      <c r="S38" s="68"/>
      <c r="U38" s="68"/>
      <c r="X38" s="68"/>
      <c r="AA38" s="68"/>
      <c r="AD38" s="68"/>
      <c r="AE38" s="276" t="s">
        <v>337</v>
      </c>
      <c r="AF38" s="222">
        <f>COUNTIF(TabTrans[Test],"="&amp;Value!$AE38&amp;".*")</f>
        <v>1</v>
      </c>
      <c r="AG38" s="22">
        <f>IF(COUNTIFS(TabSynthez[Test],"="&amp;$AE38&amp;".*",TabSynthez[Page1],"Validé")&gt;0,IF(COUNTIFS(TabSynthez[Test],"="&amp;$AE38&amp;".*",TabSynthez[Page1],"Validé")+COUNTIFS(TabSynthez[Test],"="&amp;$AE38&amp;".*",TabSynthez[Page1],"NA")=$AF38,1,0),0)</f>
        <v>0</v>
      </c>
      <c r="AH38" s="22">
        <f>IF(COUNTIFS(TabSynthez[Test],"="&amp;$AE38&amp;".*",TabSynthez[Page2],"Validé")&gt;0,IF(COUNTIFS(TabSynthez[Test],"="&amp;$AE38&amp;".*",TabSynthez[Page2],"Validé")+COUNTIFS(TabSynthez[Test],"="&amp;$AE38&amp;".*",TabSynthez[Page2],"NA")=$AF38,1,0),0)</f>
        <v>0</v>
      </c>
      <c r="AI38" s="22">
        <f>IF(COUNTIFS(TabSynthez[Test],"="&amp;$AE38&amp;".*",TabSynthez[Page3],"Validé")&gt;0,IF(COUNTIFS(TabSynthez[Test],"="&amp;$AE38&amp;".*",TabSynthez[Page3],"Validé")+COUNTIFS(TabSynthez[Test],"="&amp;$AE38&amp;".*",TabSynthez[Page3],"NA")=$AF38,1,0),0)</f>
        <v>0</v>
      </c>
      <c r="AJ38" s="22">
        <f>IF(COUNTIFS(TabSynthez[Test],"="&amp;$AE38&amp;".*",TabSynthez[Page4],"Validé")&gt;0,IF(COUNTIFS(TabSynthez[Test],"="&amp;$AE38&amp;".*",TabSynthez[Page4],"Validé")+COUNTIFS(TabSynthez[Test],"="&amp;$AE38&amp;".*",TabSynthez[Page4],"NA")=$AF38,1,0),0)</f>
        <v>0</v>
      </c>
      <c r="AK38" s="22">
        <f>IF(COUNTIFS(TabSynthez[Test],"="&amp;$AE38&amp;".*",TabSynthez[Page5],"Validé")&gt;0,IF(COUNTIFS(TabSynthez[Test],"="&amp;$AE38&amp;".*",TabSynthez[Page5],"Validé")+COUNTIFS(TabSynthez[Test],"="&amp;$AE38&amp;".*",TabSynthez[Page5],"NA")=$AF38,1,0),0)</f>
        <v>0</v>
      </c>
      <c r="AL38" s="22">
        <f>IF(COUNTIFS(TabSynthez[Test],"="&amp;$AE38&amp;".*",TabSynthez[Page6],"Validé")&gt;0,IF(COUNTIFS(TabSynthez[Test],"="&amp;$AE38&amp;".*",TabSynthez[Page6],"Validé")+COUNTIFS(TabSynthez[Test],"="&amp;$AE38&amp;".*",TabSynthez[Page6],"NA")=$AF38,1,0),0)</f>
        <v>0</v>
      </c>
      <c r="AM38" s="22">
        <f>IF(COUNTIFS(TabSynthez[Test],"="&amp;$AE38&amp;".*",TabSynthez[Page7],"Validé")&gt;0,IF(COUNTIFS(TabSynthez[Test],"="&amp;$AE38&amp;".*",TabSynthez[Page7],"Validé")+COUNTIFS(TabSynthez[Test],"="&amp;$AE38&amp;".*",TabSynthez[Page7],"NA")=$AF38,1,0),0)</f>
        <v>0</v>
      </c>
      <c r="AN38" s="22">
        <f>IF(COUNTIFS(TabSynthez[Test],"="&amp;$AE38&amp;".*",TabSynthez[Page8],"Validé")&gt;0,IF(COUNTIFS(TabSynthez[Test],"="&amp;$AE38&amp;".*",TabSynthez[Page8],"Validé")+COUNTIFS(TabSynthez[Test],"="&amp;$AE38&amp;".*",TabSynthez[Page8],"NA")=$AF38,1,0),0)</f>
        <v>0</v>
      </c>
      <c r="AO38" s="22">
        <f>IF(COUNTIFS(TabSynthez[Test],"="&amp;$AE38&amp;".*",TabSynthez[Page9],"Validé")&gt;0,IF(COUNTIFS(TabSynthez[Test],"="&amp;$AE38&amp;".*",TabSynthez[Page9],"Validé")+COUNTIFS(TabSynthez[Test],"="&amp;$AE38&amp;".*",TabSynthez[Page9],"NA")=$AF38,1,0),0)</f>
        <v>0</v>
      </c>
      <c r="AP38" s="22">
        <f>IF(COUNTIFS(TabSynthez[Test],"="&amp;$AE38&amp;".*",TabSynthez[Page10],"Validé")&gt;0,IF(COUNTIFS(TabSynthez[Test],"="&amp;$AE38&amp;".*",TabSynthez[Page10],"Validé")+COUNTIFS(TabSynthez[Test],"="&amp;$AE38&amp;".*",TabSynthez[Page10],"NA")=$AF38,1,0),0)</f>
        <v>0</v>
      </c>
      <c r="AQ38" s="22">
        <f>IF(COUNTIFS(TabSynthez[Test],"="&amp;$AE38&amp;".*",TabSynthez[Page11],"Validé")&gt;0,IF(COUNTIFS(TabSynthez[Test],"="&amp;$AE38&amp;".*",TabSynthez[Page11],"Validé")+COUNTIFS(TabSynthez[Test],"="&amp;$AE38&amp;".*",TabSynthez[Page11],"NA")=$AF38,1,0),0)</f>
        <v>0</v>
      </c>
      <c r="AR38" s="22">
        <f>IF(COUNTIFS(TabSynthez[Test],"="&amp;$AE38&amp;".*",TabSynthez[Page12],"Validé")&gt;0,IF(COUNTIFS(TabSynthez[Test],"="&amp;$AE38&amp;".*",TabSynthez[Page12],"Validé")+COUNTIFS(TabSynthez[Test],"="&amp;$AE38&amp;".*",TabSynthez[Page12],"NA")=$AF38,1,0),0)</f>
        <v>0</v>
      </c>
      <c r="AS38" s="22">
        <f>IF(COUNTIFS(TabSynthez[Test],"="&amp;$AE38&amp;".*",TabSynthez[Page13],"Validé")&gt;0,IF(COUNTIFS(TabSynthez[Test],"="&amp;$AE38&amp;".*",TabSynthez[Page13],"Validé")+COUNTIFS(TabSynthez[Test],"="&amp;$AE38&amp;".*",TabSynthez[Page13],"NA")=$AF38,1,0),0)</f>
        <v>0</v>
      </c>
    </row>
    <row r="39" spans="1:45" s="9" customFormat="1" x14ac:dyDescent="0.25">
      <c r="A39" s="68"/>
      <c r="B39" s="75" t="str">
        <f>Modèle!B41</f>
        <v>Images</v>
      </c>
      <c r="C39" s="82" t="str">
        <f>Modèle!D41</f>
        <v>1.6.6</v>
      </c>
      <c r="D39" s="83" t="str">
        <f>Modèle!E41</f>
        <v>A</v>
      </c>
      <c r="E39" s="193">
        <f ca="1">COUNTIF(OFFSET(Synthèse!$G48,0,0,1,COUNTA(Synthèse!$10:$10)-6),"="&amp;$E$1)</f>
        <v>0</v>
      </c>
      <c r="F39" s="193">
        <f ca="1">COUNTIF(OFFSET(Synthèse!$G48,0,0,1,COUNTA(Synthèse!$10:$10)-6),"="&amp;$F$1)</f>
        <v>0</v>
      </c>
      <c r="G39" s="193">
        <f ca="1">COUNTIF(OFFSET(Synthèse!$G48,0,0,1,COUNTA(Synthèse!$10:$10)-6),"="&amp;$G$1)</f>
        <v>0</v>
      </c>
      <c r="H39" s="193">
        <f ca="1">COUNTIF(OFFSET(Synthèse!$G48,0,0,1,COUNTA(Synthèse!$10:$10)-6),"="&amp;$H$1)</f>
        <v>13</v>
      </c>
      <c r="I39" s="219">
        <f t="shared" ca="1" si="1"/>
        <v>13</v>
      </c>
      <c r="J39" s="68"/>
      <c r="K39" s="96" t="s">
        <v>545</v>
      </c>
      <c r="L39" s="196" t="s">
        <v>24</v>
      </c>
      <c r="M39" s="196"/>
      <c r="N39" s="196" t="s">
        <v>323</v>
      </c>
      <c r="O39" s="197">
        <f ca="1">IF(SUM(E$34:E$43)&gt;=1,0,1)</f>
        <v>1</v>
      </c>
      <c r="P39" s="197">
        <f ca="1">IF(SUM(E$34:E$43)&gt;=1,1,IF(SUM(G$34:G$43)&gt;=1,1,IF(SUM(F$34:F$43)&gt;=1,0,1)))</f>
        <v>1</v>
      </c>
      <c r="Q39" s="197">
        <f ca="1">IF(SUM(E$34:E$43)&gt;=1,1,IF(SUM(G$34:G$43)&gt;=1,0,1))</f>
        <v>1</v>
      </c>
      <c r="R39" s="197">
        <f ca="1">IF(SUM(E$34:E$43)&gt;=1,1,IF(SUM(G$34:G$43)&gt;=1,1,IF(SUM(F$34:F$43)&gt;=1,1,IF(SUM(H$34:H$43)&gt;=1,0,1))))</f>
        <v>0</v>
      </c>
      <c r="S39" s="68"/>
      <c r="U39" s="68"/>
      <c r="X39" s="68"/>
      <c r="AA39" s="68"/>
      <c r="AD39" s="68"/>
      <c r="AE39" s="276" t="s">
        <v>338</v>
      </c>
      <c r="AF39" s="222">
        <f>COUNTIF(TabTrans[Test],"="&amp;Value!$AE39&amp;".*")</f>
        <v>2</v>
      </c>
      <c r="AG39" s="22">
        <f>IF(COUNTIFS(TabSynthez[Test],"="&amp;$AE39&amp;".*",TabSynthez[Page1],"Validé")&gt;0,IF(COUNTIFS(TabSynthez[Test],"="&amp;$AE39&amp;".*",TabSynthez[Page1],"Validé")+COUNTIFS(TabSynthez[Test],"="&amp;$AE39&amp;".*",TabSynthez[Page1],"NA")=$AF39,1,0),0)</f>
        <v>0</v>
      </c>
      <c r="AH39" s="22">
        <f>IF(COUNTIFS(TabSynthez[Test],"="&amp;$AE39&amp;".*",TabSynthez[Page2],"Validé")&gt;0,IF(COUNTIFS(TabSynthez[Test],"="&amp;$AE39&amp;".*",TabSynthez[Page2],"Validé")+COUNTIFS(TabSynthez[Test],"="&amp;$AE39&amp;".*",TabSynthez[Page2],"NA")=$AF39,1,0),0)</f>
        <v>0</v>
      </c>
      <c r="AI39" s="22">
        <f>IF(COUNTIFS(TabSynthez[Test],"="&amp;$AE39&amp;".*",TabSynthez[Page3],"Validé")&gt;0,IF(COUNTIFS(TabSynthez[Test],"="&amp;$AE39&amp;".*",TabSynthez[Page3],"Validé")+COUNTIFS(TabSynthez[Test],"="&amp;$AE39&amp;".*",TabSynthez[Page3],"NA")=$AF39,1,0),0)</f>
        <v>0</v>
      </c>
      <c r="AJ39" s="22">
        <f>IF(COUNTIFS(TabSynthez[Test],"="&amp;$AE39&amp;".*",TabSynthez[Page4],"Validé")&gt;0,IF(COUNTIFS(TabSynthez[Test],"="&amp;$AE39&amp;".*",TabSynthez[Page4],"Validé")+COUNTIFS(TabSynthez[Test],"="&amp;$AE39&amp;".*",TabSynthez[Page4],"NA")=$AF39,1,0),0)</f>
        <v>0</v>
      </c>
      <c r="AK39" s="22">
        <f>IF(COUNTIFS(TabSynthez[Test],"="&amp;$AE39&amp;".*",TabSynthez[Page5],"Validé")&gt;0,IF(COUNTIFS(TabSynthez[Test],"="&amp;$AE39&amp;".*",TabSynthez[Page5],"Validé")+COUNTIFS(TabSynthez[Test],"="&amp;$AE39&amp;".*",TabSynthez[Page5],"NA")=$AF39,1,0),0)</f>
        <v>0</v>
      </c>
      <c r="AL39" s="22">
        <f>IF(COUNTIFS(TabSynthez[Test],"="&amp;$AE39&amp;".*",TabSynthez[Page6],"Validé")&gt;0,IF(COUNTIFS(TabSynthez[Test],"="&amp;$AE39&amp;".*",TabSynthez[Page6],"Validé")+COUNTIFS(TabSynthez[Test],"="&amp;$AE39&amp;".*",TabSynthez[Page6],"NA")=$AF39,1,0),0)</f>
        <v>0</v>
      </c>
      <c r="AM39" s="22">
        <f>IF(COUNTIFS(TabSynthez[Test],"="&amp;$AE39&amp;".*",TabSynthez[Page7],"Validé")&gt;0,IF(COUNTIFS(TabSynthez[Test],"="&amp;$AE39&amp;".*",TabSynthez[Page7],"Validé")+COUNTIFS(TabSynthez[Test],"="&amp;$AE39&amp;".*",TabSynthez[Page7],"NA")=$AF39,1,0),0)</f>
        <v>0</v>
      </c>
      <c r="AN39" s="22">
        <f>IF(COUNTIFS(TabSynthez[Test],"="&amp;$AE39&amp;".*",TabSynthez[Page8],"Validé")&gt;0,IF(COUNTIFS(TabSynthez[Test],"="&amp;$AE39&amp;".*",TabSynthez[Page8],"Validé")+COUNTIFS(TabSynthez[Test],"="&amp;$AE39&amp;".*",TabSynthez[Page8],"NA")=$AF39,1,0),0)</f>
        <v>0</v>
      </c>
      <c r="AO39" s="22">
        <f>IF(COUNTIFS(TabSynthez[Test],"="&amp;$AE39&amp;".*",TabSynthez[Page9],"Validé")&gt;0,IF(COUNTIFS(TabSynthez[Test],"="&amp;$AE39&amp;".*",TabSynthez[Page9],"Validé")+COUNTIFS(TabSynthez[Test],"="&amp;$AE39&amp;".*",TabSynthez[Page9],"NA")=$AF39,1,0),0)</f>
        <v>0</v>
      </c>
      <c r="AP39" s="22">
        <f>IF(COUNTIFS(TabSynthez[Test],"="&amp;$AE39&amp;".*",TabSynthez[Page10],"Validé")&gt;0,IF(COUNTIFS(TabSynthez[Test],"="&amp;$AE39&amp;".*",TabSynthez[Page10],"Validé")+COUNTIFS(TabSynthez[Test],"="&amp;$AE39&amp;".*",TabSynthez[Page10],"NA")=$AF39,1,0),0)</f>
        <v>0</v>
      </c>
      <c r="AQ39" s="22">
        <f>IF(COUNTIFS(TabSynthez[Test],"="&amp;$AE39&amp;".*",TabSynthez[Page11],"Validé")&gt;0,IF(COUNTIFS(TabSynthez[Test],"="&amp;$AE39&amp;".*",TabSynthez[Page11],"Validé")+COUNTIFS(TabSynthez[Test],"="&amp;$AE39&amp;".*",TabSynthez[Page11],"NA")=$AF39,1,0),0)</f>
        <v>0</v>
      </c>
      <c r="AR39" s="22">
        <f>IF(COUNTIFS(TabSynthez[Test],"="&amp;$AE39&amp;".*",TabSynthez[Page12],"Validé")&gt;0,IF(COUNTIFS(TabSynthez[Test],"="&amp;$AE39&amp;".*",TabSynthez[Page12],"Validé")+COUNTIFS(TabSynthez[Test],"="&amp;$AE39&amp;".*",TabSynthez[Page12],"NA")=$AF39,1,0),0)</f>
        <v>0</v>
      </c>
      <c r="AS39" s="22">
        <f>IF(COUNTIFS(TabSynthez[Test],"="&amp;$AE39&amp;".*",TabSynthez[Page13],"Validé")&gt;0,IF(COUNTIFS(TabSynthez[Test],"="&amp;$AE39&amp;".*",TabSynthez[Page13],"Validé")+COUNTIFS(TabSynthez[Test],"="&amp;$AE39&amp;".*",TabSynthez[Page13],"NA")=$AF39,1,0),0)</f>
        <v>0</v>
      </c>
    </row>
    <row r="40" spans="1:45" s="9" customFormat="1" x14ac:dyDescent="0.25">
      <c r="A40" s="68"/>
      <c r="B40" s="75" t="str">
        <f>Modèle!B42</f>
        <v>Images</v>
      </c>
      <c r="C40" s="82" t="str">
        <f>Modèle!D42</f>
        <v>1.6.7</v>
      </c>
      <c r="D40" s="83" t="str">
        <f>Modèle!E42</f>
        <v>A</v>
      </c>
      <c r="E40" s="193">
        <f ca="1">COUNTIF(OFFSET(Synthèse!$G49,0,0,1,COUNTA(Synthèse!$10:$10)-6),"="&amp;$E$1)</f>
        <v>0</v>
      </c>
      <c r="F40" s="193">
        <f ca="1">COUNTIF(OFFSET(Synthèse!$G49,0,0,1,COUNTA(Synthèse!$10:$10)-6),"="&amp;$F$1)</f>
        <v>0</v>
      </c>
      <c r="G40" s="193">
        <f ca="1">COUNTIF(OFFSET(Synthèse!$G49,0,0,1,COUNTA(Synthèse!$10:$10)-6),"="&amp;$G$1)</f>
        <v>0</v>
      </c>
      <c r="H40" s="193">
        <f ca="1">COUNTIF(OFFSET(Synthèse!$G49,0,0,1,COUNTA(Synthèse!$10:$10)-6),"="&amp;$H$1)</f>
        <v>13</v>
      </c>
      <c r="I40" s="219">
        <f t="shared" ca="1" si="1"/>
        <v>13</v>
      </c>
      <c r="J40" s="68"/>
      <c r="K40" s="96" t="s">
        <v>546</v>
      </c>
      <c r="L40" s="196" t="s">
        <v>24</v>
      </c>
      <c r="M40" s="196"/>
      <c r="N40" s="196" t="s">
        <v>324</v>
      </c>
      <c r="O40" s="197">
        <f ca="1">IF(SUM(E$44:E$49)&gt;=1,0,1)</f>
        <v>1</v>
      </c>
      <c r="P40" s="197">
        <f ca="1">IF(SUM(E$44:E$49)&gt;=1,1,IF(SUM(G$44:G$49)&gt;=1,1,IF(SUM(F$44:F$49)&gt;=1,0,1)))</f>
        <v>1</v>
      </c>
      <c r="Q40" s="197">
        <f ca="1">IF(SUM(E$44:E$49)&gt;=1,1,IF(SUM(G$44:G$49)&gt;=1,0,1))</f>
        <v>1</v>
      </c>
      <c r="R40" s="197">
        <f ca="1">IF(SUM(E$44:E$49)&gt;=1,1,IF(SUM(G$44:G$49)&gt;=1,1,IF(SUM(F$44:F$49)&gt;=1,1,IF(SUM(H$44:H$49)&gt;=1,0,1))))</f>
        <v>0</v>
      </c>
      <c r="S40" s="68"/>
      <c r="U40" s="68"/>
      <c r="X40" s="68"/>
      <c r="AA40" s="68"/>
      <c r="AD40" s="68"/>
      <c r="AE40" s="276" t="s">
        <v>339</v>
      </c>
      <c r="AF40" s="222">
        <f>COUNTIF(TabTrans[Test],"="&amp;Value!$AE40&amp;".*")</f>
        <v>2</v>
      </c>
      <c r="AG40" s="22">
        <f>IF(COUNTIFS(TabSynthez[Test],"="&amp;$AE40&amp;".*",TabSynthez[Page1],"Validé")&gt;0,IF(COUNTIFS(TabSynthez[Test],"="&amp;$AE40&amp;".*",TabSynthez[Page1],"Validé")+COUNTIFS(TabSynthez[Test],"="&amp;$AE40&amp;".*",TabSynthez[Page1],"NA")=$AF40,1,0),0)</f>
        <v>0</v>
      </c>
      <c r="AH40" s="22">
        <f>IF(COUNTIFS(TabSynthez[Test],"="&amp;$AE40&amp;".*",TabSynthez[Page2],"Validé")&gt;0,IF(COUNTIFS(TabSynthez[Test],"="&amp;$AE40&amp;".*",TabSynthez[Page2],"Validé")+COUNTIFS(TabSynthez[Test],"="&amp;$AE40&amp;".*",TabSynthez[Page2],"NA")=$AF40,1,0),0)</f>
        <v>0</v>
      </c>
      <c r="AI40" s="22">
        <f>IF(COUNTIFS(TabSynthez[Test],"="&amp;$AE40&amp;".*",TabSynthez[Page3],"Validé")&gt;0,IF(COUNTIFS(TabSynthez[Test],"="&amp;$AE40&amp;".*",TabSynthez[Page3],"Validé")+COUNTIFS(TabSynthez[Test],"="&amp;$AE40&amp;".*",TabSynthez[Page3],"NA")=$AF40,1,0),0)</f>
        <v>0</v>
      </c>
      <c r="AJ40" s="22">
        <f>IF(COUNTIFS(TabSynthez[Test],"="&amp;$AE40&amp;".*",TabSynthez[Page4],"Validé")&gt;0,IF(COUNTIFS(TabSynthez[Test],"="&amp;$AE40&amp;".*",TabSynthez[Page4],"Validé")+COUNTIFS(TabSynthez[Test],"="&amp;$AE40&amp;".*",TabSynthez[Page4],"NA")=$AF40,1,0),0)</f>
        <v>0</v>
      </c>
      <c r="AK40" s="22">
        <f>IF(COUNTIFS(TabSynthez[Test],"="&amp;$AE40&amp;".*",TabSynthez[Page5],"Validé")&gt;0,IF(COUNTIFS(TabSynthez[Test],"="&amp;$AE40&amp;".*",TabSynthez[Page5],"Validé")+COUNTIFS(TabSynthez[Test],"="&amp;$AE40&amp;".*",TabSynthez[Page5],"NA")=$AF40,1,0),0)</f>
        <v>0</v>
      </c>
      <c r="AL40" s="22">
        <f>IF(COUNTIFS(TabSynthez[Test],"="&amp;$AE40&amp;".*",TabSynthez[Page6],"Validé")&gt;0,IF(COUNTIFS(TabSynthez[Test],"="&amp;$AE40&amp;".*",TabSynthez[Page6],"Validé")+COUNTIFS(TabSynthez[Test],"="&amp;$AE40&amp;".*",TabSynthez[Page6],"NA")=$AF40,1,0),0)</f>
        <v>0</v>
      </c>
      <c r="AM40" s="22">
        <f>IF(COUNTIFS(TabSynthez[Test],"="&amp;$AE40&amp;".*",TabSynthez[Page7],"Validé")&gt;0,IF(COUNTIFS(TabSynthez[Test],"="&amp;$AE40&amp;".*",TabSynthez[Page7],"Validé")+COUNTIFS(TabSynthez[Test],"="&amp;$AE40&amp;".*",TabSynthez[Page7],"NA")=$AF40,1,0),0)</f>
        <v>0</v>
      </c>
      <c r="AN40" s="22">
        <f>IF(COUNTIFS(TabSynthez[Test],"="&amp;$AE40&amp;".*",TabSynthez[Page8],"Validé")&gt;0,IF(COUNTIFS(TabSynthez[Test],"="&amp;$AE40&amp;".*",TabSynthez[Page8],"Validé")+COUNTIFS(TabSynthez[Test],"="&amp;$AE40&amp;".*",TabSynthez[Page8],"NA")=$AF40,1,0),0)</f>
        <v>0</v>
      </c>
      <c r="AO40" s="22">
        <f>IF(COUNTIFS(TabSynthez[Test],"="&amp;$AE40&amp;".*",TabSynthez[Page9],"Validé")&gt;0,IF(COUNTIFS(TabSynthez[Test],"="&amp;$AE40&amp;".*",TabSynthez[Page9],"Validé")+COUNTIFS(TabSynthez[Test],"="&amp;$AE40&amp;".*",TabSynthez[Page9],"NA")=$AF40,1,0),0)</f>
        <v>0</v>
      </c>
      <c r="AP40" s="22">
        <f>IF(COUNTIFS(TabSynthez[Test],"="&amp;$AE40&amp;".*",TabSynthez[Page10],"Validé")&gt;0,IF(COUNTIFS(TabSynthez[Test],"="&amp;$AE40&amp;".*",TabSynthez[Page10],"Validé")+COUNTIFS(TabSynthez[Test],"="&amp;$AE40&amp;".*",TabSynthez[Page10],"NA")=$AF40,1,0),0)</f>
        <v>0</v>
      </c>
      <c r="AQ40" s="22">
        <f>IF(COUNTIFS(TabSynthez[Test],"="&amp;$AE40&amp;".*",TabSynthez[Page11],"Validé")&gt;0,IF(COUNTIFS(TabSynthez[Test],"="&amp;$AE40&amp;".*",TabSynthez[Page11],"Validé")+COUNTIFS(TabSynthez[Test],"="&amp;$AE40&amp;".*",TabSynthez[Page11],"NA")=$AF40,1,0),0)</f>
        <v>0</v>
      </c>
      <c r="AR40" s="22">
        <f>IF(COUNTIFS(TabSynthez[Test],"="&amp;$AE40&amp;".*",TabSynthez[Page12],"Validé")&gt;0,IF(COUNTIFS(TabSynthez[Test],"="&amp;$AE40&amp;".*",TabSynthez[Page12],"Validé")+COUNTIFS(TabSynthez[Test],"="&amp;$AE40&amp;".*",TabSynthez[Page12],"NA")=$AF40,1,0),0)</f>
        <v>0</v>
      </c>
      <c r="AS40" s="22">
        <f>IF(COUNTIFS(TabSynthez[Test],"="&amp;$AE40&amp;".*",TabSynthez[Page13],"Validé")&gt;0,IF(COUNTIFS(TabSynthez[Test],"="&amp;$AE40&amp;".*",TabSynthez[Page13],"Validé")+COUNTIFS(TabSynthez[Test],"="&amp;$AE40&amp;".*",TabSynthez[Page13],"NA")=$AF40,1,0),0)</f>
        <v>0</v>
      </c>
    </row>
    <row r="41" spans="1:45" s="9" customFormat="1" x14ac:dyDescent="0.25">
      <c r="A41" s="68"/>
      <c r="B41" s="75" t="str">
        <f>Modèle!B43</f>
        <v>Images</v>
      </c>
      <c r="C41" s="82" t="str">
        <f>Modèle!D43</f>
        <v>1.6.8</v>
      </c>
      <c r="D41" s="83" t="str">
        <f>Modèle!E43</f>
        <v>A</v>
      </c>
      <c r="E41" s="193">
        <f ca="1">COUNTIF(OFFSET(Synthèse!$G50,0,0,1,COUNTA(Synthèse!$10:$10)-6),"="&amp;$E$1)</f>
        <v>0</v>
      </c>
      <c r="F41" s="193">
        <f ca="1">COUNTIF(OFFSET(Synthèse!$G50,0,0,1,COUNTA(Synthèse!$10:$10)-6),"="&amp;$F$1)</f>
        <v>0</v>
      </c>
      <c r="G41" s="193">
        <f ca="1">COUNTIF(OFFSET(Synthèse!$G50,0,0,1,COUNTA(Synthèse!$10:$10)-6),"="&amp;$G$1)</f>
        <v>0</v>
      </c>
      <c r="H41" s="193">
        <f ca="1">COUNTIF(OFFSET(Synthèse!$G50,0,0,1,COUNTA(Synthèse!$10:$10)-6),"="&amp;$H$1)</f>
        <v>13</v>
      </c>
      <c r="I41" s="219">
        <f t="shared" ca="1" si="1"/>
        <v>13</v>
      </c>
      <c r="J41" s="68"/>
      <c r="K41" s="96" t="s">
        <v>547</v>
      </c>
      <c r="L41" s="196" t="s">
        <v>25</v>
      </c>
      <c r="M41" s="196"/>
      <c r="N41" s="196" t="s">
        <v>326</v>
      </c>
      <c r="O41" s="197">
        <f ca="1">IF(SUM(E$50:E$54)&gt;=1,0,1)</f>
        <v>1</v>
      </c>
      <c r="P41" s="197">
        <f ca="1">IF(SUM(E$50:E$54)&gt;=1,1,IF(SUM(G$50:G$54)&gt;=1,1,IF(SUM(F$50:F$54)&gt;=1,0,1)))</f>
        <v>1</v>
      </c>
      <c r="Q41" s="197">
        <f ca="1">IF(SUM(E$50:E$54)&gt;=1,1,IF(SUM(G$50:G$54)&gt;=1,0,1))</f>
        <v>1</v>
      </c>
      <c r="R41" s="197">
        <f ca="1">IF(SUM(E$50:E$54)&gt;=1,1,IF(SUM(G$50:G$54)&gt;=1,1,IF(SUM(F$50:F$54)&gt;=1,1,IF(SUM(H$50:H$54)&gt;=1,0,1))))</f>
        <v>0</v>
      </c>
      <c r="S41" s="68"/>
      <c r="U41" s="68"/>
      <c r="X41" s="68"/>
      <c r="AA41" s="68"/>
      <c r="AD41" s="68"/>
      <c r="AE41" s="276" t="s">
        <v>340</v>
      </c>
      <c r="AF41" s="222">
        <f>COUNTIF(TabTrans[Test],"="&amp;Value!$AE41&amp;".*")</f>
        <v>1</v>
      </c>
      <c r="AG41" s="22">
        <f>IF(COUNTIFS(TabSynthez[Test],"="&amp;$AE41&amp;".*",TabSynthez[Page1],"Validé")&gt;0,IF(COUNTIFS(TabSynthez[Test],"="&amp;$AE41&amp;".*",TabSynthez[Page1],"Validé")+COUNTIFS(TabSynthez[Test],"="&amp;$AE41&amp;".*",TabSynthez[Page1],"NA")=$AF41,1,0),0)</f>
        <v>0</v>
      </c>
      <c r="AH41" s="22">
        <f>IF(COUNTIFS(TabSynthez[Test],"="&amp;$AE41&amp;".*",TabSynthez[Page2],"Validé")&gt;0,IF(COUNTIFS(TabSynthez[Test],"="&amp;$AE41&amp;".*",TabSynthez[Page2],"Validé")+COUNTIFS(TabSynthez[Test],"="&amp;$AE41&amp;".*",TabSynthez[Page2],"NA")=$AF41,1,0),0)</f>
        <v>0</v>
      </c>
      <c r="AI41" s="22">
        <f>IF(COUNTIFS(TabSynthez[Test],"="&amp;$AE41&amp;".*",TabSynthez[Page3],"Validé")&gt;0,IF(COUNTIFS(TabSynthez[Test],"="&amp;$AE41&amp;".*",TabSynthez[Page3],"Validé")+COUNTIFS(TabSynthez[Test],"="&amp;$AE41&amp;".*",TabSynthez[Page3],"NA")=$AF41,1,0),0)</f>
        <v>0</v>
      </c>
      <c r="AJ41" s="22">
        <f>IF(COUNTIFS(TabSynthez[Test],"="&amp;$AE41&amp;".*",TabSynthez[Page4],"Validé")&gt;0,IF(COUNTIFS(TabSynthez[Test],"="&amp;$AE41&amp;".*",TabSynthez[Page4],"Validé")+COUNTIFS(TabSynthez[Test],"="&amp;$AE41&amp;".*",TabSynthez[Page4],"NA")=$AF41,1,0),0)</f>
        <v>0</v>
      </c>
      <c r="AK41" s="22">
        <f>IF(COUNTIFS(TabSynthez[Test],"="&amp;$AE41&amp;".*",TabSynthez[Page5],"Validé")&gt;0,IF(COUNTIFS(TabSynthez[Test],"="&amp;$AE41&amp;".*",TabSynthez[Page5],"Validé")+COUNTIFS(TabSynthez[Test],"="&amp;$AE41&amp;".*",TabSynthez[Page5],"NA")=$AF41,1,0),0)</f>
        <v>0</v>
      </c>
      <c r="AL41" s="22">
        <f>IF(COUNTIFS(TabSynthez[Test],"="&amp;$AE41&amp;".*",TabSynthez[Page6],"Validé")&gt;0,IF(COUNTIFS(TabSynthez[Test],"="&amp;$AE41&amp;".*",TabSynthez[Page6],"Validé")+COUNTIFS(TabSynthez[Test],"="&amp;$AE41&amp;".*",TabSynthez[Page6],"NA")=$AF41,1,0),0)</f>
        <v>0</v>
      </c>
      <c r="AM41" s="22">
        <f>IF(COUNTIFS(TabSynthez[Test],"="&amp;$AE41&amp;".*",TabSynthez[Page7],"Validé")&gt;0,IF(COUNTIFS(TabSynthez[Test],"="&amp;$AE41&amp;".*",TabSynthez[Page7],"Validé")+COUNTIFS(TabSynthez[Test],"="&amp;$AE41&amp;".*",TabSynthez[Page7],"NA")=$AF41,1,0),0)</f>
        <v>0</v>
      </c>
      <c r="AN41" s="22">
        <f>IF(COUNTIFS(TabSynthez[Test],"="&amp;$AE41&amp;".*",TabSynthez[Page8],"Validé")&gt;0,IF(COUNTIFS(TabSynthez[Test],"="&amp;$AE41&amp;".*",TabSynthez[Page8],"Validé")+COUNTIFS(TabSynthez[Test],"="&amp;$AE41&amp;".*",TabSynthez[Page8],"NA")=$AF41,1,0),0)</f>
        <v>0</v>
      </c>
      <c r="AO41" s="22">
        <f>IF(COUNTIFS(TabSynthez[Test],"="&amp;$AE41&amp;".*",TabSynthez[Page9],"Validé")&gt;0,IF(COUNTIFS(TabSynthez[Test],"="&amp;$AE41&amp;".*",TabSynthez[Page9],"Validé")+COUNTIFS(TabSynthez[Test],"="&amp;$AE41&amp;".*",TabSynthez[Page9],"NA")=$AF41,1,0),0)</f>
        <v>0</v>
      </c>
      <c r="AP41" s="22">
        <f>IF(COUNTIFS(TabSynthez[Test],"="&amp;$AE41&amp;".*",TabSynthez[Page10],"Validé")&gt;0,IF(COUNTIFS(TabSynthez[Test],"="&amp;$AE41&amp;".*",TabSynthez[Page10],"Validé")+COUNTIFS(TabSynthez[Test],"="&amp;$AE41&amp;".*",TabSynthez[Page10],"NA")=$AF41,1,0),0)</f>
        <v>0</v>
      </c>
      <c r="AQ41" s="22">
        <f>IF(COUNTIFS(TabSynthez[Test],"="&amp;$AE41&amp;".*",TabSynthez[Page11],"Validé")&gt;0,IF(COUNTIFS(TabSynthez[Test],"="&amp;$AE41&amp;".*",TabSynthez[Page11],"Validé")+COUNTIFS(TabSynthez[Test],"="&amp;$AE41&amp;".*",TabSynthez[Page11],"NA")=$AF41,1,0),0)</f>
        <v>0</v>
      </c>
      <c r="AR41" s="22">
        <f>IF(COUNTIFS(TabSynthez[Test],"="&amp;$AE41&amp;".*",TabSynthez[Page12],"Validé")&gt;0,IF(COUNTIFS(TabSynthez[Test],"="&amp;$AE41&amp;".*",TabSynthez[Page12],"Validé")+COUNTIFS(TabSynthez[Test],"="&amp;$AE41&amp;".*",TabSynthez[Page12],"NA")=$AF41,1,0),0)</f>
        <v>0</v>
      </c>
      <c r="AS41" s="22">
        <f>IF(COUNTIFS(TabSynthez[Test],"="&amp;$AE41&amp;".*",TabSynthez[Page13],"Validé")&gt;0,IF(COUNTIFS(TabSynthez[Test],"="&amp;$AE41&amp;".*",TabSynthez[Page13],"Validé")+COUNTIFS(TabSynthez[Test],"="&amp;$AE41&amp;".*",TabSynthez[Page13],"NA")=$AF41,1,0),0)</f>
        <v>0</v>
      </c>
    </row>
    <row r="42" spans="1:45" s="9" customFormat="1" x14ac:dyDescent="0.25">
      <c r="A42" s="68"/>
      <c r="B42" s="75" t="str">
        <f>Modèle!B44</f>
        <v>Images</v>
      </c>
      <c r="C42" s="82" t="str">
        <f>Modèle!D44</f>
        <v>1.6.9</v>
      </c>
      <c r="D42" s="83" t="str">
        <f>Modèle!E44</f>
        <v>A</v>
      </c>
      <c r="E42" s="193">
        <f ca="1">COUNTIF(OFFSET(Synthèse!$G51,0,0,1,COUNTA(Synthèse!$10:$10)-6),"="&amp;$E$1)</f>
        <v>0</v>
      </c>
      <c r="F42" s="193">
        <f ca="1">COUNTIF(OFFSET(Synthèse!$G51,0,0,1,COUNTA(Synthèse!$10:$10)-6),"="&amp;$F$1)</f>
        <v>0</v>
      </c>
      <c r="G42" s="193">
        <f ca="1">COUNTIF(OFFSET(Synthèse!$G51,0,0,1,COUNTA(Synthèse!$10:$10)-6),"="&amp;$G$1)</f>
        <v>0</v>
      </c>
      <c r="H42" s="193">
        <f ca="1">COUNTIF(OFFSET(Synthèse!$G51,0,0,1,COUNTA(Synthèse!$10:$10)-6),"="&amp;$H$1)</f>
        <v>13</v>
      </c>
      <c r="I42" s="219">
        <f t="shared" ca="1" si="1"/>
        <v>13</v>
      </c>
      <c r="J42" s="68"/>
      <c r="K42" s="96" t="s">
        <v>548</v>
      </c>
      <c r="L42" s="196" t="s">
        <v>24</v>
      </c>
      <c r="M42" s="196"/>
      <c r="N42" s="196" t="s">
        <v>328</v>
      </c>
      <c r="O42" s="197">
        <f ca="1">IF(SUM(E$55:E$59)&gt;=1,0,1)</f>
        <v>1</v>
      </c>
      <c r="P42" s="197">
        <f ca="1">IF(SUM(E$55:E$59)&gt;=1,1,IF(SUM(G$55:G$59)&gt;=1,1,IF(SUM(F$55:F$59)&gt;=1,0,1)))</f>
        <v>1</v>
      </c>
      <c r="Q42" s="197">
        <f ca="1">IF(SUM(E$55:E$59)&gt;=1,1,IF(SUM(G$55:G$59)&gt;=1,0,1))</f>
        <v>1</v>
      </c>
      <c r="R42" s="197">
        <f ca="1">IF(SUM(E$55:E$59)&gt;=1,1,IF(SUM(G$55:G$59)&gt;=1,1,IF(SUM(F$55:F$59)&gt;=1,1,IF(SUM(H$55:H$59)&gt;=1,0,1))))</f>
        <v>0</v>
      </c>
      <c r="S42" s="68"/>
      <c r="U42" s="68"/>
      <c r="X42" s="68"/>
      <c r="AA42" s="68"/>
      <c r="AD42" s="68"/>
      <c r="AE42" s="276" t="s">
        <v>341</v>
      </c>
      <c r="AF42" s="222">
        <f>COUNTIF(TabTrans[Test],"="&amp;Value!$AE42&amp;".*")</f>
        <v>2</v>
      </c>
      <c r="AG42" s="22">
        <f>IF(COUNTIFS(TabSynthez[Test],"="&amp;$AE42&amp;".*",TabSynthez[Page1],"Validé")&gt;0,IF(COUNTIFS(TabSynthez[Test],"="&amp;$AE42&amp;".*",TabSynthez[Page1],"Validé")+COUNTIFS(TabSynthez[Test],"="&amp;$AE42&amp;".*",TabSynthez[Page1],"NA")=$AF42,1,0),0)</f>
        <v>0</v>
      </c>
      <c r="AH42" s="22">
        <f>IF(COUNTIFS(TabSynthez[Test],"="&amp;$AE42&amp;".*",TabSynthez[Page2],"Validé")&gt;0,IF(COUNTIFS(TabSynthez[Test],"="&amp;$AE42&amp;".*",TabSynthez[Page2],"Validé")+COUNTIFS(TabSynthez[Test],"="&amp;$AE42&amp;".*",TabSynthez[Page2],"NA")=$AF42,1,0),0)</f>
        <v>0</v>
      </c>
      <c r="AI42" s="22">
        <f>IF(COUNTIFS(TabSynthez[Test],"="&amp;$AE42&amp;".*",TabSynthez[Page3],"Validé")&gt;0,IF(COUNTIFS(TabSynthez[Test],"="&amp;$AE42&amp;".*",TabSynthez[Page3],"Validé")+COUNTIFS(TabSynthez[Test],"="&amp;$AE42&amp;".*",TabSynthez[Page3],"NA")=$AF42,1,0),0)</f>
        <v>0</v>
      </c>
      <c r="AJ42" s="22">
        <f>IF(COUNTIFS(TabSynthez[Test],"="&amp;$AE42&amp;".*",TabSynthez[Page4],"Validé")&gt;0,IF(COUNTIFS(TabSynthez[Test],"="&amp;$AE42&amp;".*",TabSynthez[Page4],"Validé")+COUNTIFS(TabSynthez[Test],"="&amp;$AE42&amp;".*",TabSynthez[Page4],"NA")=$AF42,1,0),0)</f>
        <v>0</v>
      </c>
      <c r="AK42" s="22">
        <f>IF(COUNTIFS(TabSynthez[Test],"="&amp;$AE42&amp;".*",TabSynthez[Page5],"Validé")&gt;0,IF(COUNTIFS(TabSynthez[Test],"="&amp;$AE42&amp;".*",TabSynthez[Page5],"Validé")+COUNTIFS(TabSynthez[Test],"="&amp;$AE42&amp;".*",TabSynthez[Page5],"NA")=$AF42,1,0),0)</f>
        <v>0</v>
      </c>
      <c r="AL42" s="22">
        <f>IF(COUNTIFS(TabSynthez[Test],"="&amp;$AE42&amp;".*",TabSynthez[Page6],"Validé")&gt;0,IF(COUNTIFS(TabSynthez[Test],"="&amp;$AE42&amp;".*",TabSynthez[Page6],"Validé")+COUNTIFS(TabSynthez[Test],"="&amp;$AE42&amp;".*",TabSynthez[Page6],"NA")=$AF42,1,0),0)</f>
        <v>0</v>
      </c>
      <c r="AM42" s="22">
        <f>IF(COUNTIFS(TabSynthez[Test],"="&amp;$AE42&amp;".*",TabSynthez[Page7],"Validé")&gt;0,IF(COUNTIFS(TabSynthez[Test],"="&amp;$AE42&amp;".*",TabSynthez[Page7],"Validé")+COUNTIFS(TabSynthez[Test],"="&amp;$AE42&amp;".*",TabSynthez[Page7],"NA")=$AF42,1,0),0)</f>
        <v>0</v>
      </c>
      <c r="AN42" s="22">
        <f>IF(COUNTIFS(TabSynthez[Test],"="&amp;$AE42&amp;".*",TabSynthez[Page8],"Validé")&gt;0,IF(COUNTIFS(TabSynthez[Test],"="&amp;$AE42&amp;".*",TabSynthez[Page8],"Validé")+COUNTIFS(TabSynthez[Test],"="&amp;$AE42&amp;".*",TabSynthez[Page8],"NA")=$AF42,1,0),0)</f>
        <v>0</v>
      </c>
      <c r="AO42" s="22">
        <f>IF(COUNTIFS(TabSynthez[Test],"="&amp;$AE42&amp;".*",TabSynthez[Page9],"Validé")&gt;0,IF(COUNTIFS(TabSynthez[Test],"="&amp;$AE42&amp;".*",TabSynthez[Page9],"Validé")+COUNTIFS(TabSynthez[Test],"="&amp;$AE42&amp;".*",TabSynthez[Page9],"NA")=$AF42,1,0),0)</f>
        <v>0</v>
      </c>
      <c r="AP42" s="22">
        <f>IF(COUNTIFS(TabSynthez[Test],"="&amp;$AE42&amp;".*",TabSynthez[Page10],"Validé")&gt;0,IF(COUNTIFS(TabSynthez[Test],"="&amp;$AE42&amp;".*",TabSynthez[Page10],"Validé")+COUNTIFS(TabSynthez[Test],"="&amp;$AE42&amp;".*",TabSynthez[Page10],"NA")=$AF42,1,0),0)</f>
        <v>0</v>
      </c>
      <c r="AQ42" s="22">
        <f>IF(COUNTIFS(TabSynthez[Test],"="&amp;$AE42&amp;".*",TabSynthez[Page11],"Validé")&gt;0,IF(COUNTIFS(TabSynthez[Test],"="&amp;$AE42&amp;".*",TabSynthez[Page11],"Validé")+COUNTIFS(TabSynthez[Test],"="&amp;$AE42&amp;".*",TabSynthez[Page11],"NA")=$AF42,1,0),0)</f>
        <v>0</v>
      </c>
      <c r="AR42" s="22">
        <f>IF(COUNTIFS(TabSynthez[Test],"="&amp;$AE42&amp;".*",TabSynthez[Page12],"Validé")&gt;0,IF(COUNTIFS(TabSynthez[Test],"="&amp;$AE42&amp;".*",TabSynthez[Page12],"Validé")+COUNTIFS(TabSynthez[Test],"="&amp;$AE42&amp;".*",TabSynthez[Page12],"NA")=$AF42,1,0),0)</f>
        <v>0</v>
      </c>
      <c r="AS42" s="22">
        <f>IF(COUNTIFS(TabSynthez[Test],"="&amp;$AE42&amp;".*",TabSynthez[Page13],"Validé")&gt;0,IF(COUNTIFS(TabSynthez[Test],"="&amp;$AE42&amp;".*",TabSynthez[Page13],"Validé")+COUNTIFS(TabSynthez[Test],"="&amp;$AE42&amp;".*",TabSynthez[Page13],"NA")=$AF42,1,0),0)</f>
        <v>0</v>
      </c>
    </row>
    <row r="43" spans="1:45" s="9" customFormat="1" x14ac:dyDescent="0.25">
      <c r="A43" s="68"/>
      <c r="B43" s="75" t="str">
        <f>Modèle!B45</f>
        <v>Images</v>
      </c>
      <c r="C43" s="82" t="str">
        <f>Modèle!D45</f>
        <v>1.6.10</v>
      </c>
      <c r="D43" s="83" t="str">
        <f>Modèle!E45</f>
        <v>A</v>
      </c>
      <c r="E43" s="193">
        <f ca="1">COUNTIF(OFFSET(Synthèse!$G52,0,0,1,COUNTA(Synthèse!$10:$10)-6),"="&amp;$E$1)</f>
        <v>0</v>
      </c>
      <c r="F43" s="193">
        <f ca="1">COUNTIF(OFFSET(Synthèse!$G52,0,0,1,COUNTA(Synthèse!$10:$10)-6),"="&amp;$F$1)</f>
        <v>0</v>
      </c>
      <c r="G43" s="193">
        <f ca="1">COUNTIF(OFFSET(Synthèse!$G52,0,0,1,COUNTA(Synthèse!$10:$10)-6),"="&amp;$G$1)</f>
        <v>0</v>
      </c>
      <c r="H43" s="193">
        <f ca="1">COUNTIF(OFFSET(Synthèse!$G52,0,0,1,COUNTA(Synthèse!$10:$10)-6),"="&amp;$H$1)</f>
        <v>13</v>
      </c>
      <c r="I43" s="219">
        <f t="shared" ca="1" si="1"/>
        <v>13</v>
      </c>
      <c r="J43" s="68"/>
      <c r="K43" s="96" t="s">
        <v>549</v>
      </c>
      <c r="L43" s="198" t="s">
        <v>24</v>
      </c>
      <c r="M43" s="198"/>
      <c r="N43" s="198" t="s">
        <v>329</v>
      </c>
      <c r="O43" s="199">
        <f ca="1">IF(SUM(E$60:E$60)&gt;=1,0,1)</f>
        <v>0</v>
      </c>
      <c r="P43" s="199">
        <f ca="1">IF(SUM(E$60:E$60)&gt;=1,1,IF(SUM(G$60:G$60)&gt;=1,1,IF(SUM(F$60:F$60)&gt;=1,0,1)))</f>
        <v>1</v>
      </c>
      <c r="Q43" s="199">
        <f ca="1">IF(SUM(E$60)&gt;=1,1,IF(SUM(G$60)&gt;=1,0,1))</f>
        <v>1</v>
      </c>
      <c r="R43" s="199">
        <f ca="1">IF(SUM(E$60)&gt;=1,1,IF(SUM(G$60)&gt;=1,1,IF(SUM(F$60)&gt;=1,1,IF(SUM(H$60)&gt;=1,0,1))))</f>
        <v>1</v>
      </c>
      <c r="S43" s="68"/>
      <c r="U43" s="68"/>
      <c r="X43" s="68"/>
      <c r="AA43" s="68"/>
      <c r="AD43" s="68"/>
      <c r="AE43" s="276" t="s">
        <v>342</v>
      </c>
      <c r="AF43" s="222">
        <f>COUNTIF(TabTrans[Test],"="&amp;Value!$AE43&amp;".*")</f>
        <v>1</v>
      </c>
      <c r="AG43" s="22">
        <f>IF(COUNTIFS(TabSynthez[Test],"="&amp;$AE43&amp;".*",TabSynthez[Page1],"Validé")&gt;0,IF(COUNTIFS(TabSynthez[Test],"="&amp;$AE43&amp;".*",TabSynthez[Page1],"Validé")+COUNTIFS(TabSynthez[Test],"="&amp;$AE43&amp;".*",TabSynthez[Page1],"NA")=$AF43,1,0),0)</f>
        <v>0</v>
      </c>
      <c r="AH43" s="22">
        <f>IF(COUNTIFS(TabSynthez[Test],"="&amp;$AE43&amp;".*",TabSynthez[Page2],"Validé")&gt;0,IF(COUNTIFS(TabSynthez[Test],"="&amp;$AE43&amp;".*",TabSynthez[Page2],"Validé")+COUNTIFS(TabSynthez[Test],"="&amp;$AE43&amp;".*",TabSynthez[Page2],"NA")=$AF43,1,0),0)</f>
        <v>0</v>
      </c>
      <c r="AI43" s="22">
        <f>IF(COUNTIFS(TabSynthez[Test],"="&amp;$AE43&amp;".*",TabSynthez[Page3],"Validé")&gt;0,IF(COUNTIFS(TabSynthez[Test],"="&amp;$AE43&amp;".*",TabSynthez[Page3],"Validé")+COUNTIFS(TabSynthez[Test],"="&amp;$AE43&amp;".*",TabSynthez[Page3],"NA")=$AF43,1,0),0)</f>
        <v>0</v>
      </c>
      <c r="AJ43" s="22">
        <f>IF(COUNTIFS(TabSynthez[Test],"="&amp;$AE43&amp;".*",TabSynthez[Page4],"Validé")&gt;0,IF(COUNTIFS(TabSynthez[Test],"="&amp;$AE43&amp;".*",TabSynthez[Page4],"Validé")+COUNTIFS(TabSynthez[Test],"="&amp;$AE43&amp;".*",TabSynthez[Page4],"NA")=$AF43,1,0),0)</f>
        <v>0</v>
      </c>
      <c r="AK43" s="22">
        <f>IF(COUNTIFS(TabSynthez[Test],"="&amp;$AE43&amp;".*",TabSynthez[Page5],"Validé")&gt;0,IF(COUNTIFS(TabSynthez[Test],"="&amp;$AE43&amp;".*",TabSynthez[Page5],"Validé")+COUNTIFS(TabSynthez[Test],"="&amp;$AE43&amp;".*",TabSynthez[Page5],"NA")=$AF43,1,0),0)</f>
        <v>0</v>
      </c>
      <c r="AL43" s="22">
        <f>IF(COUNTIFS(TabSynthez[Test],"="&amp;$AE43&amp;".*",TabSynthez[Page6],"Validé")&gt;0,IF(COUNTIFS(TabSynthez[Test],"="&amp;$AE43&amp;".*",TabSynthez[Page6],"Validé")+COUNTIFS(TabSynthez[Test],"="&amp;$AE43&amp;".*",TabSynthez[Page6],"NA")=$AF43,1,0),0)</f>
        <v>0</v>
      </c>
      <c r="AM43" s="22">
        <f>IF(COUNTIFS(TabSynthez[Test],"="&amp;$AE43&amp;".*",TabSynthez[Page7],"Validé")&gt;0,IF(COUNTIFS(TabSynthez[Test],"="&amp;$AE43&amp;".*",TabSynthez[Page7],"Validé")+COUNTIFS(TabSynthez[Test],"="&amp;$AE43&amp;".*",TabSynthez[Page7],"NA")=$AF43,1,0),0)</f>
        <v>0</v>
      </c>
      <c r="AN43" s="22">
        <f>IF(COUNTIFS(TabSynthez[Test],"="&amp;$AE43&amp;".*",TabSynthez[Page8],"Validé")&gt;0,IF(COUNTIFS(TabSynthez[Test],"="&amp;$AE43&amp;".*",TabSynthez[Page8],"Validé")+COUNTIFS(TabSynthez[Test],"="&amp;$AE43&amp;".*",TabSynthez[Page8],"NA")=$AF43,1,0),0)</f>
        <v>0</v>
      </c>
      <c r="AO43" s="22">
        <f>IF(COUNTIFS(TabSynthez[Test],"="&amp;$AE43&amp;".*",TabSynthez[Page9],"Validé")&gt;0,IF(COUNTIFS(TabSynthez[Test],"="&amp;$AE43&amp;".*",TabSynthez[Page9],"Validé")+COUNTIFS(TabSynthez[Test],"="&amp;$AE43&amp;".*",TabSynthez[Page9],"NA")=$AF43,1,0),0)</f>
        <v>0</v>
      </c>
      <c r="AP43" s="22">
        <f>IF(COUNTIFS(TabSynthez[Test],"="&amp;$AE43&amp;".*",TabSynthez[Page10],"Validé")&gt;0,IF(COUNTIFS(TabSynthez[Test],"="&amp;$AE43&amp;".*",TabSynthez[Page10],"Validé")+COUNTIFS(TabSynthez[Test],"="&amp;$AE43&amp;".*",TabSynthez[Page10],"NA")=$AF43,1,0),0)</f>
        <v>0</v>
      </c>
      <c r="AQ43" s="22">
        <f>IF(COUNTIFS(TabSynthez[Test],"="&amp;$AE43&amp;".*",TabSynthez[Page11],"Validé")&gt;0,IF(COUNTIFS(TabSynthez[Test],"="&amp;$AE43&amp;".*",TabSynthez[Page11],"Validé")+COUNTIFS(TabSynthez[Test],"="&amp;$AE43&amp;".*",TabSynthez[Page11],"NA")=$AF43,1,0),0)</f>
        <v>0</v>
      </c>
      <c r="AR43" s="22">
        <f>IF(COUNTIFS(TabSynthez[Test],"="&amp;$AE43&amp;".*",TabSynthez[Page12],"Validé")&gt;0,IF(COUNTIFS(TabSynthez[Test],"="&amp;$AE43&amp;".*",TabSynthez[Page12],"Validé")+COUNTIFS(TabSynthez[Test],"="&amp;$AE43&amp;".*",TabSynthez[Page12],"NA")=$AF43,1,0),0)</f>
        <v>0</v>
      </c>
      <c r="AS43" s="22">
        <f>IF(COUNTIFS(TabSynthez[Test],"="&amp;$AE43&amp;".*",TabSynthez[Page13],"Validé")&gt;0,IF(COUNTIFS(TabSynthez[Test],"="&amp;$AE43&amp;".*",TabSynthez[Page13],"Validé")+COUNTIFS(TabSynthez[Test],"="&amp;$AE43&amp;".*",TabSynthez[Page13],"NA")=$AF43,1,0),0)</f>
        <v>0</v>
      </c>
    </row>
    <row r="44" spans="1:45" s="9" customFormat="1" x14ac:dyDescent="0.25">
      <c r="A44" s="68"/>
      <c r="B44" s="74" t="str">
        <f>Modèle!B46</f>
        <v>Images</v>
      </c>
      <c r="C44" s="80" t="str">
        <f>Modèle!D46</f>
        <v>1.7.1</v>
      </c>
      <c r="D44" s="81" t="str">
        <f>Modèle!E46</f>
        <v>A</v>
      </c>
      <c r="E44" s="192">
        <f ca="1">COUNTIF(OFFSET(Synthèse!$G53,0,0,1,COUNTA(Synthèse!$10:$10)-6),"="&amp;$E$1)</f>
        <v>0</v>
      </c>
      <c r="F44" s="192">
        <f ca="1">COUNTIF(OFFSET(Synthèse!$G53,0,0,1,COUNTA(Synthèse!$10:$10)-6),"="&amp;$F$1)</f>
        <v>0</v>
      </c>
      <c r="G44" s="192">
        <f ca="1">COUNTIF(OFFSET(Synthèse!$G53,0,0,1,COUNTA(Synthèse!$10:$10)-6),"="&amp;$G$1)</f>
        <v>0</v>
      </c>
      <c r="H44" s="192">
        <f ca="1">COUNTIF(OFFSET(Synthèse!$G53,0,0,1,COUNTA(Synthèse!$10:$10)-6),"="&amp;$H$1)</f>
        <v>13</v>
      </c>
      <c r="I44" s="219">
        <f t="shared" ca="1" si="1"/>
        <v>13</v>
      </c>
      <c r="J44" s="68"/>
      <c r="K44" s="96" t="s">
        <v>550</v>
      </c>
      <c r="L44" s="198" t="s">
        <v>24</v>
      </c>
      <c r="M44" s="198"/>
      <c r="N44" s="198" t="s">
        <v>330</v>
      </c>
      <c r="O44" s="199">
        <f ca="1">IF(SUM(E$61:E$61)&gt;=1,0,1)</f>
        <v>0</v>
      </c>
      <c r="P44" s="199">
        <f ca="1">IF(SUM(E$61:E$61)&gt;=1,1,IF(SUM(G$61:G$61)&gt;=1,1,IF(SUM(F$61:F$61)&gt;=1,0,1)))</f>
        <v>1</v>
      </c>
      <c r="Q44" s="199">
        <f ca="1">IF(SUM(E$61)&gt;=1,1,IF(SUM(G$61)&gt;=1,0,1))</f>
        <v>1</v>
      </c>
      <c r="R44" s="199">
        <f ca="1">IF(SUM(E$61)&gt;=1,1,IF(SUM(G$61)&gt;=1,1,IF(SUM(F$61)&gt;=1,1,IF(SUM(H$61)&gt;=1,0,1))))</f>
        <v>1</v>
      </c>
      <c r="S44" s="68"/>
      <c r="U44" s="68"/>
      <c r="X44" s="68"/>
      <c r="AA44" s="68"/>
      <c r="AD44" s="68"/>
      <c r="AE44" s="276" t="s">
        <v>343</v>
      </c>
      <c r="AF44" s="222">
        <f>COUNTIF(TabTrans[Test],"="&amp;Value!$AE44&amp;".*")</f>
        <v>1</v>
      </c>
      <c r="AG44" s="22">
        <f>IF(COUNTIFS(TabSynthez[Test],"="&amp;$AE44&amp;".*",TabSynthez[Page1],"Validé")&gt;0,IF(COUNTIFS(TabSynthez[Test],"="&amp;$AE44&amp;".*",TabSynthez[Page1],"Validé")+COUNTIFS(TabSynthez[Test],"="&amp;$AE44&amp;".*",TabSynthez[Page1],"NA")=$AF44,1,0),0)</f>
        <v>0</v>
      </c>
      <c r="AH44" s="22">
        <f>IF(COUNTIFS(TabSynthez[Test],"="&amp;$AE44&amp;".*",TabSynthez[Page2],"Validé")&gt;0,IF(COUNTIFS(TabSynthez[Test],"="&amp;$AE44&amp;".*",TabSynthez[Page2],"Validé")+COUNTIFS(TabSynthez[Test],"="&amp;$AE44&amp;".*",TabSynthez[Page2],"NA")=$AF44,1,0),0)</f>
        <v>0</v>
      </c>
      <c r="AI44" s="22">
        <f>IF(COUNTIFS(TabSynthez[Test],"="&amp;$AE44&amp;".*",TabSynthez[Page3],"Validé")&gt;0,IF(COUNTIFS(TabSynthez[Test],"="&amp;$AE44&amp;".*",TabSynthez[Page3],"Validé")+COUNTIFS(TabSynthez[Test],"="&amp;$AE44&amp;".*",TabSynthez[Page3],"NA")=$AF44,1,0),0)</f>
        <v>0</v>
      </c>
      <c r="AJ44" s="22">
        <f>IF(COUNTIFS(TabSynthez[Test],"="&amp;$AE44&amp;".*",TabSynthez[Page4],"Validé")&gt;0,IF(COUNTIFS(TabSynthez[Test],"="&amp;$AE44&amp;".*",TabSynthez[Page4],"Validé")+COUNTIFS(TabSynthez[Test],"="&amp;$AE44&amp;".*",TabSynthez[Page4],"NA")=$AF44,1,0),0)</f>
        <v>0</v>
      </c>
      <c r="AK44" s="22">
        <f>IF(COUNTIFS(TabSynthez[Test],"="&amp;$AE44&amp;".*",TabSynthez[Page5],"Validé")&gt;0,IF(COUNTIFS(TabSynthez[Test],"="&amp;$AE44&amp;".*",TabSynthez[Page5],"Validé")+COUNTIFS(TabSynthez[Test],"="&amp;$AE44&amp;".*",TabSynthez[Page5],"NA")=$AF44,1,0),0)</f>
        <v>0</v>
      </c>
      <c r="AL44" s="22">
        <f>IF(COUNTIFS(TabSynthez[Test],"="&amp;$AE44&amp;".*",TabSynthez[Page6],"Validé")&gt;0,IF(COUNTIFS(TabSynthez[Test],"="&amp;$AE44&amp;".*",TabSynthez[Page6],"Validé")+COUNTIFS(TabSynthez[Test],"="&amp;$AE44&amp;".*",TabSynthez[Page6],"NA")=$AF44,1,0),0)</f>
        <v>0</v>
      </c>
      <c r="AM44" s="22">
        <f>IF(COUNTIFS(TabSynthez[Test],"="&amp;$AE44&amp;".*",TabSynthez[Page7],"Validé")&gt;0,IF(COUNTIFS(TabSynthez[Test],"="&amp;$AE44&amp;".*",TabSynthez[Page7],"Validé")+COUNTIFS(TabSynthez[Test],"="&amp;$AE44&amp;".*",TabSynthez[Page7],"NA")=$AF44,1,0),0)</f>
        <v>0</v>
      </c>
      <c r="AN44" s="22">
        <f>IF(COUNTIFS(TabSynthez[Test],"="&amp;$AE44&amp;".*",TabSynthez[Page8],"Validé")&gt;0,IF(COUNTIFS(TabSynthez[Test],"="&amp;$AE44&amp;".*",TabSynthez[Page8],"Validé")+COUNTIFS(TabSynthez[Test],"="&amp;$AE44&amp;".*",TabSynthez[Page8],"NA")=$AF44,1,0),0)</f>
        <v>0</v>
      </c>
      <c r="AO44" s="22">
        <f>IF(COUNTIFS(TabSynthez[Test],"="&amp;$AE44&amp;".*",TabSynthez[Page9],"Validé")&gt;0,IF(COUNTIFS(TabSynthez[Test],"="&amp;$AE44&amp;".*",TabSynthez[Page9],"Validé")+COUNTIFS(TabSynthez[Test],"="&amp;$AE44&amp;".*",TabSynthez[Page9],"NA")=$AF44,1,0),0)</f>
        <v>0</v>
      </c>
      <c r="AP44" s="22">
        <f>IF(COUNTIFS(TabSynthez[Test],"="&amp;$AE44&amp;".*",TabSynthez[Page10],"Validé")&gt;0,IF(COUNTIFS(TabSynthez[Test],"="&amp;$AE44&amp;".*",TabSynthez[Page10],"Validé")+COUNTIFS(TabSynthez[Test],"="&amp;$AE44&amp;".*",TabSynthez[Page10],"NA")=$AF44,1,0),0)</f>
        <v>0</v>
      </c>
      <c r="AQ44" s="22">
        <f>IF(COUNTIFS(TabSynthez[Test],"="&amp;$AE44&amp;".*",TabSynthez[Page11],"Validé")&gt;0,IF(COUNTIFS(TabSynthez[Test],"="&amp;$AE44&amp;".*",TabSynthez[Page11],"Validé")+COUNTIFS(TabSynthez[Test],"="&amp;$AE44&amp;".*",TabSynthez[Page11],"NA")=$AF44,1,0),0)</f>
        <v>0</v>
      </c>
      <c r="AR44" s="22">
        <f>IF(COUNTIFS(TabSynthez[Test],"="&amp;$AE44&amp;".*",TabSynthez[Page12],"Validé")&gt;0,IF(COUNTIFS(TabSynthez[Test],"="&amp;$AE44&amp;".*",TabSynthez[Page12],"Validé")+COUNTIFS(TabSynthez[Test],"="&amp;$AE44&amp;".*",TabSynthez[Page12],"NA")=$AF44,1,0),0)</f>
        <v>0</v>
      </c>
      <c r="AS44" s="22">
        <f>IF(COUNTIFS(TabSynthez[Test],"="&amp;$AE44&amp;".*",TabSynthez[Page13],"Validé")&gt;0,IF(COUNTIFS(TabSynthez[Test],"="&amp;$AE44&amp;".*",TabSynthez[Page13],"Validé")+COUNTIFS(TabSynthez[Test],"="&amp;$AE44&amp;".*",TabSynthez[Page13],"NA")=$AF44,1,0),0)</f>
        <v>0</v>
      </c>
    </row>
    <row r="45" spans="1:45" s="9" customFormat="1" x14ac:dyDescent="0.25">
      <c r="A45" s="68"/>
      <c r="B45" s="74" t="str">
        <f>Modèle!B47</f>
        <v>Images</v>
      </c>
      <c r="C45" s="80" t="str">
        <f>Modèle!D47</f>
        <v>1.7.2</v>
      </c>
      <c r="D45" s="81" t="str">
        <f>Modèle!E47</f>
        <v>A</v>
      </c>
      <c r="E45" s="192">
        <f ca="1">COUNTIF(OFFSET(Synthèse!$G54,0,0,1,COUNTA(Synthèse!$10:$10)-6),"="&amp;$E$1)</f>
        <v>0</v>
      </c>
      <c r="F45" s="192">
        <f ca="1">COUNTIF(OFFSET(Synthèse!$G54,0,0,1,COUNTA(Synthèse!$10:$10)-6),"="&amp;$F$1)</f>
        <v>0</v>
      </c>
      <c r="G45" s="192">
        <f ca="1">COUNTIF(OFFSET(Synthèse!$G54,0,0,1,COUNTA(Synthèse!$10:$10)-6),"="&amp;$G$1)</f>
        <v>0</v>
      </c>
      <c r="H45" s="192">
        <f ca="1">COUNTIF(OFFSET(Synthèse!$G54,0,0,1,COUNTA(Synthèse!$10:$10)-6),"="&amp;$H$1)</f>
        <v>13</v>
      </c>
      <c r="I45" s="219">
        <f t="shared" ca="1" si="1"/>
        <v>13</v>
      </c>
      <c r="J45" s="68"/>
      <c r="K45" s="96" t="s">
        <v>551</v>
      </c>
      <c r="L45" s="196" t="s">
        <v>24</v>
      </c>
      <c r="M45" s="196"/>
      <c r="N45" s="196" t="s">
        <v>331</v>
      </c>
      <c r="O45" s="197">
        <f ca="1">IF(SUM(E$62:E$67)&gt;=1,0,1)</f>
        <v>1</v>
      </c>
      <c r="P45" s="197">
        <f ca="1">IF(SUM(E$62:E$67)&gt;=1,1,IF(SUM(G$62:G$67)&gt;=1,1,IF(SUM(F$62:F$67)&gt;=1,0,1)))</f>
        <v>0</v>
      </c>
      <c r="Q45" s="197">
        <f ca="1">IF(SUM(E$62:E$67)&gt;=1,1,IF(SUM(G$62:G$67)&gt;=1,0,1))</f>
        <v>1</v>
      </c>
      <c r="R45" s="197">
        <f ca="1">IF(SUM(E$62:E$67)&gt;=1,1,IF(SUM(G$62:G$67)&gt;=1,1,IF(SUM(F$62:F$67)&gt;=1,1,IF(SUM(H$62:H$67)&gt;=1,0,1))))</f>
        <v>1</v>
      </c>
      <c r="S45" s="68"/>
      <c r="U45" s="68"/>
      <c r="X45" s="68"/>
      <c r="AA45" s="68"/>
      <c r="AD45" s="68"/>
      <c r="AE45" s="276" t="s">
        <v>344</v>
      </c>
      <c r="AF45" s="222">
        <f>COUNTIF(TabTrans[Test],"="&amp;Value!$AE45&amp;".*")</f>
        <v>3</v>
      </c>
      <c r="AG45" s="22">
        <f>IF(COUNTIFS(TabSynthez[Test],"="&amp;$AE45&amp;".*",TabSynthez[Page1],"Validé")&gt;0,IF(COUNTIFS(TabSynthez[Test],"="&amp;$AE45&amp;".*",TabSynthez[Page1],"Validé")+COUNTIFS(TabSynthez[Test],"="&amp;$AE45&amp;".*",TabSynthez[Page1],"NA")=$AF45,1,0),0)</f>
        <v>0</v>
      </c>
      <c r="AH45" s="22">
        <f>IF(COUNTIFS(TabSynthez[Test],"="&amp;$AE45&amp;".*",TabSynthez[Page2],"Validé")&gt;0,IF(COUNTIFS(TabSynthez[Test],"="&amp;$AE45&amp;".*",TabSynthez[Page2],"Validé")+COUNTIFS(TabSynthez[Test],"="&amp;$AE45&amp;".*",TabSynthez[Page2],"NA")=$AF45,1,0),0)</f>
        <v>0</v>
      </c>
      <c r="AI45" s="22">
        <f>IF(COUNTIFS(TabSynthez[Test],"="&amp;$AE45&amp;".*",TabSynthez[Page3],"Validé")&gt;0,IF(COUNTIFS(TabSynthez[Test],"="&amp;$AE45&amp;".*",TabSynthez[Page3],"Validé")+COUNTIFS(TabSynthez[Test],"="&amp;$AE45&amp;".*",TabSynthez[Page3],"NA")=$AF45,1,0),0)</f>
        <v>0</v>
      </c>
      <c r="AJ45" s="22">
        <f>IF(COUNTIFS(TabSynthez[Test],"="&amp;$AE45&amp;".*",TabSynthez[Page4],"Validé")&gt;0,IF(COUNTIFS(TabSynthez[Test],"="&amp;$AE45&amp;".*",TabSynthez[Page4],"Validé")+COUNTIFS(TabSynthez[Test],"="&amp;$AE45&amp;".*",TabSynthez[Page4],"NA")=$AF45,1,0),0)</f>
        <v>0</v>
      </c>
      <c r="AK45" s="22">
        <f>IF(COUNTIFS(TabSynthez[Test],"="&amp;$AE45&amp;".*",TabSynthez[Page5],"Validé")&gt;0,IF(COUNTIFS(TabSynthez[Test],"="&amp;$AE45&amp;".*",TabSynthez[Page5],"Validé")+COUNTIFS(TabSynthez[Test],"="&amp;$AE45&amp;".*",TabSynthez[Page5],"NA")=$AF45,1,0),0)</f>
        <v>0</v>
      </c>
      <c r="AL45" s="22">
        <f>IF(COUNTIFS(TabSynthez[Test],"="&amp;$AE45&amp;".*",TabSynthez[Page6],"Validé")&gt;0,IF(COUNTIFS(TabSynthez[Test],"="&amp;$AE45&amp;".*",TabSynthez[Page6],"Validé")+COUNTIFS(TabSynthez[Test],"="&amp;$AE45&amp;".*",TabSynthez[Page6],"NA")=$AF45,1,0),0)</f>
        <v>0</v>
      </c>
      <c r="AM45" s="22">
        <f>IF(COUNTIFS(TabSynthez[Test],"="&amp;$AE45&amp;".*",TabSynthez[Page7],"Validé")&gt;0,IF(COUNTIFS(TabSynthez[Test],"="&amp;$AE45&amp;".*",TabSynthez[Page7],"Validé")+COUNTIFS(TabSynthez[Test],"="&amp;$AE45&amp;".*",TabSynthez[Page7],"NA")=$AF45,1,0),0)</f>
        <v>0</v>
      </c>
      <c r="AN45" s="22">
        <f>IF(COUNTIFS(TabSynthez[Test],"="&amp;$AE45&amp;".*",TabSynthez[Page8],"Validé")&gt;0,IF(COUNTIFS(TabSynthez[Test],"="&amp;$AE45&amp;".*",TabSynthez[Page8],"Validé")+COUNTIFS(TabSynthez[Test],"="&amp;$AE45&amp;".*",TabSynthez[Page8],"NA")=$AF45,1,0),0)</f>
        <v>0</v>
      </c>
      <c r="AO45" s="22">
        <f>IF(COUNTIFS(TabSynthez[Test],"="&amp;$AE45&amp;".*",TabSynthez[Page9],"Validé")&gt;0,IF(COUNTIFS(TabSynthez[Test],"="&amp;$AE45&amp;".*",TabSynthez[Page9],"Validé")+COUNTIFS(TabSynthez[Test],"="&amp;$AE45&amp;".*",TabSynthez[Page9],"NA")=$AF45,1,0),0)</f>
        <v>0</v>
      </c>
      <c r="AP45" s="22">
        <f>IF(COUNTIFS(TabSynthez[Test],"="&amp;$AE45&amp;".*",TabSynthez[Page10],"Validé")&gt;0,IF(COUNTIFS(TabSynthez[Test],"="&amp;$AE45&amp;".*",TabSynthez[Page10],"Validé")+COUNTIFS(TabSynthez[Test],"="&amp;$AE45&amp;".*",TabSynthez[Page10],"NA")=$AF45,1,0),0)</f>
        <v>0</v>
      </c>
      <c r="AQ45" s="22">
        <f>IF(COUNTIFS(TabSynthez[Test],"="&amp;$AE45&amp;".*",TabSynthez[Page11],"Validé")&gt;0,IF(COUNTIFS(TabSynthez[Test],"="&amp;$AE45&amp;".*",TabSynthez[Page11],"Validé")+COUNTIFS(TabSynthez[Test],"="&amp;$AE45&amp;".*",TabSynthez[Page11],"NA")=$AF45,1,0),0)</f>
        <v>0</v>
      </c>
      <c r="AR45" s="22">
        <f>IF(COUNTIFS(TabSynthez[Test],"="&amp;$AE45&amp;".*",TabSynthez[Page12],"Validé")&gt;0,IF(COUNTIFS(TabSynthez[Test],"="&amp;$AE45&amp;".*",TabSynthez[Page12],"Validé")+COUNTIFS(TabSynthez[Test],"="&amp;$AE45&amp;".*",TabSynthez[Page12],"NA")=$AF45,1,0),0)</f>
        <v>0</v>
      </c>
      <c r="AS45" s="22">
        <f>IF(COUNTIFS(TabSynthez[Test],"="&amp;$AE45&amp;".*",TabSynthez[Page13],"Validé")&gt;0,IF(COUNTIFS(TabSynthez[Test],"="&amp;$AE45&amp;".*",TabSynthez[Page13],"Validé")+COUNTIFS(TabSynthez[Test],"="&amp;$AE45&amp;".*",TabSynthez[Page13],"NA")=$AF45,1,0),0)</f>
        <v>0</v>
      </c>
    </row>
    <row r="46" spans="1:45" s="9" customFormat="1" x14ac:dyDescent="0.25">
      <c r="A46" s="68"/>
      <c r="B46" s="74" t="str">
        <f>Modèle!B48</f>
        <v>Images</v>
      </c>
      <c r="C46" s="80" t="str">
        <f>Modèle!D48</f>
        <v>1.7.3</v>
      </c>
      <c r="D46" s="81" t="str">
        <f>Modèle!E48</f>
        <v>A</v>
      </c>
      <c r="E46" s="192">
        <f ca="1">COUNTIF(OFFSET(Synthèse!$G55,0,0,1,COUNTA(Synthèse!$10:$10)-6),"="&amp;$E$1)</f>
        <v>0</v>
      </c>
      <c r="F46" s="192">
        <f ca="1">COUNTIF(OFFSET(Synthèse!$G55,0,0,1,COUNTA(Synthèse!$10:$10)-6),"="&amp;$F$1)</f>
        <v>0</v>
      </c>
      <c r="G46" s="192">
        <f ca="1">COUNTIF(OFFSET(Synthèse!$G55,0,0,1,COUNTA(Synthèse!$10:$10)-6),"="&amp;$G$1)</f>
        <v>0</v>
      </c>
      <c r="H46" s="192">
        <f ca="1">COUNTIF(OFFSET(Synthèse!$G55,0,0,1,COUNTA(Synthèse!$10:$10)-6),"="&amp;$H$1)</f>
        <v>13</v>
      </c>
      <c r="I46" s="219">
        <f t="shared" ca="1" si="1"/>
        <v>13</v>
      </c>
      <c r="J46" s="68"/>
      <c r="K46" s="96" t="s">
        <v>552</v>
      </c>
      <c r="L46" s="196" t="s">
        <v>25</v>
      </c>
      <c r="M46" s="196"/>
      <c r="N46" s="196" t="s">
        <v>332</v>
      </c>
      <c r="O46" s="197">
        <f ca="1">IF(SUM(E$68:E$72)&gt;=1,0,1)</f>
        <v>0</v>
      </c>
      <c r="P46" s="197">
        <f ca="1">IF(SUM(E$68:E$72)&gt;=1,1,IF(SUM(G$68:G$72)&gt;=1,1,IF(SUM(F$68:F$72)&gt;=1,0,1)))</f>
        <v>1</v>
      </c>
      <c r="Q46" s="197">
        <f ca="1">IF(SUM(E$68:E$72)&gt;=1,1,IF(SUM(G$68:G$72)&gt;=1,0,1))</f>
        <v>1</v>
      </c>
      <c r="R46" s="197">
        <f ca="1">IF(SUM(E$68:E$72)&gt;=1,1,IF(SUM(G$68:G$72)&gt;=1,1,IF(SUM(F$68:F$72)&gt;=1,1,IF(SUM(H$68:H$72)&gt;=1,0,1))))</f>
        <v>1</v>
      </c>
      <c r="S46" s="68"/>
      <c r="U46" s="68"/>
      <c r="X46" s="68"/>
      <c r="AA46" s="68"/>
      <c r="AD46" s="68"/>
      <c r="AE46" s="276" t="s">
        <v>345</v>
      </c>
      <c r="AF46" s="222">
        <f>COUNTIF(TabTrans[Test],"="&amp;Value!$AE46&amp;".*")</f>
        <v>2</v>
      </c>
      <c r="AG46" s="22">
        <f>IF(COUNTIFS(TabSynthez[Test],"="&amp;$AE46&amp;".*",TabSynthez[Page1],"Validé")&gt;0,IF(COUNTIFS(TabSynthez[Test],"="&amp;$AE46&amp;".*",TabSynthez[Page1],"Validé")+COUNTIFS(TabSynthez[Test],"="&amp;$AE46&amp;".*",TabSynthez[Page1],"NA")=$AF46,1,0),0)</f>
        <v>0</v>
      </c>
      <c r="AH46" s="22">
        <f>IF(COUNTIFS(TabSynthez[Test],"="&amp;$AE46&amp;".*",TabSynthez[Page2],"Validé")&gt;0,IF(COUNTIFS(TabSynthez[Test],"="&amp;$AE46&amp;".*",TabSynthez[Page2],"Validé")+COUNTIFS(TabSynthez[Test],"="&amp;$AE46&amp;".*",TabSynthez[Page2],"NA")=$AF46,1,0),0)</f>
        <v>0</v>
      </c>
      <c r="AI46" s="22">
        <f>IF(COUNTIFS(TabSynthez[Test],"="&amp;$AE46&amp;".*",TabSynthez[Page3],"Validé")&gt;0,IF(COUNTIFS(TabSynthez[Test],"="&amp;$AE46&amp;".*",TabSynthez[Page3],"Validé")+COUNTIFS(TabSynthez[Test],"="&amp;$AE46&amp;".*",TabSynthez[Page3],"NA")=$AF46,1,0),0)</f>
        <v>0</v>
      </c>
      <c r="AJ46" s="22">
        <f>IF(COUNTIFS(TabSynthez[Test],"="&amp;$AE46&amp;".*",TabSynthez[Page4],"Validé")&gt;0,IF(COUNTIFS(TabSynthez[Test],"="&amp;$AE46&amp;".*",TabSynthez[Page4],"Validé")+COUNTIFS(TabSynthez[Test],"="&amp;$AE46&amp;".*",TabSynthez[Page4],"NA")=$AF46,1,0),0)</f>
        <v>0</v>
      </c>
      <c r="AK46" s="22">
        <f>IF(COUNTIFS(TabSynthez[Test],"="&amp;$AE46&amp;".*",TabSynthez[Page5],"Validé")&gt;0,IF(COUNTIFS(TabSynthez[Test],"="&amp;$AE46&amp;".*",TabSynthez[Page5],"Validé")+COUNTIFS(TabSynthez[Test],"="&amp;$AE46&amp;".*",TabSynthez[Page5],"NA")=$AF46,1,0),0)</f>
        <v>0</v>
      </c>
      <c r="AL46" s="22">
        <f>IF(COUNTIFS(TabSynthez[Test],"="&amp;$AE46&amp;".*",TabSynthez[Page6],"Validé")&gt;0,IF(COUNTIFS(TabSynthez[Test],"="&amp;$AE46&amp;".*",TabSynthez[Page6],"Validé")+COUNTIFS(TabSynthez[Test],"="&amp;$AE46&amp;".*",TabSynthez[Page6],"NA")=$AF46,1,0),0)</f>
        <v>0</v>
      </c>
      <c r="AM46" s="22">
        <f>IF(COUNTIFS(TabSynthez[Test],"="&amp;$AE46&amp;".*",TabSynthez[Page7],"Validé")&gt;0,IF(COUNTIFS(TabSynthez[Test],"="&amp;$AE46&amp;".*",TabSynthez[Page7],"Validé")+COUNTIFS(TabSynthez[Test],"="&amp;$AE46&amp;".*",TabSynthez[Page7],"NA")=$AF46,1,0),0)</f>
        <v>0</v>
      </c>
      <c r="AN46" s="22">
        <f>IF(COUNTIFS(TabSynthez[Test],"="&amp;$AE46&amp;".*",TabSynthez[Page8],"Validé")&gt;0,IF(COUNTIFS(TabSynthez[Test],"="&amp;$AE46&amp;".*",TabSynthez[Page8],"Validé")+COUNTIFS(TabSynthez[Test],"="&amp;$AE46&amp;".*",TabSynthez[Page8],"NA")=$AF46,1,0),0)</f>
        <v>0</v>
      </c>
      <c r="AO46" s="22">
        <f>IF(COUNTIFS(TabSynthez[Test],"="&amp;$AE46&amp;".*",TabSynthez[Page9],"Validé")&gt;0,IF(COUNTIFS(TabSynthez[Test],"="&amp;$AE46&amp;".*",TabSynthez[Page9],"Validé")+COUNTIFS(TabSynthez[Test],"="&amp;$AE46&amp;".*",TabSynthez[Page9],"NA")=$AF46,1,0),0)</f>
        <v>0</v>
      </c>
      <c r="AP46" s="22">
        <f>IF(COUNTIFS(TabSynthez[Test],"="&amp;$AE46&amp;".*",TabSynthez[Page10],"Validé")&gt;0,IF(COUNTIFS(TabSynthez[Test],"="&amp;$AE46&amp;".*",TabSynthez[Page10],"Validé")+COUNTIFS(TabSynthez[Test],"="&amp;$AE46&amp;".*",TabSynthez[Page10],"NA")=$AF46,1,0),0)</f>
        <v>0</v>
      </c>
      <c r="AQ46" s="22">
        <f>IF(COUNTIFS(TabSynthez[Test],"="&amp;$AE46&amp;".*",TabSynthez[Page11],"Validé")&gt;0,IF(COUNTIFS(TabSynthez[Test],"="&amp;$AE46&amp;".*",TabSynthez[Page11],"Validé")+COUNTIFS(TabSynthez[Test],"="&amp;$AE46&amp;".*",TabSynthez[Page11],"NA")=$AF46,1,0),0)</f>
        <v>0</v>
      </c>
      <c r="AR46" s="22">
        <f>IF(COUNTIFS(TabSynthez[Test],"="&amp;$AE46&amp;".*",TabSynthez[Page12],"Validé")&gt;0,IF(COUNTIFS(TabSynthez[Test],"="&amp;$AE46&amp;".*",TabSynthez[Page12],"Validé")+COUNTIFS(TabSynthez[Test],"="&amp;$AE46&amp;".*",TabSynthez[Page12],"NA")=$AF46,1,0),0)</f>
        <v>0</v>
      </c>
      <c r="AS46" s="22">
        <f>IF(COUNTIFS(TabSynthez[Test],"="&amp;$AE46&amp;".*",TabSynthez[Page13],"Validé")&gt;0,IF(COUNTIFS(TabSynthez[Test],"="&amp;$AE46&amp;".*",TabSynthez[Page13],"Validé")+COUNTIFS(TabSynthez[Test],"="&amp;$AE46&amp;".*",TabSynthez[Page13],"NA")=$AF46,1,0),0)</f>
        <v>0</v>
      </c>
    </row>
    <row r="47" spans="1:45" s="9" customFormat="1" x14ac:dyDescent="0.25">
      <c r="A47" s="68"/>
      <c r="B47" s="74" t="str">
        <f>Modèle!B49</f>
        <v>Images</v>
      </c>
      <c r="C47" s="80" t="str">
        <f>Modèle!D49</f>
        <v>1.7.4</v>
      </c>
      <c r="D47" s="81" t="str">
        <f>Modèle!E49</f>
        <v>A</v>
      </c>
      <c r="E47" s="192">
        <f ca="1">COUNTIF(OFFSET(Synthèse!$G56,0,0,1,COUNTA(Synthèse!$10:$10)-6),"="&amp;$E$1)</f>
        <v>0</v>
      </c>
      <c r="F47" s="192">
        <f ca="1">COUNTIF(OFFSET(Synthèse!$G56,0,0,1,COUNTA(Synthèse!$10:$10)-6),"="&amp;$F$1)</f>
        <v>0</v>
      </c>
      <c r="G47" s="192">
        <f ca="1">COUNTIF(OFFSET(Synthèse!$G56,0,0,1,COUNTA(Synthèse!$10:$10)-6),"="&amp;$G$1)</f>
        <v>0</v>
      </c>
      <c r="H47" s="192">
        <f ca="1">COUNTIF(OFFSET(Synthèse!$G56,0,0,1,COUNTA(Synthèse!$10:$10)-6),"="&amp;$H$1)</f>
        <v>13</v>
      </c>
      <c r="I47" s="219">
        <f t="shared" ca="1" si="1"/>
        <v>13</v>
      </c>
      <c r="J47" s="68"/>
      <c r="K47" s="96" t="s">
        <v>553</v>
      </c>
      <c r="L47" s="196" t="s">
        <v>25</v>
      </c>
      <c r="M47" s="196"/>
      <c r="N47" s="196" t="s">
        <v>333</v>
      </c>
      <c r="O47" s="197">
        <f ca="1">IF(SUM(E$73:E$76)&gt;=1,0,1)</f>
        <v>1</v>
      </c>
      <c r="P47" s="197">
        <f ca="1">IF(SUM(E$73:E$76)&gt;=1,1,IF(SUM(G$73:G$76)&gt;=1,1,IF(SUM(F$73:F$76)&gt;=1,0,1)))</f>
        <v>0</v>
      </c>
      <c r="Q47" s="197">
        <f ca="1">IF(SUM(E$73:E$76)&gt;=1,1,IF(SUM(G$73:G$76)&gt;=1,0,1))</f>
        <v>1</v>
      </c>
      <c r="R47" s="197">
        <f ca="1">IF(SUM(E$73:E$76)&gt;=1,1,IF(SUM(G$73:G$76)&gt;=1,1,IF(SUM(F$73:F$76)&gt;=1,1,IF(SUM(H$73:H$76)&gt;=1,0,1))))</f>
        <v>1</v>
      </c>
      <c r="S47" s="68"/>
      <c r="U47" s="68"/>
      <c r="X47" s="68"/>
      <c r="AA47" s="68"/>
      <c r="AD47" s="68"/>
      <c r="AE47" s="276" t="s">
        <v>346</v>
      </c>
      <c r="AF47" s="222">
        <f>COUNTIF(TabTrans[Test],"="&amp;Value!$AE47&amp;".*")</f>
        <v>2</v>
      </c>
      <c r="AG47" s="22">
        <f>IF(COUNTIFS(TabSynthez[Test],"="&amp;$AE47&amp;".*",TabSynthez[Page1],"Validé")&gt;0,IF(COUNTIFS(TabSynthez[Test],"="&amp;$AE47&amp;".*",TabSynthez[Page1],"Validé")+COUNTIFS(TabSynthez[Test],"="&amp;$AE47&amp;".*",TabSynthez[Page1],"NA")=$AF47,1,0),0)</f>
        <v>0</v>
      </c>
      <c r="AH47" s="22">
        <f>IF(COUNTIFS(TabSynthez[Test],"="&amp;$AE47&amp;".*",TabSynthez[Page2],"Validé")&gt;0,IF(COUNTIFS(TabSynthez[Test],"="&amp;$AE47&amp;".*",TabSynthez[Page2],"Validé")+COUNTIFS(TabSynthez[Test],"="&amp;$AE47&amp;".*",TabSynthez[Page2],"NA")=$AF47,1,0),0)</f>
        <v>0</v>
      </c>
      <c r="AI47" s="22">
        <f>IF(COUNTIFS(TabSynthez[Test],"="&amp;$AE47&amp;".*",TabSynthez[Page3],"Validé")&gt;0,IF(COUNTIFS(TabSynthez[Test],"="&amp;$AE47&amp;".*",TabSynthez[Page3],"Validé")+COUNTIFS(TabSynthez[Test],"="&amp;$AE47&amp;".*",TabSynthez[Page3],"NA")=$AF47,1,0),0)</f>
        <v>0</v>
      </c>
      <c r="AJ47" s="22">
        <f>IF(COUNTIFS(TabSynthez[Test],"="&amp;$AE47&amp;".*",TabSynthez[Page4],"Validé")&gt;0,IF(COUNTIFS(TabSynthez[Test],"="&amp;$AE47&amp;".*",TabSynthez[Page4],"Validé")+COUNTIFS(TabSynthez[Test],"="&amp;$AE47&amp;".*",TabSynthez[Page4],"NA")=$AF47,1,0),0)</f>
        <v>0</v>
      </c>
      <c r="AK47" s="22">
        <f>IF(COUNTIFS(TabSynthez[Test],"="&amp;$AE47&amp;".*",TabSynthez[Page5],"Validé")&gt;0,IF(COUNTIFS(TabSynthez[Test],"="&amp;$AE47&amp;".*",TabSynthez[Page5],"Validé")+COUNTIFS(TabSynthez[Test],"="&amp;$AE47&amp;".*",TabSynthez[Page5],"NA")=$AF47,1,0),0)</f>
        <v>0</v>
      </c>
      <c r="AL47" s="22">
        <f>IF(COUNTIFS(TabSynthez[Test],"="&amp;$AE47&amp;".*",TabSynthez[Page6],"Validé")&gt;0,IF(COUNTIFS(TabSynthez[Test],"="&amp;$AE47&amp;".*",TabSynthez[Page6],"Validé")+COUNTIFS(TabSynthez[Test],"="&amp;$AE47&amp;".*",TabSynthez[Page6],"NA")=$AF47,1,0),0)</f>
        <v>0</v>
      </c>
      <c r="AM47" s="22">
        <f>IF(COUNTIFS(TabSynthez[Test],"="&amp;$AE47&amp;".*",TabSynthez[Page7],"Validé")&gt;0,IF(COUNTIFS(TabSynthez[Test],"="&amp;$AE47&amp;".*",TabSynthez[Page7],"Validé")+COUNTIFS(TabSynthez[Test],"="&amp;$AE47&amp;".*",TabSynthez[Page7],"NA")=$AF47,1,0),0)</f>
        <v>0</v>
      </c>
      <c r="AN47" s="22">
        <f>IF(COUNTIFS(TabSynthez[Test],"="&amp;$AE47&amp;".*",TabSynthez[Page8],"Validé")&gt;0,IF(COUNTIFS(TabSynthez[Test],"="&amp;$AE47&amp;".*",TabSynthez[Page8],"Validé")+COUNTIFS(TabSynthez[Test],"="&amp;$AE47&amp;".*",TabSynthez[Page8],"NA")=$AF47,1,0),0)</f>
        <v>0</v>
      </c>
      <c r="AO47" s="22">
        <f>IF(COUNTIFS(TabSynthez[Test],"="&amp;$AE47&amp;".*",TabSynthez[Page9],"Validé")&gt;0,IF(COUNTIFS(TabSynthez[Test],"="&amp;$AE47&amp;".*",TabSynthez[Page9],"Validé")+COUNTIFS(TabSynthez[Test],"="&amp;$AE47&amp;".*",TabSynthez[Page9],"NA")=$AF47,1,0),0)</f>
        <v>0</v>
      </c>
      <c r="AP47" s="22">
        <f>IF(COUNTIFS(TabSynthez[Test],"="&amp;$AE47&amp;".*",TabSynthez[Page10],"Validé")&gt;0,IF(COUNTIFS(TabSynthez[Test],"="&amp;$AE47&amp;".*",TabSynthez[Page10],"Validé")+COUNTIFS(TabSynthez[Test],"="&amp;$AE47&amp;".*",TabSynthez[Page10],"NA")=$AF47,1,0),0)</f>
        <v>0</v>
      </c>
      <c r="AQ47" s="22">
        <f>IF(COUNTIFS(TabSynthez[Test],"="&amp;$AE47&amp;".*",TabSynthez[Page11],"Validé")&gt;0,IF(COUNTIFS(TabSynthez[Test],"="&amp;$AE47&amp;".*",TabSynthez[Page11],"Validé")+COUNTIFS(TabSynthez[Test],"="&amp;$AE47&amp;".*",TabSynthez[Page11],"NA")=$AF47,1,0),0)</f>
        <v>0</v>
      </c>
      <c r="AR47" s="22">
        <f>IF(COUNTIFS(TabSynthez[Test],"="&amp;$AE47&amp;".*",TabSynthez[Page12],"Validé")&gt;0,IF(COUNTIFS(TabSynthez[Test],"="&amp;$AE47&amp;".*",TabSynthez[Page12],"Validé")+COUNTIFS(TabSynthez[Test],"="&amp;$AE47&amp;".*",TabSynthez[Page12],"NA")=$AF47,1,0),0)</f>
        <v>0</v>
      </c>
      <c r="AS47" s="22">
        <f>IF(COUNTIFS(TabSynthez[Test],"="&amp;$AE47&amp;".*",TabSynthez[Page13],"Validé")&gt;0,IF(COUNTIFS(TabSynthez[Test],"="&amp;$AE47&amp;".*",TabSynthez[Page13],"Validé")+COUNTIFS(TabSynthez[Test],"="&amp;$AE47&amp;".*",TabSynthez[Page13],"NA")=$AF47,1,0),0)</f>
        <v>0</v>
      </c>
    </row>
    <row r="48" spans="1:45" s="9" customFormat="1" x14ac:dyDescent="0.25">
      <c r="A48" s="68"/>
      <c r="B48" s="74" t="str">
        <f>Modèle!B50</f>
        <v>Images</v>
      </c>
      <c r="C48" s="80" t="str">
        <f>Modèle!D50</f>
        <v>1.7.5</v>
      </c>
      <c r="D48" s="81" t="str">
        <f>Modèle!E50</f>
        <v>A</v>
      </c>
      <c r="E48" s="192">
        <f ca="1">COUNTIF(OFFSET(Synthèse!$G57,0,0,1,COUNTA(Synthèse!$10:$10)-6),"="&amp;$E$1)</f>
        <v>0</v>
      </c>
      <c r="F48" s="192">
        <f ca="1">COUNTIF(OFFSET(Synthèse!$G57,0,0,1,COUNTA(Synthèse!$10:$10)-6),"="&amp;$F$1)</f>
        <v>0</v>
      </c>
      <c r="G48" s="192">
        <f ca="1">COUNTIF(OFFSET(Synthèse!$G57,0,0,1,COUNTA(Synthèse!$10:$10)-6),"="&amp;$G$1)</f>
        <v>0</v>
      </c>
      <c r="H48" s="192">
        <f ca="1">COUNTIF(OFFSET(Synthèse!$G57,0,0,1,COUNTA(Synthèse!$10:$10)-6),"="&amp;$H$1)</f>
        <v>13</v>
      </c>
      <c r="I48" s="219">
        <f t="shared" ca="1" si="1"/>
        <v>13</v>
      </c>
      <c r="J48" s="68"/>
      <c r="K48" s="96" t="s">
        <v>554</v>
      </c>
      <c r="L48" s="198" t="s">
        <v>24</v>
      </c>
      <c r="M48" s="198"/>
      <c r="N48" s="198" t="s">
        <v>334</v>
      </c>
      <c r="O48" s="199">
        <f ca="1">IF(SUM(E$77:E$79)&gt;=1,0,1)</f>
        <v>1</v>
      </c>
      <c r="P48" s="199">
        <f ca="1">IF(SUM(E$77:E$79)&gt;=1,1,IF(SUM(G$77:G$79)&gt;=1,1,IF(SUM(F$77:F$79)&gt;=1,0,1)))</f>
        <v>1</v>
      </c>
      <c r="Q48" s="199">
        <f ca="1">IF(SUM(E$77:E$79)&gt;=1,1,IF(SUM(G$77:G$79)&gt;=1,0,1))</f>
        <v>1</v>
      </c>
      <c r="R48" s="199">
        <f ca="1">IF(SUM(E$77:E$79)&gt;=1,1,IF(SUM(G$77:G$79)&gt;=1,1,IF(SUM(F$77:F$79)&gt;=1,1,IF(SUM(H$77:H$79)&gt;=1,0,1))))</f>
        <v>0</v>
      </c>
      <c r="S48" s="68"/>
      <c r="U48" s="68"/>
      <c r="X48" s="68"/>
      <c r="AA48" s="68"/>
      <c r="AD48" s="68"/>
      <c r="AE48" s="276" t="s">
        <v>347</v>
      </c>
      <c r="AF48" s="222">
        <f>COUNTIF(TabTrans[Test],"="&amp;Value!$AE48&amp;".*")</f>
        <v>1</v>
      </c>
      <c r="AG48" s="22">
        <f>IF(COUNTIFS(TabSynthez[Test],"="&amp;$AE48&amp;".*",TabSynthez[Page1],"Validé")&gt;0,IF(COUNTIFS(TabSynthez[Test],"="&amp;$AE48&amp;".*",TabSynthez[Page1],"Validé")+COUNTIFS(TabSynthez[Test],"="&amp;$AE48&amp;".*",TabSynthez[Page1],"NA")=$AF48,1,0),0)</f>
        <v>0</v>
      </c>
      <c r="AH48" s="22">
        <f>IF(COUNTIFS(TabSynthez[Test],"="&amp;$AE48&amp;".*",TabSynthez[Page2],"Validé")&gt;0,IF(COUNTIFS(TabSynthez[Test],"="&amp;$AE48&amp;".*",TabSynthez[Page2],"Validé")+COUNTIFS(TabSynthez[Test],"="&amp;$AE48&amp;".*",TabSynthez[Page2],"NA")=$AF48,1,0),0)</f>
        <v>0</v>
      </c>
      <c r="AI48" s="22">
        <f>IF(COUNTIFS(TabSynthez[Test],"="&amp;$AE48&amp;".*",TabSynthez[Page3],"Validé")&gt;0,IF(COUNTIFS(TabSynthez[Test],"="&amp;$AE48&amp;".*",TabSynthez[Page3],"Validé")+COUNTIFS(TabSynthez[Test],"="&amp;$AE48&amp;".*",TabSynthez[Page3],"NA")=$AF48,1,0),0)</f>
        <v>0</v>
      </c>
      <c r="AJ48" s="22">
        <f>IF(COUNTIFS(TabSynthez[Test],"="&amp;$AE48&amp;".*",TabSynthez[Page4],"Validé")&gt;0,IF(COUNTIFS(TabSynthez[Test],"="&amp;$AE48&amp;".*",TabSynthez[Page4],"Validé")+COUNTIFS(TabSynthez[Test],"="&amp;$AE48&amp;".*",TabSynthez[Page4],"NA")=$AF48,1,0),0)</f>
        <v>0</v>
      </c>
      <c r="AK48" s="22">
        <f>IF(COUNTIFS(TabSynthez[Test],"="&amp;$AE48&amp;".*",TabSynthez[Page5],"Validé")&gt;0,IF(COUNTIFS(TabSynthez[Test],"="&amp;$AE48&amp;".*",TabSynthez[Page5],"Validé")+COUNTIFS(TabSynthez[Test],"="&amp;$AE48&amp;".*",TabSynthez[Page5],"NA")=$AF48,1,0),0)</f>
        <v>0</v>
      </c>
      <c r="AL48" s="22">
        <f>IF(COUNTIFS(TabSynthez[Test],"="&amp;$AE48&amp;".*",TabSynthez[Page6],"Validé")&gt;0,IF(COUNTIFS(TabSynthez[Test],"="&amp;$AE48&amp;".*",TabSynthez[Page6],"Validé")+COUNTIFS(TabSynthez[Test],"="&amp;$AE48&amp;".*",TabSynthez[Page6],"NA")=$AF48,1,0),0)</f>
        <v>0</v>
      </c>
      <c r="AM48" s="22">
        <f>IF(COUNTIFS(TabSynthez[Test],"="&amp;$AE48&amp;".*",TabSynthez[Page7],"Validé")&gt;0,IF(COUNTIFS(TabSynthez[Test],"="&amp;$AE48&amp;".*",TabSynthez[Page7],"Validé")+COUNTIFS(TabSynthez[Test],"="&amp;$AE48&amp;".*",TabSynthez[Page7],"NA")=$AF48,1,0),0)</f>
        <v>0</v>
      </c>
      <c r="AN48" s="22">
        <f>IF(COUNTIFS(TabSynthez[Test],"="&amp;$AE48&amp;".*",TabSynthez[Page8],"Validé")&gt;0,IF(COUNTIFS(TabSynthez[Test],"="&amp;$AE48&amp;".*",TabSynthez[Page8],"Validé")+COUNTIFS(TabSynthez[Test],"="&amp;$AE48&amp;".*",TabSynthez[Page8],"NA")=$AF48,1,0),0)</f>
        <v>0</v>
      </c>
      <c r="AO48" s="22">
        <f>IF(COUNTIFS(TabSynthez[Test],"="&amp;$AE48&amp;".*",TabSynthez[Page9],"Validé")&gt;0,IF(COUNTIFS(TabSynthez[Test],"="&amp;$AE48&amp;".*",TabSynthez[Page9],"Validé")+COUNTIFS(TabSynthez[Test],"="&amp;$AE48&amp;".*",TabSynthez[Page9],"NA")=$AF48,1,0),0)</f>
        <v>0</v>
      </c>
      <c r="AP48" s="22">
        <f>IF(COUNTIFS(TabSynthez[Test],"="&amp;$AE48&amp;".*",TabSynthez[Page10],"Validé")&gt;0,IF(COUNTIFS(TabSynthez[Test],"="&amp;$AE48&amp;".*",TabSynthez[Page10],"Validé")+COUNTIFS(TabSynthez[Test],"="&amp;$AE48&amp;".*",TabSynthez[Page10],"NA")=$AF48,1,0),0)</f>
        <v>0</v>
      </c>
      <c r="AQ48" s="22">
        <f>IF(COUNTIFS(TabSynthez[Test],"="&amp;$AE48&amp;".*",TabSynthez[Page11],"Validé")&gt;0,IF(COUNTIFS(TabSynthez[Test],"="&amp;$AE48&amp;".*",TabSynthez[Page11],"Validé")+COUNTIFS(TabSynthez[Test],"="&amp;$AE48&amp;".*",TabSynthez[Page11],"NA")=$AF48,1,0),0)</f>
        <v>0</v>
      </c>
      <c r="AR48" s="22">
        <f>IF(COUNTIFS(TabSynthez[Test],"="&amp;$AE48&amp;".*",TabSynthez[Page12],"Validé")&gt;0,IF(COUNTIFS(TabSynthez[Test],"="&amp;$AE48&amp;".*",TabSynthez[Page12],"Validé")+COUNTIFS(TabSynthez[Test],"="&amp;$AE48&amp;".*",TabSynthez[Page12],"NA")=$AF48,1,0),0)</f>
        <v>0</v>
      </c>
      <c r="AS48" s="22">
        <f>IF(COUNTIFS(TabSynthez[Test],"="&amp;$AE48&amp;".*",TabSynthez[Page13],"Validé")&gt;0,IF(COUNTIFS(TabSynthez[Test],"="&amp;$AE48&amp;".*",TabSynthez[Page13],"Validé")+COUNTIFS(TabSynthez[Test],"="&amp;$AE48&amp;".*",TabSynthez[Page13],"NA")=$AF48,1,0),0)</f>
        <v>0</v>
      </c>
    </row>
    <row r="49" spans="1:45" s="9" customFormat="1" x14ac:dyDescent="0.25">
      <c r="A49" s="68"/>
      <c r="B49" s="74" t="str">
        <f>Modèle!B51</f>
        <v>Images</v>
      </c>
      <c r="C49" s="80" t="str">
        <f>Modèle!D51</f>
        <v>1.7.6</v>
      </c>
      <c r="D49" s="81" t="str">
        <f>Modèle!E51</f>
        <v>A</v>
      </c>
      <c r="E49" s="192">
        <f ca="1">COUNTIF(OFFSET(Synthèse!$G58,0,0,1,COUNTA(Synthèse!$10:$10)-6),"="&amp;$E$1)</f>
        <v>0</v>
      </c>
      <c r="F49" s="192">
        <f ca="1">COUNTIF(OFFSET(Synthèse!$G58,0,0,1,COUNTA(Synthèse!$10:$10)-6),"="&amp;$F$1)</f>
        <v>0</v>
      </c>
      <c r="G49" s="192">
        <f ca="1">COUNTIF(OFFSET(Synthèse!$G58,0,0,1,COUNTA(Synthèse!$10:$10)-6),"="&amp;$G$1)</f>
        <v>0</v>
      </c>
      <c r="H49" s="192">
        <f ca="1">COUNTIF(OFFSET(Synthèse!$G58,0,0,1,COUNTA(Synthèse!$10:$10)-6),"="&amp;$H$1)</f>
        <v>13</v>
      </c>
      <c r="I49" s="219">
        <f t="shared" ca="1" si="1"/>
        <v>13</v>
      </c>
      <c r="J49" s="68"/>
      <c r="K49" s="96" t="s">
        <v>555</v>
      </c>
      <c r="L49" s="198" t="s">
        <v>24</v>
      </c>
      <c r="M49" s="198"/>
      <c r="N49" s="198" t="s">
        <v>335</v>
      </c>
      <c r="O49" s="199">
        <f ca="1">IF(SUM(E$80:E$82)&gt;=1,0,1)</f>
        <v>1</v>
      </c>
      <c r="P49" s="199">
        <f ca="1">IF(SUM(E$80:E$82)&gt;=1,1,IF(SUM(G$80:G$82)&gt;=1,1,IF(SUM(F$80:F$82)&gt;=1,0,1)))</f>
        <v>1</v>
      </c>
      <c r="Q49" s="199">
        <f ca="1">IF(SUM(E$80:E$82)&gt;=1,1,IF(SUM(G$80:G$82)&gt;=1,0,1))</f>
        <v>1</v>
      </c>
      <c r="R49" s="199">
        <f ca="1">IF(SUM(E$80:E$82)&gt;=1,1,IF(SUM(G$80:G$82)&gt;=1,1,IF(SUM(F$80:F$82)&gt;=1,1,IF(SUM(H$80:H$82)&gt;=1,0,1))))</f>
        <v>0</v>
      </c>
      <c r="S49" s="68"/>
      <c r="U49" s="68"/>
      <c r="X49" s="68"/>
      <c r="AA49" s="68"/>
      <c r="AD49" s="68"/>
      <c r="AE49" s="276" t="s">
        <v>348</v>
      </c>
      <c r="AF49" s="222">
        <f>COUNTIF(TabTrans[Test],"="&amp;Value!$AE49&amp;".*")</f>
        <v>1</v>
      </c>
      <c r="AG49" s="22">
        <f>IF(COUNTIFS(TabSynthez[Test],"="&amp;$AE49&amp;".*",TabSynthez[Page1],"Validé")&gt;0,IF(COUNTIFS(TabSynthez[Test],"="&amp;$AE49&amp;".*",TabSynthez[Page1],"Validé")+COUNTIFS(TabSynthez[Test],"="&amp;$AE49&amp;".*",TabSynthez[Page1],"NA")=$AF49,1,0),0)</f>
        <v>0</v>
      </c>
      <c r="AH49" s="22">
        <f>IF(COUNTIFS(TabSynthez[Test],"="&amp;$AE49&amp;".*",TabSynthez[Page2],"Validé")&gt;0,IF(COUNTIFS(TabSynthez[Test],"="&amp;$AE49&amp;".*",TabSynthez[Page2],"Validé")+COUNTIFS(TabSynthez[Test],"="&amp;$AE49&amp;".*",TabSynthez[Page2],"NA")=$AF49,1,0),0)</f>
        <v>0</v>
      </c>
      <c r="AI49" s="22">
        <f>IF(COUNTIFS(TabSynthez[Test],"="&amp;$AE49&amp;".*",TabSynthez[Page3],"Validé")&gt;0,IF(COUNTIFS(TabSynthez[Test],"="&amp;$AE49&amp;".*",TabSynthez[Page3],"Validé")+COUNTIFS(TabSynthez[Test],"="&amp;$AE49&amp;".*",TabSynthez[Page3],"NA")=$AF49,1,0),0)</f>
        <v>0</v>
      </c>
      <c r="AJ49" s="22">
        <f>IF(COUNTIFS(TabSynthez[Test],"="&amp;$AE49&amp;".*",TabSynthez[Page4],"Validé")&gt;0,IF(COUNTIFS(TabSynthez[Test],"="&amp;$AE49&amp;".*",TabSynthez[Page4],"Validé")+COUNTIFS(TabSynthez[Test],"="&amp;$AE49&amp;".*",TabSynthez[Page4],"NA")=$AF49,1,0),0)</f>
        <v>0</v>
      </c>
      <c r="AK49" s="22">
        <f>IF(COUNTIFS(TabSynthez[Test],"="&amp;$AE49&amp;".*",TabSynthez[Page5],"Validé")&gt;0,IF(COUNTIFS(TabSynthez[Test],"="&amp;$AE49&amp;".*",TabSynthez[Page5],"Validé")+COUNTIFS(TabSynthez[Test],"="&amp;$AE49&amp;".*",TabSynthez[Page5],"NA")=$AF49,1,0),0)</f>
        <v>0</v>
      </c>
      <c r="AL49" s="22">
        <f>IF(COUNTIFS(TabSynthez[Test],"="&amp;$AE49&amp;".*",TabSynthez[Page6],"Validé")&gt;0,IF(COUNTIFS(TabSynthez[Test],"="&amp;$AE49&amp;".*",TabSynthez[Page6],"Validé")+COUNTIFS(TabSynthez[Test],"="&amp;$AE49&amp;".*",TabSynthez[Page6],"NA")=$AF49,1,0),0)</f>
        <v>0</v>
      </c>
      <c r="AM49" s="22">
        <f>IF(COUNTIFS(TabSynthez[Test],"="&amp;$AE49&amp;".*",TabSynthez[Page7],"Validé")&gt;0,IF(COUNTIFS(TabSynthez[Test],"="&amp;$AE49&amp;".*",TabSynthez[Page7],"Validé")+COUNTIFS(TabSynthez[Test],"="&amp;$AE49&amp;".*",TabSynthez[Page7],"NA")=$AF49,1,0),0)</f>
        <v>0</v>
      </c>
      <c r="AN49" s="22">
        <f>IF(COUNTIFS(TabSynthez[Test],"="&amp;$AE49&amp;".*",TabSynthez[Page8],"Validé")&gt;0,IF(COUNTIFS(TabSynthez[Test],"="&amp;$AE49&amp;".*",TabSynthez[Page8],"Validé")+COUNTIFS(TabSynthez[Test],"="&amp;$AE49&amp;".*",TabSynthez[Page8],"NA")=$AF49,1,0),0)</f>
        <v>0</v>
      </c>
      <c r="AO49" s="22">
        <f>IF(COUNTIFS(TabSynthez[Test],"="&amp;$AE49&amp;".*",TabSynthez[Page9],"Validé")&gt;0,IF(COUNTIFS(TabSynthez[Test],"="&amp;$AE49&amp;".*",TabSynthez[Page9],"Validé")+COUNTIFS(TabSynthez[Test],"="&amp;$AE49&amp;".*",TabSynthez[Page9],"NA")=$AF49,1,0),0)</f>
        <v>0</v>
      </c>
      <c r="AP49" s="22">
        <f>IF(COUNTIFS(TabSynthez[Test],"="&amp;$AE49&amp;".*",TabSynthez[Page10],"Validé")&gt;0,IF(COUNTIFS(TabSynthez[Test],"="&amp;$AE49&amp;".*",TabSynthez[Page10],"Validé")+COUNTIFS(TabSynthez[Test],"="&amp;$AE49&amp;".*",TabSynthez[Page10],"NA")=$AF49,1,0),0)</f>
        <v>0</v>
      </c>
      <c r="AQ49" s="22">
        <f>IF(COUNTIFS(TabSynthez[Test],"="&amp;$AE49&amp;".*",TabSynthez[Page11],"Validé")&gt;0,IF(COUNTIFS(TabSynthez[Test],"="&amp;$AE49&amp;".*",TabSynthez[Page11],"Validé")+COUNTIFS(TabSynthez[Test],"="&amp;$AE49&amp;".*",TabSynthez[Page11],"NA")=$AF49,1,0),0)</f>
        <v>0</v>
      </c>
      <c r="AR49" s="22">
        <f>IF(COUNTIFS(TabSynthez[Test],"="&amp;$AE49&amp;".*",TabSynthez[Page12],"Validé")&gt;0,IF(COUNTIFS(TabSynthez[Test],"="&amp;$AE49&amp;".*",TabSynthez[Page12],"Validé")+COUNTIFS(TabSynthez[Test],"="&amp;$AE49&amp;".*",TabSynthez[Page12],"NA")=$AF49,1,0),0)</f>
        <v>0</v>
      </c>
      <c r="AS49" s="22">
        <f>IF(COUNTIFS(TabSynthez[Test],"="&amp;$AE49&amp;".*",TabSynthez[Page13],"Validé")&gt;0,IF(COUNTIFS(TabSynthez[Test],"="&amp;$AE49&amp;".*",TabSynthez[Page13],"Validé")+COUNTIFS(TabSynthez[Test],"="&amp;$AE49&amp;".*",TabSynthez[Page13],"NA")=$AF49,1,0),0)</f>
        <v>0</v>
      </c>
    </row>
    <row r="50" spans="1:45" s="9" customFormat="1" x14ac:dyDescent="0.25">
      <c r="A50" s="68"/>
      <c r="B50" s="75" t="str">
        <f>Modèle!B52</f>
        <v>Images</v>
      </c>
      <c r="C50" s="82" t="str">
        <f>Modèle!D52</f>
        <v>1.8.1</v>
      </c>
      <c r="D50" s="83" t="str">
        <f>Modèle!E52</f>
        <v>AA</v>
      </c>
      <c r="E50" s="193">
        <f ca="1">COUNTIF(OFFSET(Synthèse!$G59,0,0,1,COUNTA(Synthèse!$10:$10)-6),"="&amp;$E$1)</f>
        <v>0</v>
      </c>
      <c r="F50" s="193">
        <f ca="1">COUNTIF(OFFSET(Synthèse!$G59,0,0,1,COUNTA(Synthèse!$10:$10)-6),"="&amp;$F$1)</f>
        <v>0</v>
      </c>
      <c r="G50" s="193">
        <f ca="1">COUNTIF(OFFSET(Synthèse!$G59,0,0,1,COUNTA(Synthèse!$10:$10)-6),"="&amp;$G$1)</f>
        <v>0</v>
      </c>
      <c r="H50" s="193">
        <f ca="1">COUNTIF(OFFSET(Synthèse!$G59,0,0,1,COUNTA(Synthèse!$10:$10)-6),"="&amp;$H$1)</f>
        <v>13</v>
      </c>
      <c r="I50" s="219">
        <f t="shared" ca="1" si="1"/>
        <v>13</v>
      </c>
      <c r="J50" s="68"/>
      <c r="K50" s="96" t="s">
        <v>556</v>
      </c>
      <c r="L50" s="198" t="s">
        <v>24</v>
      </c>
      <c r="M50" s="198"/>
      <c r="N50" s="198" t="s">
        <v>336</v>
      </c>
      <c r="O50" s="199">
        <f ca="1">IF(SUM(E$83:E$84)&gt;=1,0,1)</f>
        <v>1</v>
      </c>
      <c r="P50" s="199">
        <f ca="1">IF(SUM(E$83:E$84)&gt;=1,1,IF(SUM(G$83:G$84)&gt;=1,1,IF(SUM(F$83:F$84)&gt;=1,0,1)))</f>
        <v>1</v>
      </c>
      <c r="Q50" s="199">
        <f ca="1">IF(SUM(E$83:E$84)&gt;=1,1,IF(SUM(G$83:G$84)&gt;=1,0,1))</f>
        <v>1</v>
      </c>
      <c r="R50" s="199">
        <f ca="1">IF(SUM(E$83:E$84)&gt;=1,1,IF(SUM(G$83:G$84)&gt;=1,1,IF(SUM(F$83:F$84)&gt;=1,1,IF(SUM(H$83:H$84)&gt;=1,0,1))))</f>
        <v>0</v>
      </c>
      <c r="S50" s="68"/>
      <c r="U50" s="68"/>
      <c r="X50" s="68"/>
      <c r="AA50" s="68"/>
      <c r="AD50" s="68"/>
      <c r="AE50" s="276" t="s">
        <v>349</v>
      </c>
      <c r="AF50" s="222">
        <f>COUNTIF(TabTrans[Test],"="&amp;Value!$AE50&amp;".*")</f>
        <v>1</v>
      </c>
      <c r="AG50" s="22">
        <f>IF(COUNTIFS(TabSynthez[Test],"="&amp;$AE50&amp;".*",TabSynthez[Page1],"Validé")&gt;0,IF(COUNTIFS(TabSynthez[Test],"="&amp;$AE50&amp;".*",TabSynthez[Page1],"Validé")+COUNTIFS(TabSynthez[Test],"="&amp;$AE50&amp;".*",TabSynthez[Page1],"NA")=$AF50,1,0),0)</f>
        <v>0</v>
      </c>
      <c r="AH50" s="22">
        <f>IF(COUNTIFS(TabSynthez[Test],"="&amp;$AE50&amp;".*",TabSynthez[Page2],"Validé")&gt;0,IF(COUNTIFS(TabSynthez[Test],"="&amp;$AE50&amp;".*",TabSynthez[Page2],"Validé")+COUNTIFS(TabSynthez[Test],"="&amp;$AE50&amp;".*",TabSynthez[Page2],"NA")=$AF50,1,0),0)</f>
        <v>0</v>
      </c>
      <c r="AI50" s="22">
        <f>IF(COUNTIFS(TabSynthez[Test],"="&amp;$AE50&amp;".*",TabSynthez[Page3],"Validé")&gt;0,IF(COUNTIFS(TabSynthez[Test],"="&amp;$AE50&amp;".*",TabSynthez[Page3],"Validé")+COUNTIFS(TabSynthez[Test],"="&amp;$AE50&amp;".*",TabSynthez[Page3],"NA")=$AF50,1,0),0)</f>
        <v>0</v>
      </c>
      <c r="AJ50" s="22">
        <f>IF(COUNTIFS(TabSynthez[Test],"="&amp;$AE50&amp;".*",TabSynthez[Page4],"Validé")&gt;0,IF(COUNTIFS(TabSynthez[Test],"="&amp;$AE50&amp;".*",TabSynthez[Page4],"Validé")+COUNTIFS(TabSynthez[Test],"="&amp;$AE50&amp;".*",TabSynthez[Page4],"NA")=$AF50,1,0),0)</f>
        <v>0</v>
      </c>
      <c r="AK50" s="22">
        <f>IF(COUNTIFS(TabSynthez[Test],"="&amp;$AE50&amp;".*",TabSynthez[Page5],"Validé")&gt;0,IF(COUNTIFS(TabSynthez[Test],"="&amp;$AE50&amp;".*",TabSynthez[Page5],"Validé")+COUNTIFS(TabSynthez[Test],"="&amp;$AE50&amp;".*",TabSynthez[Page5],"NA")=$AF50,1,0),0)</f>
        <v>0</v>
      </c>
      <c r="AL50" s="22">
        <f>IF(COUNTIFS(TabSynthez[Test],"="&amp;$AE50&amp;".*",TabSynthez[Page6],"Validé")&gt;0,IF(COUNTIFS(TabSynthez[Test],"="&amp;$AE50&amp;".*",TabSynthez[Page6],"Validé")+COUNTIFS(TabSynthez[Test],"="&amp;$AE50&amp;".*",TabSynthez[Page6],"NA")=$AF50,1,0),0)</f>
        <v>0</v>
      </c>
      <c r="AM50" s="22">
        <f>IF(COUNTIFS(TabSynthez[Test],"="&amp;$AE50&amp;".*",TabSynthez[Page7],"Validé")&gt;0,IF(COUNTIFS(TabSynthez[Test],"="&amp;$AE50&amp;".*",TabSynthez[Page7],"Validé")+COUNTIFS(TabSynthez[Test],"="&amp;$AE50&amp;".*",TabSynthez[Page7],"NA")=$AF50,1,0),0)</f>
        <v>0</v>
      </c>
      <c r="AN50" s="22">
        <f>IF(COUNTIFS(TabSynthez[Test],"="&amp;$AE50&amp;".*",TabSynthez[Page8],"Validé")&gt;0,IF(COUNTIFS(TabSynthez[Test],"="&amp;$AE50&amp;".*",TabSynthez[Page8],"Validé")+COUNTIFS(TabSynthez[Test],"="&amp;$AE50&amp;".*",TabSynthez[Page8],"NA")=$AF50,1,0),0)</f>
        <v>0</v>
      </c>
      <c r="AO50" s="22">
        <f>IF(COUNTIFS(TabSynthez[Test],"="&amp;$AE50&amp;".*",TabSynthez[Page9],"Validé")&gt;0,IF(COUNTIFS(TabSynthez[Test],"="&amp;$AE50&amp;".*",TabSynthez[Page9],"Validé")+COUNTIFS(TabSynthez[Test],"="&amp;$AE50&amp;".*",TabSynthez[Page9],"NA")=$AF50,1,0),0)</f>
        <v>0</v>
      </c>
      <c r="AP50" s="22">
        <f>IF(COUNTIFS(TabSynthez[Test],"="&amp;$AE50&amp;".*",TabSynthez[Page10],"Validé")&gt;0,IF(COUNTIFS(TabSynthez[Test],"="&amp;$AE50&amp;".*",TabSynthez[Page10],"Validé")+COUNTIFS(TabSynthez[Test],"="&amp;$AE50&amp;".*",TabSynthez[Page10],"NA")=$AF50,1,0),0)</f>
        <v>0</v>
      </c>
      <c r="AQ50" s="22">
        <f>IF(COUNTIFS(TabSynthez[Test],"="&amp;$AE50&amp;".*",TabSynthez[Page11],"Validé")&gt;0,IF(COUNTIFS(TabSynthez[Test],"="&amp;$AE50&amp;".*",TabSynthez[Page11],"Validé")+COUNTIFS(TabSynthez[Test],"="&amp;$AE50&amp;".*",TabSynthez[Page11],"NA")=$AF50,1,0),0)</f>
        <v>0</v>
      </c>
      <c r="AR50" s="22">
        <f>IF(COUNTIFS(TabSynthez[Test],"="&amp;$AE50&amp;".*",TabSynthez[Page12],"Validé")&gt;0,IF(COUNTIFS(TabSynthez[Test],"="&amp;$AE50&amp;".*",TabSynthez[Page12],"Validé")+COUNTIFS(TabSynthez[Test],"="&amp;$AE50&amp;".*",TabSynthez[Page12],"NA")=$AF50,1,0),0)</f>
        <v>0</v>
      </c>
      <c r="AS50" s="22">
        <f>IF(COUNTIFS(TabSynthez[Test],"="&amp;$AE50&amp;".*",TabSynthez[Page13],"Validé")&gt;0,IF(COUNTIFS(TabSynthez[Test],"="&amp;$AE50&amp;".*",TabSynthez[Page13],"Validé")+COUNTIFS(TabSynthez[Test],"="&amp;$AE50&amp;".*",TabSynthez[Page13],"NA")=$AF50,1,0),0)</f>
        <v>0</v>
      </c>
    </row>
    <row r="51" spans="1:45" s="9" customFormat="1" x14ac:dyDescent="0.25">
      <c r="A51" s="68"/>
      <c r="B51" s="75" t="str">
        <f>Modèle!B53</f>
        <v>Images</v>
      </c>
      <c r="C51" s="82" t="str">
        <f>Modèle!D53</f>
        <v>1.8.2</v>
      </c>
      <c r="D51" s="83" t="str">
        <f>Modèle!E53</f>
        <v>AA</v>
      </c>
      <c r="E51" s="193">
        <f ca="1">COUNTIF(OFFSET(Synthèse!$G60,0,0,1,COUNTA(Synthèse!$10:$10)-6),"="&amp;$E$1)</f>
        <v>0</v>
      </c>
      <c r="F51" s="193">
        <f ca="1">COUNTIF(OFFSET(Synthèse!$G60,0,0,1,COUNTA(Synthèse!$10:$10)-6),"="&amp;$F$1)</f>
        <v>0</v>
      </c>
      <c r="G51" s="193">
        <f ca="1">COUNTIF(OFFSET(Synthèse!$G60,0,0,1,COUNTA(Synthèse!$10:$10)-6),"="&amp;$G$1)</f>
        <v>0</v>
      </c>
      <c r="H51" s="193">
        <f ca="1">COUNTIF(OFFSET(Synthèse!$G60,0,0,1,COUNTA(Synthèse!$10:$10)-6),"="&amp;$H$1)</f>
        <v>13</v>
      </c>
      <c r="I51" s="219">
        <f t="shared" ca="1" si="1"/>
        <v>13</v>
      </c>
      <c r="J51" s="68"/>
      <c r="K51" s="96" t="s">
        <v>638</v>
      </c>
      <c r="L51" s="198" t="s">
        <v>24</v>
      </c>
      <c r="M51" s="198"/>
      <c r="N51" s="198" t="s">
        <v>337</v>
      </c>
      <c r="O51" s="199">
        <f ca="1">IF(SUM(E$85:E$85)&gt;=1,0,1)</f>
        <v>1</v>
      </c>
      <c r="P51" s="199">
        <f ca="1">IF(SUM(E$85)&gt;=1,1,IF(SUM(G$85)&gt;=1,1,IF(SUM(F$85)&gt;=1,0,1)))</f>
        <v>1</v>
      </c>
      <c r="Q51" s="199">
        <f ca="1">IF(SUM(E$85)&gt;=1,1,IF(SUM(G$85)&gt;=1,0,1))</f>
        <v>1</v>
      </c>
      <c r="R51" s="199">
        <f ca="1">IF(SUM(E$85)&gt;=1,1,IF(SUM(G$85)&gt;=1,1,IF(SUM(F$85)&gt;=1,1,IF(SUM(H$85)&gt;=1,0,1))))</f>
        <v>0</v>
      </c>
      <c r="S51" s="68"/>
      <c r="U51" s="68"/>
      <c r="X51" s="68"/>
      <c r="AA51" s="68"/>
      <c r="AD51" s="68"/>
      <c r="AE51" s="276" t="s">
        <v>350</v>
      </c>
      <c r="AF51" s="222">
        <f>COUNTIF(TabTrans[Test],"="&amp;Value!$AE51&amp;".*")</f>
        <v>1</v>
      </c>
      <c r="AG51" s="22">
        <f>IF(COUNTIFS(TabSynthez[Test],"="&amp;$AE51&amp;".*",TabSynthez[Page1],"Validé")&gt;0,IF(COUNTIFS(TabSynthez[Test],"="&amp;$AE51&amp;".*",TabSynthez[Page1],"Validé")+COUNTIFS(TabSynthez[Test],"="&amp;$AE51&amp;".*",TabSynthez[Page1],"NA")=$AF51,1,0),0)</f>
        <v>0</v>
      </c>
      <c r="AH51" s="22">
        <f>IF(COUNTIFS(TabSynthez[Test],"="&amp;$AE51&amp;".*",TabSynthez[Page2],"Validé")&gt;0,IF(COUNTIFS(TabSynthez[Test],"="&amp;$AE51&amp;".*",TabSynthez[Page2],"Validé")+COUNTIFS(TabSynthez[Test],"="&amp;$AE51&amp;".*",TabSynthez[Page2],"NA")=$AF51,1,0),0)</f>
        <v>0</v>
      </c>
      <c r="AI51" s="22">
        <f>IF(COUNTIFS(TabSynthez[Test],"="&amp;$AE51&amp;".*",TabSynthez[Page3],"Validé")&gt;0,IF(COUNTIFS(TabSynthez[Test],"="&amp;$AE51&amp;".*",TabSynthez[Page3],"Validé")+COUNTIFS(TabSynthez[Test],"="&amp;$AE51&amp;".*",TabSynthez[Page3],"NA")=$AF51,1,0),0)</f>
        <v>0</v>
      </c>
      <c r="AJ51" s="22">
        <f>IF(COUNTIFS(TabSynthez[Test],"="&amp;$AE51&amp;".*",TabSynthez[Page4],"Validé")&gt;0,IF(COUNTIFS(TabSynthez[Test],"="&amp;$AE51&amp;".*",TabSynthez[Page4],"Validé")+COUNTIFS(TabSynthez[Test],"="&amp;$AE51&amp;".*",TabSynthez[Page4],"NA")=$AF51,1,0),0)</f>
        <v>0</v>
      </c>
      <c r="AK51" s="22">
        <f>IF(COUNTIFS(TabSynthez[Test],"="&amp;$AE51&amp;".*",TabSynthez[Page5],"Validé")&gt;0,IF(COUNTIFS(TabSynthez[Test],"="&amp;$AE51&amp;".*",TabSynthez[Page5],"Validé")+COUNTIFS(TabSynthez[Test],"="&amp;$AE51&amp;".*",TabSynthez[Page5],"NA")=$AF51,1,0),0)</f>
        <v>0</v>
      </c>
      <c r="AL51" s="22">
        <f>IF(COUNTIFS(TabSynthez[Test],"="&amp;$AE51&amp;".*",TabSynthez[Page6],"Validé")&gt;0,IF(COUNTIFS(TabSynthez[Test],"="&amp;$AE51&amp;".*",TabSynthez[Page6],"Validé")+COUNTIFS(TabSynthez[Test],"="&amp;$AE51&amp;".*",TabSynthez[Page6],"NA")=$AF51,1,0),0)</f>
        <v>0</v>
      </c>
      <c r="AM51" s="22">
        <f>IF(COUNTIFS(TabSynthez[Test],"="&amp;$AE51&amp;".*",TabSynthez[Page7],"Validé")&gt;0,IF(COUNTIFS(TabSynthez[Test],"="&amp;$AE51&amp;".*",TabSynthez[Page7],"Validé")+COUNTIFS(TabSynthez[Test],"="&amp;$AE51&amp;".*",TabSynthez[Page7],"NA")=$AF51,1,0),0)</f>
        <v>0</v>
      </c>
      <c r="AN51" s="22">
        <f>IF(COUNTIFS(TabSynthez[Test],"="&amp;$AE51&amp;".*",TabSynthez[Page8],"Validé")&gt;0,IF(COUNTIFS(TabSynthez[Test],"="&amp;$AE51&amp;".*",TabSynthez[Page8],"Validé")+COUNTIFS(TabSynthez[Test],"="&amp;$AE51&amp;".*",TabSynthez[Page8],"NA")=$AF51,1,0),0)</f>
        <v>0</v>
      </c>
      <c r="AO51" s="22">
        <f>IF(COUNTIFS(TabSynthez[Test],"="&amp;$AE51&amp;".*",TabSynthez[Page9],"Validé")&gt;0,IF(COUNTIFS(TabSynthez[Test],"="&amp;$AE51&amp;".*",TabSynthez[Page9],"Validé")+COUNTIFS(TabSynthez[Test],"="&amp;$AE51&amp;".*",TabSynthez[Page9],"NA")=$AF51,1,0),0)</f>
        <v>0</v>
      </c>
      <c r="AP51" s="22">
        <f>IF(COUNTIFS(TabSynthez[Test],"="&amp;$AE51&amp;".*",TabSynthez[Page10],"Validé")&gt;0,IF(COUNTIFS(TabSynthez[Test],"="&amp;$AE51&amp;".*",TabSynthez[Page10],"Validé")+COUNTIFS(TabSynthez[Test],"="&amp;$AE51&amp;".*",TabSynthez[Page10],"NA")=$AF51,1,0),0)</f>
        <v>0</v>
      </c>
      <c r="AQ51" s="22">
        <f>IF(COUNTIFS(TabSynthez[Test],"="&amp;$AE51&amp;".*",TabSynthez[Page11],"Validé")&gt;0,IF(COUNTIFS(TabSynthez[Test],"="&amp;$AE51&amp;".*",TabSynthez[Page11],"Validé")+COUNTIFS(TabSynthez[Test],"="&amp;$AE51&amp;".*",TabSynthez[Page11],"NA")=$AF51,1,0),0)</f>
        <v>0</v>
      </c>
      <c r="AR51" s="22">
        <f>IF(COUNTIFS(TabSynthez[Test],"="&amp;$AE51&amp;".*",TabSynthez[Page12],"Validé")&gt;0,IF(COUNTIFS(TabSynthez[Test],"="&amp;$AE51&amp;".*",TabSynthez[Page12],"Validé")+COUNTIFS(TabSynthez[Test],"="&amp;$AE51&amp;".*",TabSynthez[Page12],"NA")=$AF51,1,0),0)</f>
        <v>0</v>
      </c>
      <c r="AS51" s="22">
        <f>IF(COUNTIFS(TabSynthez[Test],"="&amp;$AE51&amp;".*",TabSynthez[Page13],"Validé")&gt;0,IF(COUNTIFS(TabSynthez[Test],"="&amp;$AE51&amp;".*",TabSynthez[Page13],"Validé")+COUNTIFS(TabSynthez[Test],"="&amp;$AE51&amp;".*",TabSynthez[Page13],"NA")=$AF51,1,0),0)</f>
        <v>0</v>
      </c>
    </row>
    <row r="52" spans="1:45" s="9" customFormat="1" x14ac:dyDescent="0.25">
      <c r="A52" s="68"/>
      <c r="B52" s="75" t="str">
        <f>Modèle!B54</f>
        <v>Images</v>
      </c>
      <c r="C52" s="82" t="str">
        <f>Modèle!D54</f>
        <v>1.8.3</v>
      </c>
      <c r="D52" s="83" t="str">
        <f>Modèle!E54</f>
        <v>AA</v>
      </c>
      <c r="E52" s="193">
        <f ca="1">COUNTIF(OFFSET(Synthèse!$G61,0,0,1,COUNTA(Synthèse!$10:$10)-6),"="&amp;$E$1)</f>
        <v>0</v>
      </c>
      <c r="F52" s="193">
        <f ca="1">COUNTIF(OFFSET(Synthèse!$G61,0,0,1,COUNTA(Synthèse!$10:$10)-6),"="&amp;$F$1)</f>
        <v>0</v>
      </c>
      <c r="G52" s="193">
        <f ca="1">COUNTIF(OFFSET(Synthèse!$G61,0,0,1,COUNTA(Synthèse!$10:$10)-6),"="&amp;$G$1)</f>
        <v>0</v>
      </c>
      <c r="H52" s="193">
        <f ca="1">COUNTIF(OFFSET(Synthèse!$G61,0,0,1,COUNTA(Synthèse!$10:$10)-6),"="&amp;$H$1)</f>
        <v>13</v>
      </c>
      <c r="I52" s="219">
        <f t="shared" ca="1" si="1"/>
        <v>13</v>
      </c>
      <c r="J52" s="68"/>
      <c r="K52" s="96" t="s">
        <v>557</v>
      </c>
      <c r="L52" s="198" t="s">
        <v>25</v>
      </c>
      <c r="M52" s="198"/>
      <c r="N52" s="198" t="s">
        <v>338</v>
      </c>
      <c r="O52" s="199">
        <f ca="1">IF(SUM(E$86:E$87)&gt;=1,0,1)</f>
        <v>1</v>
      </c>
      <c r="P52" s="199">
        <f ca="1">IF(SUM(E$86:E$87)&gt;=1,1,IF(SUM(G$86:G$87)&gt;=1,1,IF(SUM(F$86:F$87)&gt;=1,0,1)))</f>
        <v>1</v>
      </c>
      <c r="Q52" s="199">
        <f ca="1">IF(SUM(E$86:E$87)&gt;=1,1,IF(SUM(G$86:G$87)&gt;=1,0,1))</f>
        <v>1</v>
      </c>
      <c r="R52" s="199">
        <f ca="1">IF(SUM(E$86:E$87)&gt;=1,1,IF(SUM(G$86:G$87)&gt;=1,1,IF(SUM(F$86:F$87)&gt;=1,1,IF(SUM(H$86:H$87)&gt;=1,0,1))))</f>
        <v>0</v>
      </c>
      <c r="S52" s="68"/>
      <c r="U52" s="68"/>
      <c r="X52" s="68"/>
      <c r="AA52" s="68"/>
      <c r="AD52" s="68"/>
      <c r="AE52" s="276" t="s">
        <v>351</v>
      </c>
      <c r="AF52" s="222">
        <f>COUNTIF(TabTrans[Test],"="&amp;Value!$AE52&amp;".*")</f>
        <v>1</v>
      </c>
      <c r="AG52" s="22">
        <f>IF(COUNTIFS(TabSynthez[Test],"="&amp;$AE52&amp;".*",TabSynthez[Page1],"Validé")&gt;0,IF(COUNTIFS(TabSynthez[Test],"="&amp;$AE52&amp;".*",TabSynthez[Page1],"Validé")+COUNTIFS(TabSynthez[Test],"="&amp;$AE52&amp;".*",TabSynthez[Page1],"NA")=$AF52,1,0),0)</f>
        <v>0</v>
      </c>
      <c r="AH52" s="22">
        <f>IF(COUNTIFS(TabSynthez[Test],"="&amp;$AE52&amp;".*",TabSynthez[Page2],"Validé")&gt;0,IF(COUNTIFS(TabSynthez[Test],"="&amp;$AE52&amp;".*",TabSynthez[Page2],"Validé")+COUNTIFS(TabSynthez[Test],"="&amp;$AE52&amp;".*",TabSynthez[Page2],"NA")=$AF52,1,0),0)</f>
        <v>0</v>
      </c>
      <c r="AI52" s="22">
        <f>IF(COUNTIFS(TabSynthez[Test],"="&amp;$AE52&amp;".*",TabSynthez[Page3],"Validé")&gt;0,IF(COUNTIFS(TabSynthez[Test],"="&amp;$AE52&amp;".*",TabSynthez[Page3],"Validé")+COUNTIFS(TabSynthez[Test],"="&amp;$AE52&amp;".*",TabSynthez[Page3],"NA")=$AF52,1,0),0)</f>
        <v>0</v>
      </c>
      <c r="AJ52" s="22">
        <f>IF(COUNTIFS(TabSynthez[Test],"="&amp;$AE52&amp;".*",TabSynthez[Page4],"Validé")&gt;0,IF(COUNTIFS(TabSynthez[Test],"="&amp;$AE52&amp;".*",TabSynthez[Page4],"Validé")+COUNTIFS(TabSynthez[Test],"="&amp;$AE52&amp;".*",TabSynthez[Page4],"NA")=$AF52,1,0),0)</f>
        <v>0</v>
      </c>
      <c r="AK52" s="22">
        <f>IF(COUNTIFS(TabSynthez[Test],"="&amp;$AE52&amp;".*",TabSynthez[Page5],"Validé")&gt;0,IF(COUNTIFS(TabSynthez[Test],"="&amp;$AE52&amp;".*",TabSynthez[Page5],"Validé")+COUNTIFS(TabSynthez[Test],"="&amp;$AE52&amp;".*",TabSynthez[Page5],"NA")=$AF52,1,0),0)</f>
        <v>0</v>
      </c>
      <c r="AL52" s="22">
        <f>IF(COUNTIFS(TabSynthez[Test],"="&amp;$AE52&amp;".*",TabSynthez[Page6],"Validé")&gt;0,IF(COUNTIFS(TabSynthez[Test],"="&amp;$AE52&amp;".*",TabSynthez[Page6],"Validé")+COUNTIFS(TabSynthez[Test],"="&amp;$AE52&amp;".*",TabSynthez[Page6],"NA")=$AF52,1,0),0)</f>
        <v>0</v>
      </c>
      <c r="AM52" s="22">
        <f>IF(COUNTIFS(TabSynthez[Test],"="&amp;$AE52&amp;".*",TabSynthez[Page7],"Validé")&gt;0,IF(COUNTIFS(TabSynthez[Test],"="&amp;$AE52&amp;".*",TabSynthez[Page7],"Validé")+COUNTIFS(TabSynthez[Test],"="&amp;$AE52&amp;".*",TabSynthez[Page7],"NA")=$AF52,1,0),0)</f>
        <v>0</v>
      </c>
      <c r="AN52" s="22">
        <f>IF(COUNTIFS(TabSynthez[Test],"="&amp;$AE52&amp;".*",TabSynthez[Page8],"Validé")&gt;0,IF(COUNTIFS(TabSynthez[Test],"="&amp;$AE52&amp;".*",TabSynthez[Page8],"Validé")+COUNTIFS(TabSynthez[Test],"="&amp;$AE52&amp;".*",TabSynthez[Page8],"NA")=$AF52,1,0),0)</f>
        <v>0</v>
      </c>
      <c r="AO52" s="22">
        <f>IF(COUNTIFS(TabSynthez[Test],"="&amp;$AE52&amp;".*",TabSynthez[Page9],"Validé")&gt;0,IF(COUNTIFS(TabSynthez[Test],"="&amp;$AE52&amp;".*",TabSynthez[Page9],"Validé")+COUNTIFS(TabSynthez[Test],"="&amp;$AE52&amp;".*",TabSynthez[Page9],"NA")=$AF52,1,0),0)</f>
        <v>0</v>
      </c>
      <c r="AP52" s="22">
        <f>IF(COUNTIFS(TabSynthez[Test],"="&amp;$AE52&amp;".*",TabSynthez[Page10],"Validé")&gt;0,IF(COUNTIFS(TabSynthez[Test],"="&amp;$AE52&amp;".*",TabSynthez[Page10],"Validé")+COUNTIFS(TabSynthez[Test],"="&amp;$AE52&amp;".*",TabSynthez[Page10],"NA")=$AF52,1,0),0)</f>
        <v>0</v>
      </c>
      <c r="AQ52" s="22">
        <f>IF(COUNTIFS(TabSynthez[Test],"="&amp;$AE52&amp;".*",TabSynthez[Page11],"Validé")&gt;0,IF(COUNTIFS(TabSynthez[Test],"="&amp;$AE52&amp;".*",TabSynthez[Page11],"Validé")+COUNTIFS(TabSynthez[Test],"="&amp;$AE52&amp;".*",TabSynthez[Page11],"NA")=$AF52,1,0),0)</f>
        <v>0</v>
      </c>
      <c r="AR52" s="22">
        <f>IF(COUNTIFS(TabSynthez[Test],"="&amp;$AE52&amp;".*",TabSynthez[Page12],"Validé")&gt;0,IF(COUNTIFS(TabSynthez[Test],"="&amp;$AE52&amp;".*",TabSynthez[Page12],"Validé")+COUNTIFS(TabSynthez[Test],"="&amp;$AE52&amp;".*",TabSynthez[Page12],"NA")=$AF52,1,0),0)</f>
        <v>0</v>
      </c>
      <c r="AS52" s="22">
        <f>IF(COUNTIFS(TabSynthez[Test],"="&amp;$AE52&amp;".*",TabSynthez[Page13],"Validé")&gt;0,IF(COUNTIFS(TabSynthez[Test],"="&amp;$AE52&amp;".*",TabSynthez[Page13],"Validé")+COUNTIFS(TabSynthez[Test],"="&amp;$AE52&amp;".*",TabSynthez[Page13],"NA")=$AF52,1,0),0)</f>
        <v>0</v>
      </c>
    </row>
    <row r="53" spans="1:45" s="9" customFormat="1" x14ac:dyDescent="0.25">
      <c r="A53" s="68"/>
      <c r="B53" s="75" t="str">
        <f>Modèle!B55</f>
        <v>Images</v>
      </c>
      <c r="C53" s="82" t="str">
        <f>Modèle!D55</f>
        <v>1.8.4</v>
      </c>
      <c r="D53" s="83" t="str">
        <f>Modèle!E55</f>
        <v>AA</v>
      </c>
      <c r="E53" s="193">
        <f ca="1">COUNTIF(OFFSET(Synthèse!$G62,0,0,1,COUNTA(Synthèse!$10:$10)-6),"="&amp;$E$1)</f>
        <v>0</v>
      </c>
      <c r="F53" s="193">
        <f ca="1">COUNTIF(OFFSET(Synthèse!$G62,0,0,1,COUNTA(Synthèse!$10:$10)-6),"="&amp;$F$1)</f>
        <v>0</v>
      </c>
      <c r="G53" s="193">
        <f ca="1">COUNTIF(OFFSET(Synthèse!$G62,0,0,1,COUNTA(Synthèse!$10:$10)-6),"="&amp;$G$1)</f>
        <v>0</v>
      </c>
      <c r="H53" s="193">
        <f ca="1">COUNTIF(OFFSET(Synthèse!$G62,0,0,1,COUNTA(Synthèse!$10:$10)-6),"="&amp;$H$1)</f>
        <v>13</v>
      </c>
      <c r="I53" s="219">
        <f t="shared" ca="1" si="1"/>
        <v>13</v>
      </c>
      <c r="J53" s="68"/>
      <c r="K53" s="96" t="s">
        <v>558</v>
      </c>
      <c r="L53" s="198" t="s">
        <v>25</v>
      </c>
      <c r="M53" s="198"/>
      <c r="N53" s="198" t="s">
        <v>339</v>
      </c>
      <c r="O53" s="199">
        <f ca="1">IF(SUM(E$88:E$89)&gt;=1,0,1)</f>
        <v>1</v>
      </c>
      <c r="P53" s="199">
        <f ca="1">IF(SUM(E$88:E$89)&gt;=1,1,IF(SUM(G$88:G$89)&gt;=1,1,IF(SUM(F$88:F$89)&gt;=1,0,1)))</f>
        <v>1</v>
      </c>
      <c r="Q53" s="199">
        <f ca="1">IF(SUM(E$88:E$89)&gt;=1,1,IF(SUM(G$88:G$89)&gt;=1,0,1))</f>
        <v>1</v>
      </c>
      <c r="R53" s="199">
        <f ca="1">IF(SUM(E$88:E$89)&gt;=1,1,IF(SUM(G$88:G$89)&gt;=1,1,IF(SUM(F$88:F$89)&gt;=1,1,IF(SUM(H$88:H$89)&gt;=1,0,1))))</f>
        <v>0</v>
      </c>
      <c r="S53" s="68"/>
      <c r="U53" s="68"/>
      <c r="X53" s="68"/>
      <c r="AA53" s="68"/>
      <c r="AD53" s="68"/>
      <c r="AE53" s="276" t="s">
        <v>352</v>
      </c>
      <c r="AF53" s="222">
        <f>COUNTIF(TabTrans[Test],"="&amp;Value!$AE53&amp;".*")</f>
        <v>3</v>
      </c>
      <c r="AG53" s="22">
        <f>IF(COUNTIFS(TabSynthez[Test],"="&amp;$AE53&amp;".*",TabSynthez[Page1],"Validé")&gt;0,IF(COUNTIFS(TabSynthez[Test],"="&amp;$AE53&amp;".*",TabSynthez[Page1],"Validé")+COUNTIFS(TabSynthez[Test],"="&amp;$AE53&amp;".*",TabSynthez[Page1],"NA")=$AF53,1,0),0)</f>
        <v>0</v>
      </c>
      <c r="AH53" s="22">
        <f>IF(COUNTIFS(TabSynthez[Test],"="&amp;$AE53&amp;".*",TabSynthez[Page2],"Validé")&gt;0,IF(COUNTIFS(TabSynthez[Test],"="&amp;$AE53&amp;".*",TabSynthez[Page2],"Validé")+COUNTIFS(TabSynthez[Test],"="&amp;$AE53&amp;".*",TabSynthez[Page2],"NA")=$AF53,1,0),0)</f>
        <v>0</v>
      </c>
      <c r="AI53" s="22">
        <f>IF(COUNTIFS(TabSynthez[Test],"="&amp;$AE53&amp;".*",TabSynthez[Page3],"Validé")&gt;0,IF(COUNTIFS(TabSynthez[Test],"="&amp;$AE53&amp;".*",TabSynthez[Page3],"Validé")+COUNTIFS(TabSynthez[Test],"="&amp;$AE53&amp;".*",TabSynthez[Page3],"NA")=$AF53,1,0),0)</f>
        <v>1</v>
      </c>
      <c r="AJ53" s="22">
        <f>IF(COUNTIFS(TabSynthez[Test],"="&amp;$AE53&amp;".*",TabSynthez[Page4],"Validé")&gt;0,IF(COUNTIFS(TabSynthez[Test],"="&amp;$AE53&amp;".*",TabSynthez[Page4],"Validé")+COUNTIFS(TabSynthez[Test],"="&amp;$AE53&amp;".*",TabSynthez[Page4],"NA")=$AF53,1,0),0)</f>
        <v>0</v>
      </c>
      <c r="AK53" s="22">
        <f>IF(COUNTIFS(TabSynthez[Test],"="&amp;$AE53&amp;".*",TabSynthez[Page5],"Validé")&gt;0,IF(COUNTIFS(TabSynthez[Test],"="&amp;$AE53&amp;".*",TabSynthez[Page5],"Validé")+COUNTIFS(TabSynthez[Test],"="&amp;$AE53&amp;".*",TabSynthez[Page5],"NA")=$AF53,1,0),0)</f>
        <v>1</v>
      </c>
      <c r="AL53" s="22">
        <f>IF(COUNTIFS(TabSynthez[Test],"="&amp;$AE53&amp;".*",TabSynthez[Page6],"Validé")&gt;0,IF(COUNTIFS(TabSynthez[Test],"="&amp;$AE53&amp;".*",TabSynthez[Page6],"Validé")+COUNTIFS(TabSynthez[Test],"="&amp;$AE53&amp;".*",TabSynthez[Page6],"NA")=$AF53,1,0),0)</f>
        <v>0</v>
      </c>
      <c r="AM53" s="22">
        <f>IF(COUNTIFS(TabSynthez[Test],"="&amp;$AE53&amp;".*",TabSynthez[Page7],"Validé")&gt;0,IF(COUNTIFS(TabSynthez[Test],"="&amp;$AE53&amp;".*",TabSynthez[Page7],"Validé")+COUNTIFS(TabSynthez[Test],"="&amp;$AE53&amp;".*",TabSynthez[Page7],"NA")=$AF53,1,0),0)</f>
        <v>0</v>
      </c>
      <c r="AN53" s="22">
        <f>IF(COUNTIFS(TabSynthez[Test],"="&amp;$AE53&amp;".*",TabSynthez[Page8],"Validé")&gt;0,IF(COUNTIFS(TabSynthez[Test],"="&amp;$AE53&amp;".*",TabSynthez[Page8],"Validé")+COUNTIFS(TabSynthez[Test],"="&amp;$AE53&amp;".*",TabSynthez[Page8],"NA")=$AF53,1,0),0)</f>
        <v>0</v>
      </c>
      <c r="AO53" s="22">
        <f>IF(COUNTIFS(TabSynthez[Test],"="&amp;$AE53&amp;".*",TabSynthez[Page9],"Validé")&gt;0,IF(COUNTIFS(TabSynthez[Test],"="&amp;$AE53&amp;".*",TabSynthez[Page9],"Validé")+COUNTIFS(TabSynthez[Test],"="&amp;$AE53&amp;".*",TabSynthez[Page9],"NA")=$AF53,1,0),0)</f>
        <v>0</v>
      </c>
      <c r="AP53" s="22">
        <f>IF(COUNTIFS(TabSynthez[Test],"="&amp;$AE53&amp;".*",TabSynthez[Page10],"Validé")&gt;0,IF(COUNTIFS(TabSynthez[Test],"="&amp;$AE53&amp;".*",TabSynthez[Page10],"Validé")+COUNTIFS(TabSynthez[Test],"="&amp;$AE53&amp;".*",TabSynthez[Page10],"NA")=$AF53,1,0),0)</f>
        <v>0</v>
      </c>
      <c r="AQ53" s="22">
        <f>IF(COUNTIFS(TabSynthez[Test],"="&amp;$AE53&amp;".*",TabSynthez[Page11],"Validé")&gt;0,IF(COUNTIFS(TabSynthez[Test],"="&amp;$AE53&amp;".*",TabSynthez[Page11],"Validé")+COUNTIFS(TabSynthez[Test],"="&amp;$AE53&amp;".*",TabSynthez[Page11],"NA")=$AF53,1,0),0)</f>
        <v>0</v>
      </c>
      <c r="AR53" s="22">
        <f>IF(COUNTIFS(TabSynthez[Test],"="&amp;$AE53&amp;".*",TabSynthez[Page12],"Validé")&gt;0,IF(COUNTIFS(TabSynthez[Test],"="&amp;$AE53&amp;".*",TabSynthez[Page12],"Validé")+COUNTIFS(TabSynthez[Test],"="&amp;$AE53&amp;".*",TabSynthez[Page12],"NA")=$AF53,1,0),0)</f>
        <v>1</v>
      </c>
      <c r="AS53" s="22">
        <f>IF(COUNTIFS(TabSynthez[Test],"="&amp;$AE53&amp;".*",TabSynthez[Page13],"Validé")&gt;0,IF(COUNTIFS(TabSynthez[Test],"="&amp;$AE53&amp;".*",TabSynthez[Page13],"Validé")+COUNTIFS(TabSynthez[Test],"="&amp;$AE53&amp;".*",TabSynthez[Page13],"NA")=$AF53,1,0),0)</f>
        <v>0</v>
      </c>
    </row>
    <row r="54" spans="1:45" s="9" customFormat="1" x14ac:dyDescent="0.25">
      <c r="A54" s="68"/>
      <c r="B54" s="75" t="str">
        <f>Modèle!B56</f>
        <v>Images</v>
      </c>
      <c r="C54" s="82" t="str">
        <f>Modèle!D56</f>
        <v>1.8.5</v>
      </c>
      <c r="D54" s="83" t="str">
        <f>Modèle!E56</f>
        <v>AA</v>
      </c>
      <c r="E54" s="193">
        <f ca="1">COUNTIF(OFFSET(Synthèse!$G63,0,0,1,COUNTA(Synthèse!$10:$10)-6),"="&amp;$E$1)</f>
        <v>0</v>
      </c>
      <c r="F54" s="193">
        <f ca="1">COUNTIF(OFFSET(Synthèse!$G63,0,0,1,COUNTA(Synthèse!$10:$10)-6),"="&amp;$F$1)</f>
        <v>0</v>
      </c>
      <c r="G54" s="193">
        <f ca="1">COUNTIF(OFFSET(Synthèse!$G63,0,0,1,COUNTA(Synthèse!$10:$10)-6),"="&amp;$G$1)</f>
        <v>0</v>
      </c>
      <c r="H54" s="193">
        <f ca="1">COUNTIF(OFFSET(Synthèse!$G63,0,0,1,COUNTA(Synthèse!$10:$10)-6),"="&amp;$H$1)</f>
        <v>13</v>
      </c>
      <c r="I54" s="219">
        <f t="shared" ca="1" si="1"/>
        <v>13</v>
      </c>
      <c r="J54" s="68"/>
      <c r="K54" s="96" t="s">
        <v>559</v>
      </c>
      <c r="L54" s="198" t="s">
        <v>24</v>
      </c>
      <c r="M54" s="198"/>
      <c r="N54" s="198" t="s">
        <v>340</v>
      </c>
      <c r="O54" s="199">
        <f ca="1">IF(SUM(E$90:E$90)&gt;=1,0,1)</f>
        <v>1</v>
      </c>
      <c r="P54" s="199">
        <f ca="1">IF(SUM(E$90)&gt;=1,1,IF(SUM(G$90)&gt;=1,1,IF(SUM(F$90)&gt;=1,0,1)))</f>
        <v>1</v>
      </c>
      <c r="Q54" s="199">
        <f ca="1">IF(SUM(E$90)&gt;=1,1,IF(SUM(G$90)&gt;=1,0,1))</f>
        <v>1</v>
      </c>
      <c r="R54" s="199">
        <f ca="1">IF(SUM(E$90)&gt;=1,1,IF(SUM(G$90)&gt;=1,1,IF(SUM(F$90)&gt;=1,1,IF(SUM(H$90)&gt;=1,0,1))))</f>
        <v>0</v>
      </c>
      <c r="S54" s="68"/>
      <c r="U54" s="68"/>
      <c r="X54" s="68"/>
      <c r="AA54" s="68"/>
      <c r="AD54" s="68"/>
      <c r="AE54" s="276" t="s">
        <v>353</v>
      </c>
      <c r="AF54" s="222">
        <f>COUNTIF(TabTrans[Test],"="&amp;Value!$AE54&amp;".*")</f>
        <v>5</v>
      </c>
      <c r="AG54" s="22">
        <f>IF(COUNTIFS(TabSynthez[Test],"="&amp;$AE54&amp;".*",TabSynthez[Page1],"Validé")&gt;0,IF(COUNTIFS(TabSynthez[Test],"="&amp;$AE54&amp;".*",TabSynthez[Page1],"Validé")+COUNTIFS(TabSynthez[Test],"="&amp;$AE54&amp;".*",TabSynthez[Page1],"NA")=$AF54,1,0),0)</f>
        <v>0</v>
      </c>
      <c r="AH54" s="22">
        <f>IF(COUNTIFS(TabSynthez[Test],"="&amp;$AE54&amp;".*",TabSynthez[Page2],"Validé")&gt;0,IF(COUNTIFS(TabSynthez[Test],"="&amp;$AE54&amp;".*",TabSynthez[Page2],"Validé")+COUNTIFS(TabSynthez[Test],"="&amp;$AE54&amp;".*",TabSynthez[Page2],"NA")=$AF54,1,0),0)</f>
        <v>0</v>
      </c>
      <c r="AI54" s="22">
        <f>IF(COUNTIFS(TabSynthez[Test],"="&amp;$AE54&amp;".*",TabSynthez[Page3],"Validé")&gt;0,IF(COUNTIFS(TabSynthez[Test],"="&amp;$AE54&amp;".*",TabSynthez[Page3],"Validé")+COUNTIFS(TabSynthez[Test],"="&amp;$AE54&amp;".*",TabSynthez[Page3],"NA")=$AF54,1,0),0)</f>
        <v>1</v>
      </c>
      <c r="AJ54" s="22">
        <f>IF(COUNTIFS(TabSynthez[Test],"="&amp;$AE54&amp;".*",TabSynthez[Page4],"Validé")&gt;0,IF(COUNTIFS(TabSynthez[Test],"="&amp;$AE54&amp;".*",TabSynthez[Page4],"Validé")+COUNTIFS(TabSynthez[Test],"="&amp;$AE54&amp;".*",TabSynthez[Page4],"NA")=$AF54,1,0),0)</f>
        <v>0</v>
      </c>
      <c r="AK54" s="22">
        <f>IF(COUNTIFS(TabSynthez[Test],"="&amp;$AE54&amp;".*",TabSynthez[Page5],"Validé")&gt;0,IF(COUNTIFS(TabSynthez[Test],"="&amp;$AE54&amp;".*",TabSynthez[Page5],"Validé")+COUNTIFS(TabSynthez[Test],"="&amp;$AE54&amp;".*",TabSynthez[Page5],"NA")=$AF54,1,0),0)</f>
        <v>1</v>
      </c>
      <c r="AL54" s="22">
        <f>IF(COUNTIFS(TabSynthez[Test],"="&amp;$AE54&amp;".*",TabSynthez[Page6],"Validé")&gt;0,IF(COUNTIFS(TabSynthez[Test],"="&amp;$AE54&amp;".*",TabSynthez[Page6],"Validé")+COUNTIFS(TabSynthez[Test],"="&amp;$AE54&amp;".*",TabSynthez[Page6],"NA")=$AF54,1,0),0)</f>
        <v>0</v>
      </c>
      <c r="AM54" s="22">
        <f>IF(COUNTIFS(TabSynthez[Test],"="&amp;$AE54&amp;".*",TabSynthez[Page7],"Validé")&gt;0,IF(COUNTIFS(TabSynthez[Test],"="&amp;$AE54&amp;".*",TabSynthez[Page7],"Validé")+COUNTIFS(TabSynthez[Test],"="&amp;$AE54&amp;".*",TabSynthez[Page7],"NA")=$AF54,1,0),0)</f>
        <v>0</v>
      </c>
      <c r="AN54" s="22">
        <f>IF(COUNTIFS(TabSynthez[Test],"="&amp;$AE54&amp;".*",TabSynthez[Page8],"Validé")&gt;0,IF(COUNTIFS(TabSynthez[Test],"="&amp;$AE54&amp;".*",TabSynthez[Page8],"Validé")+COUNTIFS(TabSynthez[Test],"="&amp;$AE54&amp;".*",TabSynthez[Page8],"NA")=$AF54,1,0),0)</f>
        <v>0</v>
      </c>
      <c r="AO54" s="22">
        <f>IF(COUNTIFS(TabSynthez[Test],"="&amp;$AE54&amp;".*",TabSynthez[Page9],"Validé")&gt;0,IF(COUNTIFS(TabSynthez[Test],"="&amp;$AE54&amp;".*",TabSynthez[Page9],"Validé")+COUNTIFS(TabSynthez[Test],"="&amp;$AE54&amp;".*",TabSynthez[Page9],"NA")=$AF54,1,0),0)</f>
        <v>0</v>
      </c>
      <c r="AP54" s="22">
        <f>IF(COUNTIFS(TabSynthez[Test],"="&amp;$AE54&amp;".*",TabSynthez[Page10],"Validé")&gt;0,IF(COUNTIFS(TabSynthez[Test],"="&amp;$AE54&amp;".*",TabSynthez[Page10],"Validé")+COUNTIFS(TabSynthez[Test],"="&amp;$AE54&amp;".*",TabSynthez[Page10],"NA")=$AF54,1,0),0)</f>
        <v>0</v>
      </c>
      <c r="AQ54" s="22">
        <f>IF(COUNTIFS(TabSynthez[Test],"="&amp;$AE54&amp;".*",TabSynthez[Page11],"Validé")&gt;0,IF(COUNTIFS(TabSynthez[Test],"="&amp;$AE54&amp;".*",TabSynthez[Page11],"Validé")+COUNTIFS(TabSynthez[Test],"="&amp;$AE54&amp;".*",TabSynthez[Page11],"NA")=$AF54,1,0),0)</f>
        <v>0</v>
      </c>
      <c r="AR54" s="22">
        <f>IF(COUNTIFS(TabSynthez[Test],"="&amp;$AE54&amp;".*",TabSynthez[Page12],"Validé")&gt;0,IF(COUNTIFS(TabSynthez[Test],"="&amp;$AE54&amp;".*",TabSynthez[Page12],"Validé")+COUNTIFS(TabSynthez[Test],"="&amp;$AE54&amp;".*",TabSynthez[Page12],"NA")=$AF54,1,0),0)</f>
        <v>1</v>
      </c>
      <c r="AS54" s="22">
        <f>IF(COUNTIFS(TabSynthez[Test],"="&amp;$AE54&amp;".*",TabSynthez[Page13],"Validé")&gt;0,IF(COUNTIFS(TabSynthez[Test],"="&amp;$AE54&amp;".*",TabSynthez[Page13],"Validé")+COUNTIFS(TabSynthez[Test],"="&amp;$AE54&amp;".*",TabSynthez[Page13],"NA")=$AF54,1,0),0)</f>
        <v>0</v>
      </c>
    </row>
    <row r="55" spans="1:45" s="9" customFormat="1" x14ac:dyDescent="0.25">
      <c r="A55" s="68"/>
      <c r="B55" s="74" t="str">
        <f>Modèle!B57</f>
        <v>Images</v>
      </c>
      <c r="C55" s="80" t="str">
        <f>Modèle!D57</f>
        <v>1.9.1</v>
      </c>
      <c r="D55" s="81" t="str">
        <f>Modèle!E57</f>
        <v>A</v>
      </c>
      <c r="E55" s="192">
        <f ca="1">COUNTIF(OFFSET(Synthèse!$G64,0,0,1,COUNTA(Synthèse!$10:$10)-6),"="&amp;$E$1)</f>
        <v>0</v>
      </c>
      <c r="F55" s="192">
        <f ca="1">COUNTIF(OFFSET(Synthèse!$G64,0,0,1,COUNTA(Synthèse!$10:$10)-6),"="&amp;$F$1)</f>
        <v>0</v>
      </c>
      <c r="G55" s="192">
        <f ca="1">COUNTIF(OFFSET(Synthèse!$G64,0,0,1,COUNTA(Synthèse!$10:$10)-6),"="&amp;$G$1)</f>
        <v>0</v>
      </c>
      <c r="H55" s="192">
        <f ca="1">COUNTIF(OFFSET(Synthèse!$G64,0,0,1,COUNTA(Synthèse!$10:$10)-6),"="&amp;$H$1)</f>
        <v>13</v>
      </c>
      <c r="I55" s="219">
        <f t="shared" ca="1" si="1"/>
        <v>13</v>
      </c>
      <c r="J55" s="68"/>
      <c r="K55" s="96" t="s">
        <v>560</v>
      </c>
      <c r="L55" s="198" t="s">
        <v>24</v>
      </c>
      <c r="M55" s="198"/>
      <c r="N55" s="198" t="s">
        <v>341</v>
      </c>
      <c r="O55" s="199">
        <f ca="1">IF(SUM(E$91:E$92)&gt;=1,0,1)</f>
        <v>1</v>
      </c>
      <c r="P55" s="199">
        <f ca="1">IF(SUM(E$91:E$92)&gt;=1,1,IF(SUM(G$91:G$92)&gt;=1,1,IF(SUM(F$91:F$92)&gt;=1,0,1)))</f>
        <v>1</v>
      </c>
      <c r="Q55" s="199">
        <f ca="1">IF(SUM(E$91:E$92)&gt;=1,1,IF(SUM(G$91:G$92)&gt;=1,0,1))</f>
        <v>1</v>
      </c>
      <c r="R55" s="199">
        <f ca="1">IF(SUM(E$91:E$92)&gt;=1,1,IF(SUM(G$91:G$92)&gt;=1,1,IF(SUM(F$91:F$92)&gt;=1,1,IF(SUM(H$91:H$92)&gt;=1,0,1))))</f>
        <v>0</v>
      </c>
      <c r="S55" s="68"/>
      <c r="U55" s="68"/>
      <c r="X55" s="68"/>
      <c r="AA55" s="68"/>
      <c r="AD55" s="68"/>
      <c r="AE55" s="276" t="s">
        <v>354</v>
      </c>
      <c r="AF55" s="222">
        <f>COUNTIF(TabTrans[Test],"="&amp;Value!$AE55&amp;".*")</f>
        <v>1</v>
      </c>
      <c r="AG55" s="22">
        <f>IF(COUNTIFS(TabSynthez[Test],"="&amp;$AE55&amp;".*",TabSynthez[Page1],"Validé")&gt;0,IF(COUNTIFS(TabSynthez[Test],"="&amp;$AE55&amp;".*",TabSynthez[Page1],"Validé")+COUNTIFS(TabSynthez[Test],"="&amp;$AE55&amp;".*",TabSynthez[Page1],"NA")=$AF55,1,0),0)</f>
        <v>0</v>
      </c>
      <c r="AH55" s="22">
        <f>IF(COUNTIFS(TabSynthez[Test],"="&amp;$AE55&amp;".*",TabSynthez[Page2],"Validé")&gt;0,IF(COUNTIFS(TabSynthez[Test],"="&amp;$AE55&amp;".*",TabSynthez[Page2],"Validé")+COUNTIFS(TabSynthez[Test],"="&amp;$AE55&amp;".*",TabSynthez[Page2],"NA")=$AF55,1,0),0)</f>
        <v>0</v>
      </c>
      <c r="AI55" s="22">
        <f>IF(COUNTIFS(TabSynthez[Test],"="&amp;$AE55&amp;".*",TabSynthez[Page3],"Validé")&gt;0,IF(COUNTIFS(TabSynthez[Test],"="&amp;$AE55&amp;".*",TabSynthez[Page3],"Validé")+COUNTIFS(TabSynthez[Test],"="&amp;$AE55&amp;".*",TabSynthez[Page3],"NA")=$AF55,1,0),0)</f>
        <v>0</v>
      </c>
      <c r="AJ55" s="22">
        <f>IF(COUNTIFS(TabSynthez[Test],"="&amp;$AE55&amp;".*",TabSynthez[Page4],"Validé")&gt;0,IF(COUNTIFS(TabSynthez[Test],"="&amp;$AE55&amp;".*",TabSynthez[Page4],"Validé")+COUNTIFS(TabSynthez[Test],"="&amp;$AE55&amp;".*",TabSynthez[Page4],"NA")=$AF55,1,0),0)</f>
        <v>0</v>
      </c>
      <c r="AK55" s="22">
        <f>IF(COUNTIFS(TabSynthez[Test],"="&amp;$AE55&amp;".*",TabSynthez[Page5],"Validé")&gt;0,IF(COUNTIFS(TabSynthez[Test],"="&amp;$AE55&amp;".*",TabSynthez[Page5],"Validé")+COUNTIFS(TabSynthez[Test],"="&amp;$AE55&amp;".*",TabSynthez[Page5],"NA")=$AF55,1,0),0)</f>
        <v>0</v>
      </c>
      <c r="AL55" s="22">
        <f>IF(COUNTIFS(TabSynthez[Test],"="&amp;$AE55&amp;".*",TabSynthez[Page6],"Validé")&gt;0,IF(COUNTIFS(TabSynthez[Test],"="&amp;$AE55&amp;".*",TabSynthez[Page6],"Validé")+COUNTIFS(TabSynthez[Test],"="&amp;$AE55&amp;".*",TabSynthez[Page6],"NA")=$AF55,1,0),0)</f>
        <v>0</v>
      </c>
      <c r="AM55" s="22">
        <f>IF(COUNTIFS(TabSynthez[Test],"="&amp;$AE55&amp;".*",TabSynthez[Page7],"Validé")&gt;0,IF(COUNTIFS(TabSynthez[Test],"="&amp;$AE55&amp;".*",TabSynthez[Page7],"Validé")+COUNTIFS(TabSynthez[Test],"="&amp;$AE55&amp;".*",TabSynthez[Page7],"NA")=$AF55,1,0),0)</f>
        <v>0</v>
      </c>
      <c r="AN55" s="22">
        <f>IF(COUNTIFS(TabSynthez[Test],"="&amp;$AE55&amp;".*",TabSynthez[Page8],"Validé")&gt;0,IF(COUNTIFS(TabSynthez[Test],"="&amp;$AE55&amp;".*",TabSynthez[Page8],"Validé")+COUNTIFS(TabSynthez[Test],"="&amp;$AE55&amp;".*",TabSynthez[Page8],"NA")=$AF55,1,0),0)</f>
        <v>0</v>
      </c>
      <c r="AO55" s="22">
        <f>IF(COUNTIFS(TabSynthez[Test],"="&amp;$AE55&amp;".*",TabSynthez[Page9],"Validé")&gt;0,IF(COUNTIFS(TabSynthez[Test],"="&amp;$AE55&amp;".*",TabSynthez[Page9],"Validé")+COUNTIFS(TabSynthez[Test],"="&amp;$AE55&amp;".*",TabSynthez[Page9],"NA")=$AF55,1,0),0)</f>
        <v>0</v>
      </c>
      <c r="AP55" s="22">
        <f>IF(COUNTIFS(TabSynthez[Test],"="&amp;$AE55&amp;".*",TabSynthez[Page10],"Validé")&gt;0,IF(COUNTIFS(TabSynthez[Test],"="&amp;$AE55&amp;".*",TabSynthez[Page10],"Validé")+COUNTIFS(TabSynthez[Test],"="&amp;$AE55&amp;".*",TabSynthez[Page10],"NA")=$AF55,1,0),0)</f>
        <v>0</v>
      </c>
      <c r="AQ55" s="22">
        <f>IF(COUNTIFS(TabSynthez[Test],"="&amp;$AE55&amp;".*",TabSynthez[Page11],"Validé")&gt;0,IF(COUNTIFS(TabSynthez[Test],"="&amp;$AE55&amp;".*",TabSynthez[Page11],"Validé")+COUNTIFS(TabSynthez[Test],"="&amp;$AE55&amp;".*",TabSynthez[Page11],"NA")=$AF55,1,0),0)</f>
        <v>0</v>
      </c>
      <c r="AR55" s="22">
        <f>IF(COUNTIFS(TabSynthez[Test],"="&amp;$AE55&amp;".*",TabSynthez[Page12],"Validé")&gt;0,IF(COUNTIFS(TabSynthez[Test],"="&amp;$AE55&amp;".*",TabSynthez[Page12],"Validé")+COUNTIFS(TabSynthez[Test],"="&amp;$AE55&amp;".*",TabSynthez[Page12],"NA")=$AF55,1,0),0)</f>
        <v>0</v>
      </c>
      <c r="AS55" s="22">
        <f>IF(COUNTIFS(TabSynthez[Test],"="&amp;$AE55&amp;".*",TabSynthez[Page13],"Validé")&gt;0,IF(COUNTIFS(TabSynthez[Test],"="&amp;$AE55&amp;".*",TabSynthez[Page13],"Validé")+COUNTIFS(TabSynthez[Test],"="&amp;$AE55&amp;".*",TabSynthez[Page13],"NA")=$AF55,1,0),0)</f>
        <v>0</v>
      </c>
    </row>
    <row r="56" spans="1:45" s="9" customFormat="1" x14ac:dyDescent="0.25">
      <c r="A56" s="68"/>
      <c r="B56" s="74" t="str">
        <f>Modèle!B58</f>
        <v>Images</v>
      </c>
      <c r="C56" s="80" t="str">
        <f>Modèle!D58</f>
        <v>1.9.2</v>
      </c>
      <c r="D56" s="81" t="str">
        <f>Modèle!E58</f>
        <v>A</v>
      </c>
      <c r="E56" s="192">
        <f ca="1">COUNTIF(OFFSET(Synthèse!$G65,0,0,1,COUNTA(Synthèse!$10:$10)-6),"="&amp;$E$1)</f>
        <v>0</v>
      </c>
      <c r="F56" s="192">
        <f ca="1">COUNTIF(OFFSET(Synthèse!$G65,0,0,1,COUNTA(Synthèse!$10:$10)-6),"="&amp;$F$1)</f>
        <v>0</v>
      </c>
      <c r="G56" s="192">
        <f ca="1">COUNTIF(OFFSET(Synthèse!$G65,0,0,1,COUNTA(Synthèse!$10:$10)-6),"="&amp;$G$1)</f>
        <v>0</v>
      </c>
      <c r="H56" s="192">
        <f ca="1">COUNTIF(OFFSET(Synthèse!$G65,0,0,1,COUNTA(Synthèse!$10:$10)-6),"="&amp;$H$1)</f>
        <v>13</v>
      </c>
      <c r="I56" s="219">
        <f t="shared" ca="1" si="1"/>
        <v>13</v>
      </c>
      <c r="J56" s="68"/>
      <c r="K56" s="96" t="s">
        <v>639</v>
      </c>
      <c r="L56" s="198" t="s">
        <v>24</v>
      </c>
      <c r="M56" s="198"/>
      <c r="N56" s="198" t="s">
        <v>342</v>
      </c>
      <c r="O56" s="199">
        <f ca="1">IF(SUM(E$93:E$93)&gt;=1,0,1)</f>
        <v>1</v>
      </c>
      <c r="P56" s="199">
        <f ca="1">IF(SUM(E$93)&gt;=1,1,IF(SUM(G$93)&gt;=1,1,IF(SUM(F$93)&gt;=1,0,1)))</f>
        <v>1</v>
      </c>
      <c r="Q56" s="199">
        <f ca="1">IF(SUM(E$93)&gt;=1,1,IF(SUM(G$93)&gt;=1,0,1))</f>
        <v>1</v>
      </c>
      <c r="R56" s="199">
        <f ca="1">IF(SUM(E$93)&gt;=1,1,IF(SUM(G$93)&gt;=1,1,IF(SUM(F$93)&gt;=1,1,IF(SUM(H$93)&gt;=1,0,1))))</f>
        <v>0</v>
      </c>
      <c r="S56" s="68"/>
      <c r="U56" s="68"/>
      <c r="X56" s="68"/>
      <c r="AA56" s="68"/>
      <c r="AD56" s="68"/>
      <c r="AE56" s="276" t="s">
        <v>355</v>
      </c>
      <c r="AF56" s="222">
        <f>COUNTIF(TabTrans[Test],"="&amp;Value!$AE56&amp;".*")</f>
        <v>5</v>
      </c>
      <c r="AG56" s="22">
        <f>IF(COUNTIFS(TabSynthez[Test],"="&amp;$AE56&amp;".*",TabSynthez[Page1],"Validé")&gt;0,IF(COUNTIFS(TabSynthez[Test],"="&amp;$AE56&amp;".*",TabSynthez[Page1],"Validé")+COUNTIFS(TabSynthez[Test],"="&amp;$AE56&amp;".*",TabSynthez[Page1],"NA")=$AF56,1,0),0)</f>
        <v>0</v>
      </c>
      <c r="AH56" s="22">
        <f>IF(COUNTIFS(TabSynthez[Test],"="&amp;$AE56&amp;".*",TabSynthez[Page2],"Validé")&gt;0,IF(COUNTIFS(TabSynthez[Test],"="&amp;$AE56&amp;".*",TabSynthez[Page2],"Validé")+COUNTIFS(TabSynthez[Test],"="&amp;$AE56&amp;".*",TabSynthez[Page2],"NA")=$AF56,1,0),0)</f>
        <v>0</v>
      </c>
      <c r="AI56" s="22">
        <f>IF(COUNTIFS(TabSynthez[Test],"="&amp;$AE56&amp;".*",TabSynthez[Page3],"Validé")&gt;0,IF(COUNTIFS(TabSynthez[Test],"="&amp;$AE56&amp;".*",TabSynthez[Page3],"Validé")+COUNTIFS(TabSynthez[Test],"="&amp;$AE56&amp;".*",TabSynthez[Page3],"NA")=$AF56,1,0),0)</f>
        <v>0</v>
      </c>
      <c r="AJ56" s="22">
        <f>IF(COUNTIFS(TabSynthez[Test],"="&amp;$AE56&amp;".*",TabSynthez[Page4],"Validé")&gt;0,IF(COUNTIFS(TabSynthez[Test],"="&amp;$AE56&amp;".*",TabSynthez[Page4],"Validé")+COUNTIFS(TabSynthez[Test],"="&amp;$AE56&amp;".*",TabSynthez[Page4],"NA")=$AF56,1,0),0)</f>
        <v>0</v>
      </c>
      <c r="AK56" s="22">
        <f>IF(COUNTIFS(TabSynthez[Test],"="&amp;$AE56&amp;".*",TabSynthez[Page5],"Validé")&gt;0,IF(COUNTIFS(TabSynthez[Test],"="&amp;$AE56&amp;".*",TabSynthez[Page5],"Validé")+COUNTIFS(TabSynthez[Test],"="&amp;$AE56&amp;".*",TabSynthez[Page5],"NA")=$AF56,1,0),0)</f>
        <v>0</v>
      </c>
      <c r="AL56" s="22">
        <f>IF(COUNTIFS(TabSynthez[Test],"="&amp;$AE56&amp;".*",TabSynthez[Page6],"Validé")&gt;0,IF(COUNTIFS(TabSynthez[Test],"="&amp;$AE56&amp;".*",TabSynthez[Page6],"Validé")+COUNTIFS(TabSynthez[Test],"="&amp;$AE56&amp;".*",TabSynthez[Page6],"NA")=$AF56,1,0),0)</f>
        <v>0</v>
      </c>
      <c r="AM56" s="22">
        <f>IF(COUNTIFS(TabSynthez[Test],"="&amp;$AE56&amp;".*",TabSynthez[Page7],"Validé")&gt;0,IF(COUNTIFS(TabSynthez[Test],"="&amp;$AE56&amp;".*",TabSynthez[Page7],"Validé")+COUNTIFS(TabSynthez[Test],"="&amp;$AE56&amp;".*",TabSynthez[Page7],"NA")=$AF56,1,0),0)</f>
        <v>0</v>
      </c>
      <c r="AN56" s="22">
        <f>IF(COUNTIFS(TabSynthez[Test],"="&amp;$AE56&amp;".*",TabSynthez[Page8],"Validé")&gt;0,IF(COUNTIFS(TabSynthez[Test],"="&amp;$AE56&amp;".*",TabSynthez[Page8],"Validé")+COUNTIFS(TabSynthez[Test],"="&amp;$AE56&amp;".*",TabSynthez[Page8],"NA")=$AF56,1,0),0)</f>
        <v>0</v>
      </c>
      <c r="AO56" s="22">
        <f>IF(COUNTIFS(TabSynthez[Test],"="&amp;$AE56&amp;".*",TabSynthez[Page9],"Validé")&gt;0,IF(COUNTIFS(TabSynthez[Test],"="&amp;$AE56&amp;".*",TabSynthez[Page9],"Validé")+COUNTIFS(TabSynthez[Test],"="&amp;$AE56&amp;".*",TabSynthez[Page9],"NA")=$AF56,1,0),0)</f>
        <v>0</v>
      </c>
      <c r="AP56" s="22">
        <f>IF(COUNTIFS(TabSynthez[Test],"="&amp;$AE56&amp;".*",TabSynthez[Page10],"Validé")&gt;0,IF(COUNTIFS(TabSynthez[Test],"="&amp;$AE56&amp;".*",TabSynthez[Page10],"Validé")+COUNTIFS(TabSynthez[Test],"="&amp;$AE56&amp;".*",TabSynthez[Page10],"NA")=$AF56,1,0),0)</f>
        <v>0</v>
      </c>
      <c r="AQ56" s="22">
        <f>IF(COUNTIFS(TabSynthez[Test],"="&amp;$AE56&amp;".*",TabSynthez[Page11],"Validé")&gt;0,IF(COUNTIFS(TabSynthez[Test],"="&amp;$AE56&amp;".*",TabSynthez[Page11],"Validé")+COUNTIFS(TabSynthez[Test],"="&amp;$AE56&amp;".*",TabSynthez[Page11],"NA")=$AF56,1,0),0)</f>
        <v>0</v>
      </c>
      <c r="AR56" s="22">
        <f>IF(COUNTIFS(TabSynthez[Test],"="&amp;$AE56&amp;".*",TabSynthez[Page12],"Validé")&gt;0,IF(COUNTIFS(TabSynthez[Test],"="&amp;$AE56&amp;".*",TabSynthez[Page12],"Validé")+COUNTIFS(TabSynthez[Test],"="&amp;$AE56&amp;".*",TabSynthez[Page12],"NA")=$AF56,1,0),0)</f>
        <v>0</v>
      </c>
      <c r="AS56" s="22">
        <f>IF(COUNTIFS(TabSynthez[Test],"="&amp;$AE56&amp;".*",TabSynthez[Page13],"Validé")&gt;0,IF(COUNTIFS(TabSynthez[Test],"="&amp;$AE56&amp;".*",TabSynthez[Page13],"Validé")+COUNTIFS(TabSynthez[Test],"="&amp;$AE56&amp;".*",TabSynthez[Page13],"NA")=$AF56,1,0),0)</f>
        <v>1</v>
      </c>
    </row>
    <row r="57" spans="1:45" s="9" customFormat="1" x14ac:dyDescent="0.25">
      <c r="A57" s="68"/>
      <c r="B57" s="74" t="str">
        <f>Modèle!B59</f>
        <v>Images</v>
      </c>
      <c r="C57" s="80" t="str">
        <f>Modèle!D59</f>
        <v>1.9.3</v>
      </c>
      <c r="D57" s="81" t="str">
        <f>Modèle!E59</f>
        <v>A</v>
      </c>
      <c r="E57" s="192">
        <f ca="1">COUNTIF(OFFSET(Synthèse!$G66,0,0,1,COUNTA(Synthèse!$10:$10)-6),"="&amp;$E$1)</f>
        <v>0</v>
      </c>
      <c r="F57" s="192">
        <f ca="1">COUNTIF(OFFSET(Synthèse!$G66,0,0,1,COUNTA(Synthèse!$10:$10)-6),"="&amp;$F$1)</f>
        <v>0</v>
      </c>
      <c r="G57" s="192">
        <f ca="1">COUNTIF(OFFSET(Synthèse!$G66,0,0,1,COUNTA(Synthèse!$10:$10)-6),"="&amp;$G$1)</f>
        <v>0</v>
      </c>
      <c r="H57" s="192">
        <f ca="1">COUNTIF(OFFSET(Synthèse!$G66,0,0,1,COUNTA(Synthèse!$10:$10)-6),"="&amp;$H$1)</f>
        <v>13</v>
      </c>
      <c r="I57" s="219">
        <f t="shared" ca="1" si="1"/>
        <v>13</v>
      </c>
      <c r="J57" s="68"/>
      <c r="K57" s="96" t="s">
        <v>640</v>
      </c>
      <c r="L57" s="198" t="s">
        <v>24</v>
      </c>
      <c r="M57" s="198"/>
      <c r="N57" s="198" t="s">
        <v>343</v>
      </c>
      <c r="O57" s="199">
        <f ca="1">IF(SUM(E$94:E$94)&gt;=1,0,1)</f>
        <v>1</v>
      </c>
      <c r="P57" s="199">
        <f ca="1">IF(SUM(E$94)&gt;=1,1,IF(SUM(G$94)&gt;=1,1,IF(SUM(F$94)&gt;=1,0,1)))</f>
        <v>1</v>
      </c>
      <c r="Q57" s="199">
        <f ca="1">IF(SUM(E$94)&gt;=1,1,IF(SUM(G$94)&gt;=1,0,1))</f>
        <v>1</v>
      </c>
      <c r="R57" s="199">
        <f ca="1">IF(SUM(E$94)&gt;=1,1,IF(SUM(G$94)&gt;=1,1,IF(SUM(F$94)&gt;=1,1,IF(SUM(H$94)&gt;=1,0,1))))</f>
        <v>0</v>
      </c>
      <c r="S57" s="68"/>
      <c r="U57" s="68"/>
      <c r="X57" s="68"/>
      <c r="AA57" s="68"/>
      <c r="AD57" s="68"/>
      <c r="AE57" s="276" t="s">
        <v>356</v>
      </c>
      <c r="AF57" s="222">
        <f>COUNTIF(TabTrans[Test],"="&amp;Value!$AE57&amp;".*")</f>
        <v>1</v>
      </c>
      <c r="AG57" s="22">
        <f>IF(COUNTIFS(TabSynthez[Test],"="&amp;$AE57&amp;".*",TabSynthez[Page1],"Validé")&gt;0,IF(COUNTIFS(TabSynthez[Test],"="&amp;$AE57&amp;".*",TabSynthez[Page1],"Validé")+COUNTIFS(TabSynthez[Test],"="&amp;$AE57&amp;".*",TabSynthez[Page1],"NA")=$AF57,1,0),0)</f>
        <v>1</v>
      </c>
      <c r="AH57" s="22">
        <f>IF(COUNTIFS(TabSynthez[Test],"="&amp;$AE57&amp;".*",TabSynthez[Page2],"Validé")&gt;0,IF(COUNTIFS(TabSynthez[Test],"="&amp;$AE57&amp;".*",TabSynthez[Page2],"Validé")+COUNTIFS(TabSynthez[Test],"="&amp;$AE57&amp;".*",TabSynthez[Page2],"NA")=$AF57,1,0),0)</f>
        <v>1</v>
      </c>
      <c r="AI57" s="22">
        <f>IF(COUNTIFS(TabSynthez[Test],"="&amp;$AE57&amp;".*",TabSynthez[Page3],"Validé")&gt;0,IF(COUNTIFS(TabSynthez[Test],"="&amp;$AE57&amp;".*",TabSynthez[Page3],"Validé")+COUNTIFS(TabSynthez[Test],"="&amp;$AE57&amp;".*",TabSynthez[Page3],"NA")=$AF57,1,0),0)</f>
        <v>0</v>
      </c>
      <c r="AJ57" s="22">
        <f>IF(COUNTIFS(TabSynthez[Test],"="&amp;$AE57&amp;".*",TabSynthez[Page4],"Validé")&gt;0,IF(COUNTIFS(TabSynthez[Test],"="&amp;$AE57&amp;".*",TabSynthez[Page4],"Validé")+COUNTIFS(TabSynthez[Test],"="&amp;$AE57&amp;".*",TabSynthez[Page4],"NA")=$AF57,1,0),0)</f>
        <v>1</v>
      </c>
      <c r="AK57" s="22">
        <f>IF(COUNTIFS(TabSynthez[Test],"="&amp;$AE57&amp;".*",TabSynthez[Page5],"Validé")&gt;0,IF(COUNTIFS(TabSynthez[Test],"="&amp;$AE57&amp;".*",TabSynthez[Page5],"Validé")+COUNTIFS(TabSynthez[Test],"="&amp;$AE57&amp;".*",TabSynthez[Page5],"NA")=$AF57,1,0),0)</f>
        <v>1</v>
      </c>
      <c r="AL57" s="22">
        <f>IF(COUNTIFS(TabSynthez[Test],"="&amp;$AE57&amp;".*",TabSynthez[Page6],"Validé")&gt;0,IF(COUNTIFS(TabSynthez[Test],"="&amp;$AE57&amp;".*",TabSynthez[Page6],"Validé")+COUNTIFS(TabSynthez[Test],"="&amp;$AE57&amp;".*",TabSynthez[Page6],"NA")=$AF57,1,0),0)</f>
        <v>1</v>
      </c>
      <c r="AM57" s="22">
        <f>IF(COUNTIFS(TabSynthez[Test],"="&amp;$AE57&amp;".*",TabSynthez[Page7],"Validé")&gt;0,IF(COUNTIFS(TabSynthez[Test],"="&amp;$AE57&amp;".*",TabSynthez[Page7],"Validé")+COUNTIFS(TabSynthez[Test],"="&amp;$AE57&amp;".*",TabSynthez[Page7],"NA")=$AF57,1,0),0)</f>
        <v>1</v>
      </c>
      <c r="AN57" s="22">
        <f>IF(COUNTIFS(TabSynthez[Test],"="&amp;$AE57&amp;".*",TabSynthez[Page8],"Validé")&gt;0,IF(COUNTIFS(TabSynthez[Test],"="&amp;$AE57&amp;".*",TabSynthez[Page8],"Validé")+COUNTIFS(TabSynthez[Test],"="&amp;$AE57&amp;".*",TabSynthez[Page8],"NA")=$AF57,1,0),0)</f>
        <v>1</v>
      </c>
      <c r="AO57" s="22">
        <f>IF(COUNTIFS(TabSynthez[Test],"="&amp;$AE57&amp;".*",TabSynthez[Page9],"Validé")&gt;0,IF(COUNTIFS(TabSynthez[Test],"="&amp;$AE57&amp;".*",TabSynthez[Page9],"Validé")+COUNTIFS(TabSynthez[Test],"="&amp;$AE57&amp;".*",TabSynthez[Page9],"NA")=$AF57,1,0),0)</f>
        <v>1</v>
      </c>
      <c r="AP57" s="22">
        <f>IF(COUNTIFS(TabSynthez[Test],"="&amp;$AE57&amp;".*",TabSynthez[Page10],"Validé")&gt;0,IF(COUNTIFS(TabSynthez[Test],"="&amp;$AE57&amp;".*",TabSynthez[Page10],"Validé")+COUNTIFS(TabSynthez[Test],"="&amp;$AE57&amp;".*",TabSynthez[Page10],"NA")=$AF57,1,0),0)</f>
        <v>1</v>
      </c>
      <c r="AQ57" s="22">
        <f>IF(COUNTIFS(TabSynthez[Test],"="&amp;$AE57&amp;".*",TabSynthez[Page11],"Validé")&gt;0,IF(COUNTIFS(TabSynthez[Test],"="&amp;$AE57&amp;".*",TabSynthez[Page11],"Validé")+COUNTIFS(TabSynthez[Test],"="&amp;$AE57&amp;".*",TabSynthez[Page11],"NA")=$AF57,1,0),0)</f>
        <v>1</v>
      </c>
      <c r="AR57" s="22">
        <f>IF(COUNTIFS(TabSynthez[Test],"="&amp;$AE57&amp;".*",TabSynthez[Page12],"Validé")&gt;0,IF(COUNTIFS(TabSynthez[Test],"="&amp;$AE57&amp;".*",TabSynthez[Page12],"Validé")+COUNTIFS(TabSynthez[Test],"="&amp;$AE57&amp;".*",TabSynthez[Page12],"NA")=$AF57,1,0),0)</f>
        <v>1</v>
      </c>
      <c r="AS57" s="22">
        <f>IF(COUNTIFS(TabSynthez[Test],"="&amp;$AE57&amp;".*",TabSynthez[Page13],"Validé")&gt;0,IF(COUNTIFS(TabSynthez[Test],"="&amp;$AE57&amp;".*",TabSynthez[Page13],"Validé")+COUNTIFS(TabSynthez[Test],"="&amp;$AE57&amp;".*",TabSynthez[Page13],"NA")=$AF57,1,0),0)</f>
        <v>1</v>
      </c>
    </row>
    <row r="58" spans="1:45" s="9" customFormat="1" x14ac:dyDescent="0.25">
      <c r="A58" s="68"/>
      <c r="B58" s="74" t="str">
        <f>Modèle!B60</f>
        <v>Images</v>
      </c>
      <c r="C58" s="80" t="str">
        <f>Modèle!D60</f>
        <v>1.9.4</v>
      </c>
      <c r="D58" s="81" t="str">
        <f>Modèle!E60</f>
        <v>A</v>
      </c>
      <c r="E58" s="192">
        <f ca="1">COUNTIF(OFFSET(Synthèse!$G67,0,0,1,COUNTA(Synthèse!$10:$10)-6),"="&amp;$E$1)</f>
        <v>0</v>
      </c>
      <c r="F58" s="192">
        <f ca="1">COUNTIF(OFFSET(Synthèse!$G67,0,0,1,COUNTA(Synthèse!$10:$10)-6),"="&amp;$F$1)</f>
        <v>0</v>
      </c>
      <c r="G58" s="192">
        <f ca="1">COUNTIF(OFFSET(Synthèse!$G67,0,0,1,COUNTA(Synthèse!$10:$10)-6),"="&amp;$G$1)</f>
        <v>0</v>
      </c>
      <c r="H58" s="192">
        <f ca="1">COUNTIF(OFFSET(Synthèse!$G67,0,0,1,COUNTA(Synthèse!$10:$10)-6),"="&amp;$H$1)</f>
        <v>13</v>
      </c>
      <c r="I58" s="219">
        <f t="shared" ca="1" si="1"/>
        <v>13</v>
      </c>
      <c r="J58" s="68"/>
      <c r="K58" s="96" t="s">
        <v>561</v>
      </c>
      <c r="L58" s="198" t="s">
        <v>24</v>
      </c>
      <c r="M58" s="198"/>
      <c r="N58" s="198" t="s">
        <v>344</v>
      </c>
      <c r="O58" s="199">
        <f ca="1">IF(SUM(E$95:E$97)&gt;=1,0,1)</f>
        <v>1</v>
      </c>
      <c r="P58" s="199">
        <f ca="1">IF(SUM(E$95:E$97)&gt;=1,1,IF(SUM(G$95:G$97)&gt;=1,1,IF(SUM(F$95:F$97)&gt;=1,0,1)))</f>
        <v>1</v>
      </c>
      <c r="Q58" s="199">
        <f ca="1">IF(SUM(E$95:E$97)&gt;=1,1,IF(SUM(G$95:G$97)&gt;=1,0,1))</f>
        <v>1</v>
      </c>
      <c r="R58" s="199">
        <f ca="1">IF(SUM(E$95:E$97)&gt;=1,1,IF(SUM(G$95:G$97)&gt;=1,1,IF(SUM(F$95:F$97)&gt;=1,1,IF(SUM(H$95:H$97)&gt;=1,0,1))))</f>
        <v>0</v>
      </c>
      <c r="S58" s="68"/>
      <c r="U58" s="68"/>
      <c r="X58" s="68"/>
      <c r="AA58" s="68"/>
      <c r="AD58" s="68"/>
      <c r="AE58" s="276" t="s">
        <v>357</v>
      </c>
      <c r="AF58" s="222">
        <f>COUNTIF(TabTrans[Test],"="&amp;Value!$AE58&amp;".*")</f>
        <v>3</v>
      </c>
      <c r="AG58" s="22">
        <f>IF(COUNTIFS(TabSynthez[Test],"="&amp;$AE58&amp;".*",TabSynthez[Page1],"Validé")&gt;0,IF(COUNTIFS(TabSynthez[Test],"="&amp;$AE58&amp;".*",TabSynthez[Page1],"Validé")+COUNTIFS(TabSynthez[Test],"="&amp;$AE58&amp;".*",TabSynthez[Page1],"NA")=$AF58,1,0),0)</f>
        <v>0</v>
      </c>
      <c r="AH58" s="22">
        <f>IF(COUNTIFS(TabSynthez[Test],"="&amp;$AE58&amp;".*",TabSynthez[Page2],"Validé")&gt;0,IF(COUNTIFS(TabSynthez[Test],"="&amp;$AE58&amp;".*",TabSynthez[Page2],"Validé")+COUNTIFS(TabSynthez[Test],"="&amp;$AE58&amp;".*",TabSynthez[Page2],"NA")=$AF58,1,0),0)</f>
        <v>0</v>
      </c>
      <c r="AI58" s="22">
        <f>IF(COUNTIFS(TabSynthez[Test],"="&amp;$AE58&amp;".*",TabSynthez[Page3],"Validé")&gt;0,IF(COUNTIFS(TabSynthez[Test],"="&amp;$AE58&amp;".*",TabSynthez[Page3],"Validé")+COUNTIFS(TabSynthez[Test],"="&amp;$AE58&amp;".*",TabSynthez[Page3],"NA")=$AF58,1,0),0)</f>
        <v>0</v>
      </c>
      <c r="AJ58" s="22">
        <f>IF(COUNTIFS(TabSynthez[Test],"="&amp;$AE58&amp;".*",TabSynthez[Page4],"Validé")&gt;0,IF(COUNTIFS(TabSynthez[Test],"="&amp;$AE58&amp;".*",TabSynthez[Page4],"Validé")+COUNTIFS(TabSynthez[Test],"="&amp;$AE58&amp;".*",TabSynthez[Page4],"NA")=$AF58,1,0),0)</f>
        <v>0</v>
      </c>
      <c r="AK58" s="22">
        <f>IF(COUNTIFS(TabSynthez[Test],"="&amp;$AE58&amp;".*",TabSynthez[Page5],"Validé")&gt;0,IF(COUNTIFS(TabSynthez[Test],"="&amp;$AE58&amp;".*",TabSynthez[Page5],"Validé")+COUNTIFS(TabSynthez[Test],"="&amp;$AE58&amp;".*",TabSynthez[Page5],"NA")=$AF58,1,0),0)</f>
        <v>0</v>
      </c>
      <c r="AL58" s="22">
        <f>IF(COUNTIFS(TabSynthez[Test],"="&amp;$AE58&amp;".*",TabSynthez[Page6],"Validé")&gt;0,IF(COUNTIFS(TabSynthez[Test],"="&amp;$AE58&amp;".*",TabSynthez[Page6],"Validé")+COUNTIFS(TabSynthez[Test],"="&amp;$AE58&amp;".*",TabSynthez[Page6],"NA")=$AF58,1,0),0)</f>
        <v>0</v>
      </c>
      <c r="AM58" s="22">
        <f>IF(COUNTIFS(TabSynthez[Test],"="&amp;$AE58&amp;".*",TabSynthez[Page7],"Validé")&gt;0,IF(COUNTIFS(TabSynthez[Test],"="&amp;$AE58&amp;".*",TabSynthez[Page7],"Validé")+COUNTIFS(TabSynthez[Test],"="&amp;$AE58&amp;".*",TabSynthez[Page7],"NA")=$AF58,1,0),0)</f>
        <v>0</v>
      </c>
      <c r="AN58" s="22">
        <f>IF(COUNTIFS(TabSynthez[Test],"="&amp;$AE58&amp;".*",TabSynthez[Page8],"Validé")&gt;0,IF(COUNTIFS(TabSynthez[Test],"="&amp;$AE58&amp;".*",TabSynthez[Page8],"Validé")+COUNTIFS(TabSynthez[Test],"="&amp;$AE58&amp;".*",TabSynthez[Page8],"NA")=$AF58,1,0),0)</f>
        <v>0</v>
      </c>
      <c r="AO58" s="22">
        <f>IF(COUNTIFS(TabSynthez[Test],"="&amp;$AE58&amp;".*",TabSynthez[Page9],"Validé")&gt;0,IF(COUNTIFS(TabSynthez[Test],"="&amp;$AE58&amp;".*",TabSynthez[Page9],"Validé")+COUNTIFS(TabSynthez[Test],"="&amp;$AE58&amp;".*",TabSynthez[Page9],"NA")=$AF58,1,0),0)</f>
        <v>0</v>
      </c>
      <c r="AP58" s="22">
        <f>IF(COUNTIFS(TabSynthez[Test],"="&amp;$AE58&amp;".*",TabSynthez[Page10],"Validé")&gt;0,IF(COUNTIFS(TabSynthez[Test],"="&amp;$AE58&amp;".*",TabSynthez[Page10],"Validé")+COUNTIFS(TabSynthez[Test],"="&amp;$AE58&amp;".*",TabSynthez[Page10],"NA")=$AF58,1,0),0)</f>
        <v>0</v>
      </c>
      <c r="AQ58" s="22">
        <f>IF(COUNTIFS(TabSynthez[Test],"="&amp;$AE58&amp;".*",TabSynthez[Page11],"Validé")&gt;0,IF(COUNTIFS(TabSynthez[Test],"="&amp;$AE58&amp;".*",TabSynthez[Page11],"Validé")+COUNTIFS(TabSynthez[Test],"="&amp;$AE58&amp;".*",TabSynthez[Page11],"NA")=$AF58,1,0),0)</f>
        <v>0</v>
      </c>
      <c r="AR58" s="22">
        <f>IF(COUNTIFS(TabSynthez[Test],"="&amp;$AE58&amp;".*",TabSynthez[Page12],"Validé")&gt;0,IF(COUNTIFS(TabSynthez[Test],"="&amp;$AE58&amp;".*",TabSynthez[Page12],"Validé")+COUNTIFS(TabSynthez[Test],"="&amp;$AE58&amp;".*",TabSynthez[Page12],"NA")=$AF58,1,0),0)</f>
        <v>0</v>
      </c>
      <c r="AS58" s="22">
        <f>IF(COUNTIFS(TabSynthez[Test],"="&amp;$AE58&amp;".*",TabSynthez[Page13],"Validé")&gt;0,IF(COUNTIFS(TabSynthez[Test],"="&amp;$AE58&amp;".*",TabSynthez[Page13],"Validé")+COUNTIFS(TabSynthez[Test],"="&amp;$AE58&amp;".*",TabSynthez[Page13],"NA")=$AF58,1,0),0)</f>
        <v>0</v>
      </c>
    </row>
    <row r="59" spans="1:45" s="9" customFormat="1" x14ac:dyDescent="0.25">
      <c r="A59" s="68"/>
      <c r="B59" s="74" t="str">
        <f>Modèle!B61</f>
        <v>Images</v>
      </c>
      <c r="C59" s="80" t="str">
        <f>Modèle!D61</f>
        <v>1.9.5</v>
      </c>
      <c r="D59" s="81" t="str">
        <f>Modèle!E61</f>
        <v>A</v>
      </c>
      <c r="E59" s="192">
        <f ca="1">COUNTIF(OFFSET(Synthèse!$G68,0,0,1,COUNTA(Synthèse!$10:$10)-6),"="&amp;$E$1)</f>
        <v>0</v>
      </c>
      <c r="F59" s="192">
        <f ca="1">COUNTIF(OFFSET(Synthèse!$G68,0,0,1,COUNTA(Synthèse!$10:$10)-6),"="&amp;$F$1)</f>
        <v>0</v>
      </c>
      <c r="G59" s="192">
        <f ca="1">COUNTIF(OFFSET(Synthèse!$G68,0,0,1,COUNTA(Synthèse!$10:$10)-6),"="&amp;$G$1)</f>
        <v>0</v>
      </c>
      <c r="H59" s="192">
        <f ca="1">COUNTIF(OFFSET(Synthèse!$G68,0,0,1,COUNTA(Synthèse!$10:$10)-6),"="&amp;$H$1)</f>
        <v>13</v>
      </c>
      <c r="I59" s="219">
        <f t="shared" ca="1" si="1"/>
        <v>13</v>
      </c>
      <c r="J59" s="68"/>
      <c r="K59" s="96" t="s">
        <v>562</v>
      </c>
      <c r="L59" s="198" t="s">
        <v>24</v>
      </c>
      <c r="M59" s="198"/>
      <c r="N59" s="198" t="s">
        <v>345</v>
      </c>
      <c r="O59" s="199">
        <f ca="1">IF(SUM(E$98:E$99)&gt;=1,0,1)</f>
        <v>1</v>
      </c>
      <c r="P59" s="199">
        <f ca="1">IF(SUM(E$98:E$99)&gt;=1,1,IF(SUM(G$98:G$99)&gt;=1,1,IF(SUM(F$98:F$99)&gt;=1,0,1)))</f>
        <v>1</v>
      </c>
      <c r="Q59" s="199">
        <f ca="1">IF(SUM(E$98:E$99)&gt;=1,1,IF(SUM(G$98:G$99)&gt;=1,0,1))</f>
        <v>1</v>
      </c>
      <c r="R59" s="199">
        <f ca="1">IF(SUM(E$98:E$99)&gt;=1,1,IF(SUM(G$98:G$99)&gt;=1,1,IF(SUM(F$98:F$99)&gt;=1,1,IF(SUM(H$98:H$99)&gt;=1,0,1))))</f>
        <v>0</v>
      </c>
      <c r="S59" s="68"/>
      <c r="U59" s="68"/>
      <c r="X59" s="68"/>
      <c r="AA59" s="68"/>
      <c r="AD59" s="68"/>
      <c r="AE59" s="276" t="s">
        <v>358</v>
      </c>
      <c r="AF59" s="222">
        <f>COUNTIF(TabTrans[Test],"="&amp;Value!$AE59&amp;".*")</f>
        <v>2</v>
      </c>
      <c r="AG59" s="22">
        <f>IF(COUNTIFS(TabSynthez[Test],"="&amp;$AE59&amp;".*",TabSynthez[Page1],"Validé")&gt;0,IF(COUNTIFS(TabSynthez[Test],"="&amp;$AE59&amp;".*",TabSynthez[Page1],"Validé")+COUNTIFS(TabSynthez[Test],"="&amp;$AE59&amp;".*",TabSynthez[Page1],"NA")=$AF59,1,0),0)</f>
        <v>0</v>
      </c>
      <c r="AH59" s="22">
        <f>IF(COUNTIFS(TabSynthez[Test],"="&amp;$AE59&amp;".*",TabSynthez[Page2],"Validé")&gt;0,IF(COUNTIFS(TabSynthez[Test],"="&amp;$AE59&amp;".*",TabSynthez[Page2],"Validé")+COUNTIFS(TabSynthez[Test],"="&amp;$AE59&amp;".*",TabSynthez[Page2],"NA")=$AF59,1,0),0)</f>
        <v>0</v>
      </c>
      <c r="AI59" s="22">
        <f>IF(COUNTIFS(TabSynthez[Test],"="&amp;$AE59&amp;".*",TabSynthez[Page3],"Validé")&gt;0,IF(COUNTIFS(TabSynthez[Test],"="&amp;$AE59&amp;".*",TabSynthez[Page3],"Validé")+COUNTIFS(TabSynthez[Test],"="&amp;$AE59&amp;".*",TabSynthez[Page3],"NA")=$AF59,1,0),0)</f>
        <v>0</v>
      </c>
      <c r="AJ59" s="22">
        <f>IF(COUNTIFS(TabSynthez[Test],"="&amp;$AE59&amp;".*",TabSynthez[Page4],"Validé")&gt;0,IF(COUNTIFS(TabSynthez[Test],"="&amp;$AE59&amp;".*",TabSynthez[Page4],"Validé")+COUNTIFS(TabSynthez[Test],"="&amp;$AE59&amp;".*",TabSynthez[Page4],"NA")=$AF59,1,0),0)</f>
        <v>0</v>
      </c>
      <c r="AK59" s="22">
        <f>IF(COUNTIFS(TabSynthez[Test],"="&amp;$AE59&amp;".*",TabSynthez[Page5],"Validé")&gt;0,IF(COUNTIFS(TabSynthez[Test],"="&amp;$AE59&amp;".*",TabSynthez[Page5],"Validé")+COUNTIFS(TabSynthez[Test],"="&amp;$AE59&amp;".*",TabSynthez[Page5],"NA")=$AF59,1,0),0)</f>
        <v>0</v>
      </c>
      <c r="AL59" s="22">
        <f>IF(COUNTIFS(TabSynthez[Test],"="&amp;$AE59&amp;".*",TabSynthez[Page6],"Validé")&gt;0,IF(COUNTIFS(TabSynthez[Test],"="&amp;$AE59&amp;".*",TabSynthez[Page6],"Validé")+COUNTIFS(TabSynthez[Test],"="&amp;$AE59&amp;".*",TabSynthez[Page6],"NA")=$AF59,1,0),0)</f>
        <v>0</v>
      </c>
      <c r="AM59" s="22">
        <f>IF(COUNTIFS(TabSynthez[Test],"="&amp;$AE59&amp;".*",TabSynthez[Page7],"Validé")&gt;0,IF(COUNTIFS(TabSynthez[Test],"="&amp;$AE59&amp;".*",TabSynthez[Page7],"Validé")+COUNTIFS(TabSynthez[Test],"="&amp;$AE59&amp;".*",TabSynthez[Page7],"NA")=$AF59,1,0),0)</f>
        <v>0</v>
      </c>
      <c r="AN59" s="22">
        <f>IF(COUNTIFS(TabSynthez[Test],"="&amp;$AE59&amp;".*",TabSynthez[Page8],"Validé")&gt;0,IF(COUNTIFS(TabSynthez[Test],"="&amp;$AE59&amp;".*",TabSynthez[Page8],"Validé")+COUNTIFS(TabSynthez[Test],"="&amp;$AE59&amp;".*",TabSynthez[Page8],"NA")=$AF59,1,0),0)</f>
        <v>0</v>
      </c>
      <c r="AO59" s="22">
        <f>IF(COUNTIFS(TabSynthez[Test],"="&amp;$AE59&amp;".*",TabSynthez[Page9],"Validé")&gt;0,IF(COUNTIFS(TabSynthez[Test],"="&amp;$AE59&amp;".*",TabSynthez[Page9],"Validé")+COUNTIFS(TabSynthez[Test],"="&amp;$AE59&amp;".*",TabSynthez[Page9],"NA")=$AF59,1,0),0)</f>
        <v>0</v>
      </c>
      <c r="AP59" s="22">
        <f>IF(COUNTIFS(TabSynthez[Test],"="&amp;$AE59&amp;".*",TabSynthez[Page10],"Validé")&gt;0,IF(COUNTIFS(TabSynthez[Test],"="&amp;$AE59&amp;".*",TabSynthez[Page10],"Validé")+COUNTIFS(TabSynthez[Test],"="&amp;$AE59&amp;".*",TabSynthez[Page10],"NA")=$AF59,1,0),0)</f>
        <v>0</v>
      </c>
      <c r="AQ59" s="22">
        <f>IF(COUNTIFS(TabSynthez[Test],"="&amp;$AE59&amp;".*",TabSynthez[Page11],"Validé")&gt;0,IF(COUNTIFS(TabSynthez[Test],"="&amp;$AE59&amp;".*",TabSynthez[Page11],"Validé")+COUNTIFS(TabSynthez[Test],"="&amp;$AE59&amp;".*",TabSynthez[Page11],"NA")=$AF59,1,0),0)</f>
        <v>0</v>
      </c>
      <c r="AR59" s="22">
        <f>IF(COUNTIFS(TabSynthez[Test],"="&amp;$AE59&amp;".*",TabSynthez[Page12],"Validé")&gt;0,IF(COUNTIFS(TabSynthez[Test],"="&amp;$AE59&amp;".*",TabSynthez[Page12],"Validé")+COUNTIFS(TabSynthez[Test],"="&amp;$AE59&amp;".*",TabSynthez[Page12],"NA")=$AF59,1,0),0)</f>
        <v>0</v>
      </c>
      <c r="AS59" s="22">
        <f>IF(COUNTIFS(TabSynthez[Test],"="&amp;$AE59&amp;".*",TabSynthez[Page13],"Validé")&gt;0,IF(COUNTIFS(TabSynthez[Test],"="&amp;$AE59&amp;".*",TabSynthez[Page13],"Validé")+COUNTIFS(TabSynthez[Test],"="&amp;$AE59&amp;".*",TabSynthez[Page13],"NA")=$AF59,1,0),0)</f>
        <v>0</v>
      </c>
    </row>
    <row r="60" spans="1:45" s="9" customFormat="1" x14ac:dyDescent="0.25">
      <c r="A60" s="68"/>
      <c r="B60" s="75" t="str">
        <f>Modèle!B62</f>
        <v>Cadres</v>
      </c>
      <c r="C60" s="82" t="str">
        <f>Modèle!D62</f>
        <v>2.1.1</v>
      </c>
      <c r="D60" s="83" t="str">
        <f>Modèle!E62</f>
        <v>A</v>
      </c>
      <c r="E60" s="193">
        <f ca="1">COUNTIF(OFFSET(Synthèse!$G69,0,0,1,COUNTA(Synthèse!$10:$10)-6),"="&amp;$E$1)</f>
        <v>1</v>
      </c>
      <c r="F60" s="193">
        <f ca="1">COUNTIF(OFFSET(Synthèse!$G69,0,0,1,COUNTA(Synthèse!$10:$10)-6),"="&amp;$F$1)</f>
        <v>1</v>
      </c>
      <c r="G60" s="193">
        <f ca="1">COUNTIF(OFFSET(Synthèse!$G69,0,0,1,COUNTA(Synthèse!$10:$10)-6),"="&amp;$G$1)</f>
        <v>0</v>
      </c>
      <c r="H60" s="193">
        <f ca="1">COUNTIF(OFFSET(Synthèse!$G69,0,0,1,COUNTA(Synthèse!$10:$10)-6),"="&amp;$H$1)</f>
        <v>11</v>
      </c>
      <c r="I60" s="219">
        <f t="shared" ca="1" si="1"/>
        <v>13</v>
      </c>
      <c r="J60" s="68"/>
      <c r="K60" s="96" t="s">
        <v>440</v>
      </c>
      <c r="L60" s="198" t="s">
        <v>24</v>
      </c>
      <c r="M60" s="198"/>
      <c r="N60" s="198" t="s">
        <v>346</v>
      </c>
      <c r="O60" s="199">
        <f ca="1">IF(SUM(E$100:E$101)&gt;=1,0,1)</f>
        <v>1</v>
      </c>
      <c r="P60" s="199">
        <f ca="1">IF(SUM(E$100:E$101)&gt;=1,1,IF(SUM(G$100:G$101)&gt;=1,1,IF(SUM(F$100:F$101)&gt;=1,0,1)))</f>
        <v>1</v>
      </c>
      <c r="Q60" s="199">
        <f ca="1">IF(SUM(E$100:E$101)&gt;=1,1,IF(SUM(G$100:G$101)&gt;=1,0,1))</f>
        <v>1</v>
      </c>
      <c r="R60" s="199">
        <f ca="1">IF(SUM(E$100:E$101)&gt;=1,1,IF(SUM(G$100:G$101)&gt;=1,1,IF(SUM(F$100:F$101)&gt;=1,1,IF(SUM(H$100:H$101)&gt;=1,0,1))))</f>
        <v>0</v>
      </c>
      <c r="S60" s="68"/>
      <c r="U60" s="68"/>
      <c r="X60" s="68"/>
      <c r="AA60" s="68"/>
      <c r="AD60" s="68"/>
      <c r="AE60" s="276" t="s">
        <v>359</v>
      </c>
      <c r="AF60" s="222">
        <f>COUNTIF(TabTrans[Test],"="&amp;Value!$AE60&amp;".*")</f>
        <v>2</v>
      </c>
      <c r="AG60" s="22">
        <f>IF(COUNTIFS(TabSynthez[Test],"="&amp;$AE60&amp;".*",TabSynthez[Page1],"Validé")&gt;0,IF(COUNTIFS(TabSynthez[Test],"="&amp;$AE60&amp;".*",TabSynthez[Page1],"Validé")+COUNTIFS(TabSynthez[Test],"="&amp;$AE60&amp;".*",TabSynthez[Page1],"NA")=$AF60,1,0),0)</f>
        <v>0</v>
      </c>
      <c r="AH60" s="22">
        <f>IF(COUNTIFS(TabSynthez[Test],"="&amp;$AE60&amp;".*",TabSynthez[Page2],"Validé")&gt;0,IF(COUNTIFS(TabSynthez[Test],"="&amp;$AE60&amp;".*",TabSynthez[Page2],"Validé")+COUNTIFS(TabSynthez[Test],"="&amp;$AE60&amp;".*",TabSynthez[Page2],"NA")=$AF60,1,0),0)</f>
        <v>0</v>
      </c>
      <c r="AI60" s="22">
        <f>IF(COUNTIFS(TabSynthez[Test],"="&amp;$AE60&amp;".*",TabSynthez[Page3],"Validé")&gt;0,IF(COUNTIFS(TabSynthez[Test],"="&amp;$AE60&amp;".*",TabSynthez[Page3],"Validé")+COUNTIFS(TabSynthez[Test],"="&amp;$AE60&amp;".*",TabSynthez[Page3],"NA")=$AF60,1,0),0)</f>
        <v>0</v>
      </c>
      <c r="AJ60" s="22">
        <f>IF(COUNTIFS(TabSynthez[Test],"="&amp;$AE60&amp;".*",TabSynthez[Page4],"Validé")&gt;0,IF(COUNTIFS(TabSynthez[Test],"="&amp;$AE60&amp;".*",TabSynthez[Page4],"Validé")+COUNTIFS(TabSynthez[Test],"="&amp;$AE60&amp;".*",TabSynthez[Page4],"NA")=$AF60,1,0),0)</f>
        <v>0</v>
      </c>
      <c r="AK60" s="22">
        <f>IF(COUNTIFS(TabSynthez[Test],"="&amp;$AE60&amp;".*",TabSynthez[Page5],"Validé")&gt;0,IF(COUNTIFS(TabSynthez[Test],"="&amp;$AE60&amp;".*",TabSynthez[Page5],"Validé")+COUNTIFS(TabSynthez[Test],"="&amp;$AE60&amp;".*",TabSynthez[Page5],"NA")=$AF60,1,0),0)</f>
        <v>0</v>
      </c>
      <c r="AL60" s="22">
        <f>IF(COUNTIFS(TabSynthez[Test],"="&amp;$AE60&amp;".*",TabSynthez[Page6],"Validé")&gt;0,IF(COUNTIFS(TabSynthez[Test],"="&amp;$AE60&amp;".*",TabSynthez[Page6],"Validé")+COUNTIFS(TabSynthez[Test],"="&amp;$AE60&amp;".*",TabSynthez[Page6],"NA")=$AF60,1,0),0)</f>
        <v>0</v>
      </c>
      <c r="AM60" s="22">
        <f>IF(COUNTIFS(TabSynthez[Test],"="&amp;$AE60&amp;".*",TabSynthez[Page7],"Validé")&gt;0,IF(COUNTIFS(TabSynthez[Test],"="&amp;$AE60&amp;".*",TabSynthez[Page7],"Validé")+COUNTIFS(TabSynthez[Test],"="&amp;$AE60&amp;".*",TabSynthez[Page7],"NA")=$AF60,1,0),0)</f>
        <v>0</v>
      </c>
      <c r="AN60" s="22">
        <f>IF(COUNTIFS(TabSynthez[Test],"="&amp;$AE60&amp;".*",TabSynthez[Page8],"Validé")&gt;0,IF(COUNTIFS(TabSynthez[Test],"="&amp;$AE60&amp;".*",TabSynthez[Page8],"Validé")+COUNTIFS(TabSynthez[Test],"="&amp;$AE60&amp;".*",TabSynthez[Page8],"NA")=$AF60,1,0),0)</f>
        <v>0</v>
      </c>
      <c r="AO60" s="22">
        <f>IF(COUNTIFS(TabSynthez[Test],"="&amp;$AE60&amp;".*",TabSynthez[Page9],"Validé")&gt;0,IF(COUNTIFS(TabSynthez[Test],"="&amp;$AE60&amp;".*",TabSynthez[Page9],"Validé")+COUNTIFS(TabSynthez[Test],"="&amp;$AE60&amp;".*",TabSynthez[Page9],"NA")=$AF60,1,0),0)</f>
        <v>0</v>
      </c>
      <c r="AP60" s="22">
        <f>IF(COUNTIFS(TabSynthez[Test],"="&amp;$AE60&amp;".*",TabSynthez[Page10],"Validé")&gt;0,IF(COUNTIFS(TabSynthez[Test],"="&amp;$AE60&amp;".*",TabSynthez[Page10],"Validé")+COUNTIFS(TabSynthez[Test],"="&amp;$AE60&amp;".*",TabSynthez[Page10],"NA")=$AF60,1,0),0)</f>
        <v>0</v>
      </c>
      <c r="AQ60" s="22">
        <f>IF(COUNTIFS(TabSynthez[Test],"="&amp;$AE60&amp;".*",TabSynthez[Page11],"Validé")&gt;0,IF(COUNTIFS(TabSynthez[Test],"="&amp;$AE60&amp;".*",TabSynthez[Page11],"Validé")+COUNTIFS(TabSynthez[Test],"="&amp;$AE60&amp;".*",TabSynthez[Page11],"NA")=$AF60,1,0),0)</f>
        <v>0</v>
      </c>
      <c r="AR60" s="22">
        <f>IF(COUNTIFS(TabSynthez[Test],"="&amp;$AE60&amp;".*",TabSynthez[Page12],"Validé")&gt;0,IF(COUNTIFS(TabSynthez[Test],"="&amp;$AE60&amp;".*",TabSynthez[Page12],"Validé")+COUNTIFS(TabSynthez[Test],"="&amp;$AE60&amp;".*",TabSynthez[Page12],"NA")=$AF60,1,0),0)</f>
        <v>0</v>
      </c>
      <c r="AS60" s="22">
        <f>IF(COUNTIFS(TabSynthez[Test],"="&amp;$AE60&amp;".*",TabSynthez[Page13],"Validé")&gt;0,IF(COUNTIFS(TabSynthez[Test],"="&amp;$AE60&amp;".*",TabSynthez[Page13],"Validé")+COUNTIFS(TabSynthez[Test],"="&amp;$AE60&amp;".*",TabSynthez[Page13],"NA")=$AF60,1,0),0)</f>
        <v>0</v>
      </c>
    </row>
    <row r="61" spans="1:45" s="9" customFormat="1" x14ac:dyDescent="0.25">
      <c r="A61" s="68"/>
      <c r="B61" s="74" t="str">
        <f>Modèle!B63</f>
        <v>Cadres</v>
      </c>
      <c r="C61" s="80" t="str">
        <f>Modèle!D63</f>
        <v>2.2.1</v>
      </c>
      <c r="D61" s="81" t="str">
        <f>Modèle!E63</f>
        <v>A</v>
      </c>
      <c r="E61" s="192">
        <f ca="1">COUNTIF(OFFSET(Synthèse!$G70,0,0,1,COUNTA(Synthèse!$10:$10)-6),"="&amp;$E$1)</f>
        <v>1</v>
      </c>
      <c r="F61" s="192">
        <f ca="1">COUNTIF(OFFSET(Synthèse!$G70,0,0,1,COUNTA(Synthèse!$10:$10)-6),"="&amp;$F$1)</f>
        <v>0</v>
      </c>
      <c r="G61" s="192">
        <f ca="1">COUNTIF(OFFSET(Synthèse!$G70,0,0,1,COUNTA(Synthèse!$10:$10)-6),"="&amp;$G$1)</f>
        <v>0</v>
      </c>
      <c r="H61" s="192">
        <f ca="1">COUNTIF(OFFSET(Synthèse!$G70,0,0,1,COUNTA(Synthèse!$10:$10)-6),"="&amp;$H$1)</f>
        <v>12</v>
      </c>
      <c r="I61" s="219">
        <f t="shared" ca="1" si="1"/>
        <v>13</v>
      </c>
      <c r="J61" s="68"/>
      <c r="K61" s="96" t="s">
        <v>641</v>
      </c>
      <c r="L61" s="196" t="s">
        <v>24</v>
      </c>
      <c r="M61" s="196"/>
      <c r="N61" s="196" t="s">
        <v>347</v>
      </c>
      <c r="O61" s="197">
        <f ca="1">IF(SUM(E$102:E$102)&gt;=1,0,1)</f>
        <v>0</v>
      </c>
      <c r="P61" s="197">
        <f ca="1">IF(SUM(E$102)&gt;=1,1,IF(SUM(G$102)&gt;=1,1,IF(SUM(F$102)&gt;=1,0,1)))</f>
        <v>1</v>
      </c>
      <c r="Q61" s="197">
        <f ca="1">IF(SUM(E$102)&gt;=1,1,IF(SUM(G$102)&gt;=1,0,1))</f>
        <v>1</v>
      </c>
      <c r="R61" s="197">
        <f ca="1">IF(SUM(E$102)&gt;=1,1,IF(SUM(G$102)&gt;=1,1,IF(SUM(F$102)&gt;=1,1,IF(SUM(H$102)&gt;=1,0,1))))</f>
        <v>1</v>
      </c>
      <c r="S61" s="68"/>
      <c r="U61" s="68"/>
      <c r="X61" s="68"/>
      <c r="AA61" s="68"/>
      <c r="AD61" s="68"/>
      <c r="AE61" s="276" t="s">
        <v>360</v>
      </c>
      <c r="AF61" s="222">
        <f>COUNTIF(TabTrans[Test],"="&amp;Value!$AE61&amp;".*")</f>
        <v>1</v>
      </c>
      <c r="AG61" s="22">
        <f>IF(COUNTIFS(TabSynthez[Test],"="&amp;$AE61&amp;".*",TabSynthez[Page1],"Validé")&gt;0,IF(COUNTIFS(TabSynthez[Test],"="&amp;$AE61&amp;".*",TabSynthez[Page1],"Validé")+COUNTIFS(TabSynthez[Test],"="&amp;$AE61&amp;".*",TabSynthez[Page1],"NA")=$AF61,1,0),0)</f>
        <v>0</v>
      </c>
      <c r="AH61" s="22">
        <f>IF(COUNTIFS(TabSynthez[Test],"="&amp;$AE61&amp;".*",TabSynthez[Page2],"Validé")&gt;0,IF(COUNTIFS(TabSynthez[Test],"="&amp;$AE61&amp;".*",TabSynthez[Page2],"Validé")+COUNTIFS(TabSynthez[Test],"="&amp;$AE61&amp;".*",TabSynthez[Page2],"NA")=$AF61,1,0),0)</f>
        <v>0</v>
      </c>
      <c r="AI61" s="22">
        <f>IF(COUNTIFS(TabSynthez[Test],"="&amp;$AE61&amp;".*",TabSynthez[Page3],"Validé")&gt;0,IF(COUNTIFS(TabSynthez[Test],"="&amp;$AE61&amp;".*",TabSynthez[Page3],"Validé")+COUNTIFS(TabSynthez[Test],"="&amp;$AE61&amp;".*",TabSynthez[Page3],"NA")=$AF61,1,0),0)</f>
        <v>0</v>
      </c>
      <c r="AJ61" s="22">
        <f>IF(COUNTIFS(TabSynthez[Test],"="&amp;$AE61&amp;".*",TabSynthez[Page4],"Validé")&gt;0,IF(COUNTIFS(TabSynthez[Test],"="&amp;$AE61&amp;".*",TabSynthez[Page4],"Validé")+COUNTIFS(TabSynthez[Test],"="&amp;$AE61&amp;".*",TabSynthez[Page4],"NA")=$AF61,1,0),0)</f>
        <v>0</v>
      </c>
      <c r="AK61" s="22">
        <f>IF(COUNTIFS(TabSynthez[Test],"="&amp;$AE61&amp;".*",TabSynthez[Page5],"Validé")&gt;0,IF(COUNTIFS(TabSynthez[Test],"="&amp;$AE61&amp;".*",TabSynthez[Page5],"Validé")+COUNTIFS(TabSynthez[Test],"="&amp;$AE61&amp;".*",TabSynthez[Page5],"NA")=$AF61,1,0),0)</f>
        <v>0</v>
      </c>
      <c r="AL61" s="22">
        <f>IF(COUNTIFS(TabSynthez[Test],"="&amp;$AE61&amp;".*",TabSynthez[Page6],"Validé")&gt;0,IF(COUNTIFS(TabSynthez[Test],"="&amp;$AE61&amp;".*",TabSynthez[Page6],"Validé")+COUNTIFS(TabSynthez[Test],"="&amp;$AE61&amp;".*",TabSynthez[Page6],"NA")=$AF61,1,0),0)</f>
        <v>0</v>
      </c>
      <c r="AM61" s="22">
        <f>IF(COUNTIFS(TabSynthez[Test],"="&amp;$AE61&amp;".*",TabSynthez[Page7],"Validé")&gt;0,IF(COUNTIFS(TabSynthez[Test],"="&amp;$AE61&amp;".*",TabSynthez[Page7],"Validé")+COUNTIFS(TabSynthez[Test],"="&amp;$AE61&amp;".*",TabSynthez[Page7],"NA")=$AF61,1,0),0)</f>
        <v>0</v>
      </c>
      <c r="AN61" s="22">
        <f>IF(COUNTIFS(TabSynthez[Test],"="&amp;$AE61&amp;".*",TabSynthez[Page8],"Validé")&gt;0,IF(COUNTIFS(TabSynthez[Test],"="&amp;$AE61&amp;".*",TabSynthez[Page8],"Validé")+COUNTIFS(TabSynthez[Test],"="&amp;$AE61&amp;".*",TabSynthez[Page8],"NA")=$AF61,1,0),0)</f>
        <v>0</v>
      </c>
      <c r="AO61" s="22">
        <f>IF(COUNTIFS(TabSynthez[Test],"="&amp;$AE61&amp;".*",TabSynthez[Page9],"Validé")&gt;0,IF(COUNTIFS(TabSynthez[Test],"="&amp;$AE61&amp;".*",TabSynthez[Page9],"Validé")+COUNTIFS(TabSynthez[Test],"="&amp;$AE61&amp;".*",TabSynthez[Page9],"NA")=$AF61,1,0),0)</f>
        <v>0</v>
      </c>
      <c r="AP61" s="22">
        <f>IF(COUNTIFS(TabSynthez[Test],"="&amp;$AE61&amp;".*",TabSynthez[Page10],"Validé")&gt;0,IF(COUNTIFS(TabSynthez[Test],"="&amp;$AE61&amp;".*",TabSynthez[Page10],"Validé")+COUNTIFS(TabSynthez[Test],"="&amp;$AE61&amp;".*",TabSynthez[Page10],"NA")=$AF61,1,0),0)</f>
        <v>0</v>
      </c>
      <c r="AQ61" s="22">
        <f>IF(COUNTIFS(TabSynthez[Test],"="&amp;$AE61&amp;".*",TabSynthez[Page11],"Validé")&gt;0,IF(COUNTIFS(TabSynthez[Test],"="&amp;$AE61&amp;".*",TabSynthez[Page11],"Validé")+COUNTIFS(TabSynthez[Test],"="&amp;$AE61&amp;".*",TabSynthez[Page11],"NA")=$AF61,1,0),0)</f>
        <v>0</v>
      </c>
      <c r="AR61" s="22">
        <f>IF(COUNTIFS(TabSynthez[Test],"="&amp;$AE61&amp;".*",TabSynthez[Page12],"Validé")&gt;0,IF(COUNTIFS(TabSynthez[Test],"="&amp;$AE61&amp;".*",TabSynthez[Page12],"Validé")+COUNTIFS(TabSynthez[Test],"="&amp;$AE61&amp;".*",TabSynthez[Page12],"NA")=$AF61,1,0),0)</f>
        <v>0</v>
      </c>
      <c r="AS61" s="22">
        <f>IF(COUNTIFS(TabSynthez[Test],"="&amp;$AE61&amp;".*",TabSynthez[Page13],"Validé")&gt;0,IF(COUNTIFS(TabSynthez[Test],"="&amp;$AE61&amp;".*",TabSynthez[Page13],"Validé")+COUNTIFS(TabSynthez[Test],"="&amp;$AE61&amp;".*",TabSynthez[Page13],"NA")=$AF61,1,0),0)</f>
        <v>0</v>
      </c>
    </row>
    <row r="62" spans="1:45" s="9" customFormat="1" x14ac:dyDescent="0.25">
      <c r="A62" s="68"/>
      <c r="B62" s="75" t="str">
        <f>Modèle!B64</f>
        <v>Couleurs</v>
      </c>
      <c r="C62" s="82" t="str">
        <f>Modèle!D64</f>
        <v>3.1.1</v>
      </c>
      <c r="D62" s="83" t="str">
        <f>Modèle!E64</f>
        <v>A</v>
      </c>
      <c r="E62" s="193">
        <f ca="1">COUNTIF(OFFSET(Synthèse!$G71,0,0,1,COUNTA(Synthèse!$10:$10)-6),"="&amp;$E$1)</f>
        <v>0</v>
      </c>
      <c r="F62" s="193">
        <f ca="1">COUNTIF(OFFSET(Synthèse!$G71,0,0,1,COUNTA(Synthèse!$10:$10)-6),"="&amp;$F$1)</f>
        <v>13</v>
      </c>
      <c r="G62" s="193">
        <f ca="1">COUNTIF(OFFSET(Synthèse!$G71,0,0,1,COUNTA(Synthèse!$10:$10)-6),"="&amp;$G$1)</f>
        <v>0</v>
      </c>
      <c r="H62" s="193">
        <f ca="1">COUNTIF(OFFSET(Synthèse!$G71,0,0,1,COUNTA(Synthèse!$10:$10)-6),"="&amp;$H$1)</f>
        <v>0</v>
      </c>
      <c r="I62" s="219">
        <f t="shared" ca="1" si="1"/>
        <v>13</v>
      </c>
      <c r="J62" s="68"/>
      <c r="K62" s="96" t="s">
        <v>642</v>
      </c>
      <c r="L62" s="196" t="s">
        <v>24</v>
      </c>
      <c r="M62" s="196"/>
      <c r="N62" s="196" t="s">
        <v>348</v>
      </c>
      <c r="O62" s="197">
        <f ca="1">IF(SUM(E$103:E$103)&gt;=1,0,1)</f>
        <v>1</v>
      </c>
      <c r="P62" s="197">
        <f ca="1">IF(SUM(E$103)&gt;=1,1,IF(SUM(G$103)&gt;=1,1,IF(SUM(F$103)&gt;=1,0,1)))</f>
        <v>1</v>
      </c>
      <c r="Q62" s="197">
        <f ca="1">IF(SUM(E$103)&gt;=1,1,IF(SUM(G$103)&gt;=1,0,1))</f>
        <v>1</v>
      </c>
      <c r="R62" s="197">
        <f ca="1">IF(SUM(E$103)&gt;=1,1,IF(SUM(G$103)&gt;=1,1,IF(SUM(F$103)&gt;=1,1,IF(SUM(H$103)&gt;=1,0,1))))</f>
        <v>0</v>
      </c>
      <c r="S62" s="68"/>
      <c r="U62" s="68"/>
      <c r="X62" s="68"/>
      <c r="AA62" s="68"/>
      <c r="AD62" s="68"/>
      <c r="AE62" s="276" t="s">
        <v>361</v>
      </c>
      <c r="AF62" s="222">
        <f>COUNTIF(TabTrans[Test],"="&amp;Value!$AE62&amp;".*")</f>
        <v>3</v>
      </c>
      <c r="AG62" s="22">
        <f>IF(COUNTIFS(TabSynthez[Test],"="&amp;$AE62&amp;".*",TabSynthez[Page1],"Validé")&gt;0,IF(COUNTIFS(TabSynthez[Test],"="&amp;$AE62&amp;".*",TabSynthez[Page1],"Validé")+COUNTIFS(TabSynthez[Test],"="&amp;$AE62&amp;".*",TabSynthez[Page1],"NA")=$AF62,1,0),0)</f>
        <v>1</v>
      </c>
      <c r="AH62" s="22">
        <f>IF(COUNTIFS(TabSynthez[Test],"="&amp;$AE62&amp;".*",TabSynthez[Page2],"Validé")&gt;0,IF(COUNTIFS(TabSynthez[Test],"="&amp;$AE62&amp;".*",TabSynthez[Page2],"Validé")+COUNTIFS(TabSynthez[Test],"="&amp;$AE62&amp;".*",TabSynthez[Page2],"NA")=$AF62,1,0),0)</f>
        <v>0</v>
      </c>
      <c r="AI62" s="22">
        <f>IF(COUNTIFS(TabSynthez[Test],"="&amp;$AE62&amp;".*",TabSynthez[Page3],"Validé")&gt;0,IF(COUNTIFS(TabSynthez[Test],"="&amp;$AE62&amp;".*",TabSynthez[Page3],"Validé")+COUNTIFS(TabSynthez[Test],"="&amp;$AE62&amp;".*",TabSynthez[Page3],"NA")=$AF62,1,0),0)</f>
        <v>0</v>
      </c>
      <c r="AJ62" s="22">
        <f>IF(COUNTIFS(TabSynthez[Test],"="&amp;$AE62&amp;".*",TabSynthez[Page4],"Validé")&gt;0,IF(COUNTIFS(TabSynthez[Test],"="&amp;$AE62&amp;".*",TabSynthez[Page4],"Validé")+COUNTIFS(TabSynthez[Test],"="&amp;$AE62&amp;".*",TabSynthez[Page4],"NA")=$AF62,1,0),0)</f>
        <v>0</v>
      </c>
      <c r="AK62" s="22">
        <f>IF(COUNTIFS(TabSynthez[Test],"="&amp;$AE62&amp;".*",TabSynthez[Page5],"Validé")&gt;0,IF(COUNTIFS(TabSynthez[Test],"="&amp;$AE62&amp;".*",TabSynthez[Page5],"Validé")+COUNTIFS(TabSynthez[Test],"="&amp;$AE62&amp;".*",TabSynthez[Page5],"NA")=$AF62,1,0),0)</f>
        <v>0</v>
      </c>
      <c r="AL62" s="22">
        <f>IF(COUNTIFS(TabSynthez[Test],"="&amp;$AE62&amp;".*",TabSynthez[Page6],"Validé")&gt;0,IF(COUNTIFS(TabSynthez[Test],"="&amp;$AE62&amp;".*",TabSynthez[Page6],"Validé")+COUNTIFS(TabSynthez[Test],"="&amp;$AE62&amp;".*",TabSynthez[Page6],"NA")=$AF62,1,0),0)</f>
        <v>0</v>
      </c>
      <c r="AM62" s="22">
        <f>IF(COUNTIFS(TabSynthez[Test],"="&amp;$AE62&amp;".*",TabSynthez[Page7],"Validé")&gt;0,IF(COUNTIFS(TabSynthez[Test],"="&amp;$AE62&amp;".*",TabSynthez[Page7],"Validé")+COUNTIFS(TabSynthez[Test],"="&amp;$AE62&amp;".*",TabSynthez[Page7],"NA")=$AF62,1,0),0)</f>
        <v>0</v>
      </c>
      <c r="AN62" s="22">
        <f>IF(COUNTIFS(TabSynthez[Test],"="&amp;$AE62&amp;".*",TabSynthez[Page8],"Validé")&gt;0,IF(COUNTIFS(TabSynthez[Test],"="&amp;$AE62&amp;".*",TabSynthez[Page8],"Validé")+COUNTIFS(TabSynthez[Test],"="&amp;$AE62&amp;".*",TabSynthez[Page8],"NA")=$AF62,1,0),0)</f>
        <v>0</v>
      </c>
      <c r="AO62" s="22">
        <f>IF(COUNTIFS(TabSynthez[Test],"="&amp;$AE62&amp;".*",TabSynthez[Page9],"Validé")&gt;0,IF(COUNTIFS(TabSynthez[Test],"="&amp;$AE62&amp;".*",TabSynthez[Page9],"Validé")+COUNTIFS(TabSynthez[Test],"="&amp;$AE62&amp;".*",TabSynthez[Page9],"NA")=$AF62,1,0),0)</f>
        <v>0</v>
      </c>
      <c r="AP62" s="22">
        <f>IF(COUNTIFS(TabSynthez[Test],"="&amp;$AE62&amp;".*",TabSynthez[Page10],"Validé")&gt;0,IF(COUNTIFS(TabSynthez[Test],"="&amp;$AE62&amp;".*",TabSynthez[Page10],"Validé")+COUNTIFS(TabSynthez[Test],"="&amp;$AE62&amp;".*",TabSynthez[Page10],"NA")=$AF62,1,0),0)</f>
        <v>0</v>
      </c>
      <c r="AQ62" s="22">
        <f>IF(COUNTIFS(TabSynthez[Test],"="&amp;$AE62&amp;".*",TabSynthez[Page11],"Validé")&gt;0,IF(COUNTIFS(TabSynthez[Test],"="&amp;$AE62&amp;".*",TabSynthez[Page11],"Validé")+COUNTIFS(TabSynthez[Test],"="&amp;$AE62&amp;".*",TabSynthez[Page11],"NA")=$AF62,1,0),0)</f>
        <v>0</v>
      </c>
      <c r="AR62" s="22">
        <f>IF(COUNTIFS(TabSynthez[Test],"="&amp;$AE62&amp;".*",TabSynthez[Page12],"Validé")&gt;0,IF(COUNTIFS(TabSynthez[Test],"="&amp;$AE62&amp;".*",TabSynthez[Page12],"Validé")+COUNTIFS(TabSynthez[Test],"="&amp;$AE62&amp;".*",TabSynthez[Page12],"NA")=$AF62,1,0),0)</f>
        <v>0</v>
      </c>
      <c r="AS62" s="22">
        <f>IF(COUNTIFS(TabSynthez[Test],"="&amp;$AE62&amp;".*",TabSynthez[Page13],"Validé")&gt;0,IF(COUNTIFS(TabSynthez[Test],"="&amp;$AE62&amp;".*",TabSynthez[Page13],"Validé")+COUNTIFS(TabSynthez[Test],"="&amp;$AE62&amp;".*",TabSynthez[Page13],"NA")=$AF62,1,0),0)</f>
        <v>0</v>
      </c>
    </row>
    <row r="63" spans="1:45" s="9" customFormat="1" x14ac:dyDescent="0.25">
      <c r="A63" s="68"/>
      <c r="B63" s="75" t="str">
        <f>Modèle!B65</f>
        <v>Couleurs</v>
      </c>
      <c r="C63" s="82" t="str">
        <f>Modèle!D65</f>
        <v>3.1.2</v>
      </c>
      <c r="D63" s="83" t="str">
        <f>Modèle!E65</f>
        <v>A</v>
      </c>
      <c r="E63" s="193">
        <f ca="1">COUNTIF(OFFSET(Synthèse!$G72,0,0,1,COUNTA(Synthèse!$10:$10)-6),"="&amp;$E$1)</f>
        <v>0</v>
      </c>
      <c r="F63" s="193">
        <f ca="1">COUNTIF(OFFSET(Synthèse!$G72,0,0,1,COUNTA(Synthèse!$10:$10)-6),"="&amp;$F$1)</f>
        <v>9</v>
      </c>
      <c r="G63" s="193">
        <f ca="1">COUNTIF(OFFSET(Synthèse!$G72,0,0,1,COUNTA(Synthèse!$10:$10)-6),"="&amp;$G$1)</f>
        <v>0</v>
      </c>
      <c r="H63" s="193">
        <f ca="1">COUNTIF(OFFSET(Synthèse!$G72,0,0,1,COUNTA(Synthèse!$10:$10)-6),"="&amp;$H$1)</f>
        <v>4</v>
      </c>
      <c r="I63" s="219">
        <f t="shared" ca="1" si="1"/>
        <v>13</v>
      </c>
      <c r="J63" s="68"/>
      <c r="K63" s="96" t="s">
        <v>643</v>
      </c>
      <c r="L63" s="196" t="s">
        <v>24</v>
      </c>
      <c r="M63" s="196"/>
      <c r="N63" s="196" t="s">
        <v>349</v>
      </c>
      <c r="O63" s="197">
        <f ca="1">IF(SUM(E$104:E$104)&gt;=1,0,1)</f>
        <v>0</v>
      </c>
      <c r="P63" s="197">
        <f ca="1">IF(SUM(E$104)&gt;=1,1,IF(SUM(G$104)&gt;=1,1,IF(SUM(F$104)&gt;=1,0,1)))</f>
        <v>1</v>
      </c>
      <c r="Q63" s="197">
        <f ca="1">IF(SUM(E$104)&gt;=1,1,IF(SUM(G$104)&gt;=1,0,1))</f>
        <v>1</v>
      </c>
      <c r="R63" s="197">
        <f ca="1">IF(SUM(E$104)&gt;=1,1,IF(SUM(G$104)&gt;=1,1,IF(SUM(F$104)&gt;=1,1,IF(SUM(H$104)&gt;=1,0,1))))</f>
        <v>1</v>
      </c>
      <c r="S63" s="68"/>
      <c r="U63" s="68"/>
      <c r="X63" s="68"/>
      <c r="AA63" s="68"/>
      <c r="AD63" s="68"/>
      <c r="AE63" s="276" t="s">
        <v>362</v>
      </c>
      <c r="AF63" s="222">
        <f>COUNTIF(TabTrans[Test],"="&amp;Value!$AE63&amp;".*")</f>
        <v>3</v>
      </c>
      <c r="AG63" s="22">
        <f>IF(COUNTIFS(TabSynthez[Test],"="&amp;$AE63&amp;".*",TabSynthez[Page1],"Validé")&gt;0,IF(COUNTIFS(TabSynthez[Test],"="&amp;$AE63&amp;".*",TabSynthez[Page1],"Validé")+COUNTIFS(TabSynthez[Test],"="&amp;$AE63&amp;".*",TabSynthez[Page1],"NA")=$AF63,1,0),0)</f>
        <v>1</v>
      </c>
      <c r="AH63" s="22">
        <f>IF(COUNTIFS(TabSynthez[Test],"="&amp;$AE63&amp;".*",TabSynthez[Page2],"Validé")&gt;0,IF(COUNTIFS(TabSynthez[Test],"="&amp;$AE63&amp;".*",TabSynthez[Page2],"Validé")+COUNTIFS(TabSynthez[Test],"="&amp;$AE63&amp;".*",TabSynthez[Page2],"NA")=$AF63,1,0),0)</f>
        <v>1</v>
      </c>
      <c r="AI63" s="22">
        <f>IF(COUNTIFS(TabSynthez[Test],"="&amp;$AE63&amp;".*",TabSynthez[Page3],"Validé")&gt;0,IF(COUNTIFS(TabSynthez[Test],"="&amp;$AE63&amp;".*",TabSynthez[Page3],"Validé")+COUNTIFS(TabSynthez[Test],"="&amp;$AE63&amp;".*",TabSynthez[Page3],"NA")=$AF63,1,0),0)</f>
        <v>1</v>
      </c>
      <c r="AJ63" s="22">
        <f>IF(COUNTIFS(TabSynthez[Test],"="&amp;$AE63&amp;".*",TabSynthez[Page4],"Validé")&gt;0,IF(COUNTIFS(TabSynthez[Test],"="&amp;$AE63&amp;".*",TabSynthez[Page4],"Validé")+COUNTIFS(TabSynthez[Test],"="&amp;$AE63&amp;".*",TabSynthez[Page4],"NA")=$AF63,1,0),0)</f>
        <v>1</v>
      </c>
      <c r="AK63" s="22">
        <f>IF(COUNTIFS(TabSynthez[Test],"="&amp;$AE63&amp;".*",TabSynthez[Page5],"Validé")&gt;0,IF(COUNTIFS(TabSynthez[Test],"="&amp;$AE63&amp;".*",TabSynthez[Page5],"Validé")+COUNTIFS(TabSynthez[Test],"="&amp;$AE63&amp;".*",TabSynthez[Page5],"NA")=$AF63,1,0),0)</f>
        <v>1</v>
      </c>
      <c r="AL63" s="22">
        <f>IF(COUNTIFS(TabSynthez[Test],"="&amp;$AE63&amp;".*",TabSynthez[Page6],"Validé")&gt;0,IF(COUNTIFS(TabSynthez[Test],"="&amp;$AE63&amp;".*",TabSynthez[Page6],"Validé")+COUNTIFS(TabSynthez[Test],"="&amp;$AE63&amp;".*",TabSynthez[Page6],"NA")=$AF63,1,0),0)</f>
        <v>1</v>
      </c>
      <c r="AM63" s="22">
        <f>IF(COUNTIFS(TabSynthez[Test],"="&amp;$AE63&amp;".*",TabSynthez[Page7],"Validé")&gt;0,IF(COUNTIFS(TabSynthez[Test],"="&amp;$AE63&amp;".*",TabSynthez[Page7],"Validé")+COUNTIFS(TabSynthez[Test],"="&amp;$AE63&amp;".*",TabSynthez[Page7],"NA")=$AF63,1,0),0)</f>
        <v>1</v>
      </c>
      <c r="AN63" s="22">
        <f>IF(COUNTIFS(TabSynthez[Test],"="&amp;$AE63&amp;".*",TabSynthez[Page8],"Validé")&gt;0,IF(COUNTIFS(TabSynthez[Test],"="&amp;$AE63&amp;".*",TabSynthez[Page8],"Validé")+COUNTIFS(TabSynthez[Test],"="&amp;$AE63&amp;".*",TabSynthez[Page8],"NA")=$AF63,1,0),0)</f>
        <v>1</v>
      </c>
      <c r="AO63" s="22">
        <f>IF(COUNTIFS(TabSynthez[Test],"="&amp;$AE63&amp;".*",TabSynthez[Page9],"Validé")&gt;0,IF(COUNTIFS(TabSynthez[Test],"="&amp;$AE63&amp;".*",TabSynthez[Page9],"Validé")+COUNTIFS(TabSynthez[Test],"="&amp;$AE63&amp;".*",TabSynthez[Page9],"NA")=$AF63,1,0),0)</f>
        <v>1</v>
      </c>
      <c r="AP63" s="22">
        <f>IF(COUNTIFS(TabSynthez[Test],"="&amp;$AE63&amp;".*",TabSynthez[Page10],"Validé")&gt;0,IF(COUNTIFS(TabSynthez[Test],"="&amp;$AE63&amp;".*",TabSynthez[Page10],"Validé")+COUNTIFS(TabSynthez[Test],"="&amp;$AE63&amp;".*",TabSynthez[Page10],"NA")=$AF63,1,0),0)</f>
        <v>1</v>
      </c>
      <c r="AQ63" s="22">
        <f>IF(COUNTIFS(TabSynthez[Test],"="&amp;$AE63&amp;".*",TabSynthez[Page11],"Validé")&gt;0,IF(COUNTIFS(TabSynthez[Test],"="&amp;$AE63&amp;".*",TabSynthez[Page11],"Validé")+COUNTIFS(TabSynthez[Test],"="&amp;$AE63&amp;".*",TabSynthez[Page11],"NA")=$AF63,1,0),0)</f>
        <v>1</v>
      </c>
      <c r="AR63" s="22">
        <f>IF(COUNTIFS(TabSynthez[Test],"="&amp;$AE63&amp;".*",TabSynthez[Page12],"Validé")&gt;0,IF(COUNTIFS(TabSynthez[Test],"="&amp;$AE63&amp;".*",TabSynthez[Page12],"Validé")+COUNTIFS(TabSynthez[Test],"="&amp;$AE63&amp;".*",TabSynthez[Page12],"NA")=$AF63,1,0),0)</f>
        <v>1</v>
      </c>
      <c r="AS63" s="22">
        <f>IF(COUNTIFS(TabSynthez[Test],"="&amp;$AE63&amp;".*",TabSynthez[Page13],"Validé")&gt;0,IF(COUNTIFS(TabSynthez[Test],"="&amp;$AE63&amp;".*",TabSynthez[Page13],"Validé")+COUNTIFS(TabSynthez[Test],"="&amp;$AE63&amp;".*",TabSynthez[Page13],"NA")=$AF63,1,0),0)</f>
        <v>1</v>
      </c>
    </row>
    <row r="64" spans="1:45" s="9" customFormat="1" x14ac:dyDescent="0.25">
      <c r="A64" s="68"/>
      <c r="B64" s="75" t="str">
        <f>Modèle!B66</f>
        <v>Couleurs</v>
      </c>
      <c r="C64" s="82" t="str">
        <f>Modèle!D66</f>
        <v>3.1.3</v>
      </c>
      <c r="D64" s="83" t="str">
        <f>Modèle!E66</f>
        <v>A</v>
      </c>
      <c r="E64" s="193">
        <f ca="1">COUNTIF(OFFSET(Synthèse!$G73,0,0,1,COUNTA(Synthèse!$10:$10)-6),"="&amp;$E$1)</f>
        <v>0</v>
      </c>
      <c r="F64" s="193">
        <f ca="1">COUNTIF(OFFSET(Synthèse!$G73,0,0,1,COUNTA(Synthèse!$10:$10)-6),"="&amp;$F$1)</f>
        <v>8</v>
      </c>
      <c r="G64" s="193">
        <f ca="1">COUNTIF(OFFSET(Synthèse!$G73,0,0,1,COUNTA(Synthèse!$10:$10)-6),"="&amp;$G$1)</f>
        <v>0</v>
      </c>
      <c r="H64" s="193">
        <f ca="1">COUNTIF(OFFSET(Synthèse!$G73,0,0,1,COUNTA(Synthèse!$10:$10)-6),"="&amp;$H$1)</f>
        <v>5</v>
      </c>
      <c r="I64" s="219">
        <f t="shared" ca="1" si="1"/>
        <v>13</v>
      </c>
      <c r="J64" s="68"/>
      <c r="K64" s="96" t="s">
        <v>563</v>
      </c>
      <c r="L64" s="196" t="s">
        <v>24</v>
      </c>
      <c r="M64" s="196"/>
      <c r="N64" s="196" t="s">
        <v>350</v>
      </c>
      <c r="O64" s="197">
        <f ca="1">IF(SUM(E$105:E$105)&gt;=1,0,1)</f>
        <v>1</v>
      </c>
      <c r="P64" s="197">
        <f ca="1">IF(SUM(E$105)&gt;=1,1,IF(SUM(G$105)&gt;=1,1,IF(SUM(F$105)&gt;=1,0,1)))</f>
        <v>1</v>
      </c>
      <c r="Q64" s="197">
        <f ca="1">IF(SUM(E$105)&gt;=1,1,IF(SUM(G$105)&gt;=1,0,1))</f>
        <v>1</v>
      </c>
      <c r="R64" s="197">
        <f ca="1">IF(SUM(E$105)&gt;=1,1,IF(SUM(G$105)&gt;=1,1,IF(SUM(F$105)&gt;=1,1,IF(SUM(H$105)&gt;=1,0,1))))</f>
        <v>0</v>
      </c>
      <c r="S64" s="68"/>
      <c r="U64" s="68"/>
      <c r="X64" s="68"/>
      <c r="AA64" s="68"/>
      <c r="AD64" s="68"/>
      <c r="AE64" s="276" t="s">
        <v>363</v>
      </c>
      <c r="AF64" s="222">
        <f>COUNTIF(TabTrans[Test],"="&amp;Value!$AE64&amp;".*")</f>
        <v>1</v>
      </c>
      <c r="AG64" s="22">
        <f>IF(COUNTIFS(TabSynthez[Test],"="&amp;$AE64&amp;".*",TabSynthez[Page1],"Validé")&gt;0,IF(COUNTIFS(TabSynthez[Test],"="&amp;$AE64&amp;".*",TabSynthez[Page1],"Validé")+COUNTIFS(TabSynthez[Test],"="&amp;$AE64&amp;".*",TabSynthez[Page1],"NA")=$AF64,1,0),0)</f>
        <v>0</v>
      </c>
      <c r="AH64" s="22">
        <f>IF(COUNTIFS(TabSynthez[Test],"="&amp;$AE64&amp;".*",TabSynthez[Page2],"Validé")&gt;0,IF(COUNTIFS(TabSynthez[Test],"="&amp;$AE64&amp;".*",TabSynthez[Page2],"Validé")+COUNTIFS(TabSynthez[Test],"="&amp;$AE64&amp;".*",TabSynthez[Page2],"NA")=$AF64,1,0),0)</f>
        <v>0</v>
      </c>
      <c r="AI64" s="22">
        <f>IF(COUNTIFS(TabSynthez[Test],"="&amp;$AE64&amp;".*",TabSynthez[Page3],"Validé")&gt;0,IF(COUNTIFS(TabSynthez[Test],"="&amp;$AE64&amp;".*",TabSynthez[Page3],"Validé")+COUNTIFS(TabSynthez[Test],"="&amp;$AE64&amp;".*",TabSynthez[Page3],"NA")=$AF64,1,0),0)</f>
        <v>0</v>
      </c>
      <c r="AJ64" s="22">
        <f>IF(COUNTIFS(TabSynthez[Test],"="&amp;$AE64&amp;".*",TabSynthez[Page4],"Validé")&gt;0,IF(COUNTIFS(TabSynthez[Test],"="&amp;$AE64&amp;".*",TabSynthez[Page4],"Validé")+COUNTIFS(TabSynthez[Test],"="&amp;$AE64&amp;".*",TabSynthez[Page4],"NA")=$AF64,1,0),0)</f>
        <v>0</v>
      </c>
      <c r="AK64" s="22">
        <f>IF(COUNTIFS(TabSynthez[Test],"="&amp;$AE64&amp;".*",TabSynthez[Page5],"Validé")&gt;0,IF(COUNTIFS(TabSynthez[Test],"="&amp;$AE64&amp;".*",TabSynthez[Page5],"Validé")+COUNTIFS(TabSynthez[Test],"="&amp;$AE64&amp;".*",TabSynthez[Page5],"NA")=$AF64,1,0),0)</f>
        <v>0</v>
      </c>
      <c r="AL64" s="22">
        <f>IF(COUNTIFS(TabSynthez[Test],"="&amp;$AE64&amp;".*",TabSynthez[Page6],"Validé")&gt;0,IF(COUNTIFS(TabSynthez[Test],"="&amp;$AE64&amp;".*",TabSynthez[Page6],"Validé")+COUNTIFS(TabSynthez[Test],"="&amp;$AE64&amp;".*",TabSynthez[Page6],"NA")=$AF64,1,0),0)</f>
        <v>0</v>
      </c>
      <c r="AM64" s="22">
        <f>IF(COUNTIFS(TabSynthez[Test],"="&amp;$AE64&amp;".*",TabSynthez[Page7],"Validé")&gt;0,IF(COUNTIFS(TabSynthez[Test],"="&amp;$AE64&amp;".*",TabSynthez[Page7],"Validé")+COUNTIFS(TabSynthez[Test],"="&amp;$AE64&amp;".*",TabSynthez[Page7],"NA")=$AF64,1,0),0)</f>
        <v>0</v>
      </c>
      <c r="AN64" s="22">
        <f>IF(COUNTIFS(TabSynthez[Test],"="&amp;$AE64&amp;".*",TabSynthez[Page8],"Validé")&gt;0,IF(COUNTIFS(TabSynthez[Test],"="&amp;$AE64&amp;".*",TabSynthez[Page8],"Validé")+COUNTIFS(TabSynthez[Test],"="&amp;$AE64&amp;".*",TabSynthez[Page8],"NA")=$AF64,1,0),0)</f>
        <v>0</v>
      </c>
      <c r="AO64" s="22">
        <f>IF(COUNTIFS(TabSynthez[Test],"="&amp;$AE64&amp;".*",TabSynthez[Page9],"Validé")&gt;0,IF(COUNTIFS(TabSynthez[Test],"="&amp;$AE64&amp;".*",TabSynthez[Page9],"Validé")+COUNTIFS(TabSynthez[Test],"="&amp;$AE64&amp;".*",TabSynthez[Page9],"NA")=$AF64,1,0),0)</f>
        <v>0</v>
      </c>
      <c r="AP64" s="22">
        <f>IF(COUNTIFS(TabSynthez[Test],"="&amp;$AE64&amp;".*",TabSynthez[Page10],"Validé")&gt;0,IF(COUNTIFS(TabSynthez[Test],"="&amp;$AE64&amp;".*",TabSynthez[Page10],"Validé")+COUNTIFS(TabSynthez[Test],"="&amp;$AE64&amp;".*",TabSynthez[Page10],"NA")=$AF64,1,0),0)</f>
        <v>0</v>
      </c>
      <c r="AQ64" s="22">
        <f>IF(COUNTIFS(TabSynthez[Test],"="&amp;$AE64&amp;".*",TabSynthez[Page11],"Validé")&gt;0,IF(COUNTIFS(TabSynthez[Test],"="&amp;$AE64&amp;".*",TabSynthez[Page11],"Validé")+COUNTIFS(TabSynthez[Test],"="&amp;$AE64&amp;".*",TabSynthez[Page11],"NA")=$AF64,1,0),0)</f>
        <v>0</v>
      </c>
      <c r="AR64" s="22">
        <f>IF(COUNTIFS(TabSynthez[Test],"="&amp;$AE64&amp;".*",TabSynthez[Page12],"Validé")&gt;0,IF(COUNTIFS(TabSynthez[Test],"="&amp;$AE64&amp;".*",TabSynthez[Page12],"Validé")+COUNTIFS(TabSynthez[Test],"="&amp;$AE64&amp;".*",TabSynthez[Page12],"NA")=$AF64,1,0),0)</f>
        <v>0</v>
      </c>
      <c r="AS64" s="22">
        <f>IF(COUNTIFS(TabSynthez[Test],"="&amp;$AE64&amp;".*",TabSynthez[Page13],"Validé")&gt;0,IF(COUNTIFS(TabSynthez[Test],"="&amp;$AE64&amp;".*",TabSynthez[Page13],"Validé")+COUNTIFS(TabSynthez[Test],"="&amp;$AE64&amp;".*",TabSynthez[Page13],"NA")=$AF64,1,0),0)</f>
        <v>0</v>
      </c>
    </row>
    <row r="65" spans="1:45" s="9" customFormat="1" x14ac:dyDescent="0.25">
      <c r="A65" s="68"/>
      <c r="B65" s="75" t="str">
        <f>Modèle!B67</f>
        <v>Couleurs</v>
      </c>
      <c r="C65" s="82" t="str">
        <f>Modèle!D67</f>
        <v>3.1.4</v>
      </c>
      <c r="D65" s="83" t="str">
        <f>Modèle!E67</f>
        <v>A</v>
      </c>
      <c r="E65" s="193">
        <f ca="1">COUNTIF(OFFSET(Synthèse!$G74,0,0,1,COUNTA(Synthèse!$10:$10)-6),"="&amp;$E$1)</f>
        <v>0</v>
      </c>
      <c r="F65" s="193">
        <f ca="1">COUNTIF(OFFSET(Synthèse!$G74,0,0,1,COUNTA(Synthèse!$10:$10)-6),"="&amp;$F$1)</f>
        <v>0</v>
      </c>
      <c r="G65" s="193">
        <f ca="1">COUNTIF(OFFSET(Synthèse!$G74,0,0,1,COUNTA(Synthèse!$10:$10)-6),"="&amp;$G$1)</f>
        <v>0</v>
      </c>
      <c r="H65" s="193">
        <f ca="1">COUNTIF(OFFSET(Synthèse!$G74,0,0,1,COUNTA(Synthèse!$10:$10)-6),"="&amp;$H$1)</f>
        <v>13</v>
      </c>
      <c r="I65" s="219">
        <f t="shared" ca="1" si="1"/>
        <v>13</v>
      </c>
      <c r="J65" s="68"/>
      <c r="K65" s="96" t="s">
        <v>564</v>
      </c>
      <c r="L65" s="196" t="s">
        <v>24</v>
      </c>
      <c r="M65" s="196"/>
      <c r="N65" s="196" t="s">
        <v>351</v>
      </c>
      <c r="O65" s="197">
        <f ca="1">IF(SUM(E$106:E$106)&gt;=1,0,1)</f>
        <v>1</v>
      </c>
      <c r="P65" s="197">
        <f ca="1">IF(SUM(E$106)&gt;=1,1,IF(SUM(G$106)&gt;=1,1,IF(SUM(F$106)&gt;=1,0,1)))</f>
        <v>1</v>
      </c>
      <c r="Q65" s="197">
        <f ca="1">IF(SUM(E$106)&gt;=1,1,IF(SUM(G$106)&gt;=1,0,1))</f>
        <v>1</v>
      </c>
      <c r="R65" s="197">
        <f ca="1">IF(SUM(E$106)&gt;=1,1,IF(SUM(G$106)&gt;=1,1,IF(SUM(F$106)&gt;=1,1,IF(SUM(H$106)&gt;=1,0,1))))</f>
        <v>0</v>
      </c>
      <c r="S65" s="68"/>
      <c r="U65" s="68"/>
      <c r="X65" s="68"/>
      <c r="AA65" s="68"/>
      <c r="AD65" s="68"/>
      <c r="AE65" s="276" t="s">
        <v>364</v>
      </c>
      <c r="AF65" s="222">
        <f>COUNTIF(TabTrans[Test],"="&amp;Value!$AE65&amp;".*")</f>
        <v>1</v>
      </c>
      <c r="AG65" s="22">
        <f>IF(COUNTIFS(TabSynthez[Test],"="&amp;$AE65&amp;".*",TabSynthez[Page1],"Validé")&gt;0,IF(COUNTIFS(TabSynthez[Test],"="&amp;$AE65&amp;".*",TabSynthez[Page1],"Validé")+COUNTIFS(TabSynthez[Test],"="&amp;$AE65&amp;".*",TabSynthez[Page1],"NA")=$AF65,1,0),0)</f>
        <v>1</v>
      </c>
      <c r="AH65" s="22">
        <f>IF(COUNTIFS(TabSynthez[Test],"="&amp;$AE65&amp;".*",TabSynthez[Page2],"Validé")&gt;0,IF(COUNTIFS(TabSynthez[Test],"="&amp;$AE65&amp;".*",TabSynthez[Page2],"Validé")+COUNTIFS(TabSynthez[Test],"="&amp;$AE65&amp;".*",TabSynthez[Page2],"NA")=$AF65,1,0),0)</f>
        <v>1</v>
      </c>
      <c r="AI65" s="22">
        <f>IF(COUNTIFS(TabSynthez[Test],"="&amp;$AE65&amp;".*",TabSynthez[Page3],"Validé")&gt;0,IF(COUNTIFS(TabSynthez[Test],"="&amp;$AE65&amp;".*",TabSynthez[Page3],"Validé")+COUNTIFS(TabSynthez[Test],"="&amp;$AE65&amp;".*",TabSynthez[Page3],"NA")=$AF65,1,0),0)</f>
        <v>1</v>
      </c>
      <c r="AJ65" s="22">
        <f>IF(COUNTIFS(TabSynthez[Test],"="&amp;$AE65&amp;".*",TabSynthez[Page4],"Validé")&gt;0,IF(COUNTIFS(TabSynthez[Test],"="&amp;$AE65&amp;".*",TabSynthez[Page4],"Validé")+COUNTIFS(TabSynthez[Test],"="&amp;$AE65&amp;".*",TabSynthez[Page4],"NA")=$AF65,1,0),0)</f>
        <v>1</v>
      </c>
      <c r="AK65" s="22">
        <f>IF(COUNTIFS(TabSynthez[Test],"="&amp;$AE65&amp;".*",TabSynthez[Page5],"Validé")&gt;0,IF(COUNTIFS(TabSynthez[Test],"="&amp;$AE65&amp;".*",TabSynthez[Page5],"Validé")+COUNTIFS(TabSynthez[Test],"="&amp;$AE65&amp;".*",TabSynthez[Page5],"NA")=$AF65,1,0),0)</f>
        <v>1</v>
      </c>
      <c r="AL65" s="22">
        <f>IF(COUNTIFS(TabSynthez[Test],"="&amp;$AE65&amp;".*",TabSynthez[Page6],"Validé")&gt;0,IF(COUNTIFS(TabSynthez[Test],"="&amp;$AE65&amp;".*",TabSynthez[Page6],"Validé")+COUNTIFS(TabSynthez[Test],"="&amp;$AE65&amp;".*",TabSynthez[Page6],"NA")=$AF65,1,0),0)</f>
        <v>1</v>
      </c>
      <c r="AM65" s="22">
        <f>IF(COUNTIFS(TabSynthez[Test],"="&amp;$AE65&amp;".*",TabSynthez[Page7],"Validé")&gt;0,IF(COUNTIFS(TabSynthez[Test],"="&amp;$AE65&amp;".*",TabSynthez[Page7],"Validé")+COUNTIFS(TabSynthez[Test],"="&amp;$AE65&amp;".*",TabSynthez[Page7],"NA")=$AF65,1,0),0)</f>
        <v>1</v>
      </c>
      <c r="AN65" s="22">
        <f>IF(COUNTIFS(TabSynthez[Test],"="&amp;$AE65&amp;".*",TabSynthez[Page8],"Validé")&gt;0,IF(COUNTIFS(TabSynthez[Test],"="&amp;$AE65&amp;".*",TabSynthez[Page8],"Validé")+COUNTIFS(TabSynthez[Test],"="&amp;$AE65&amp;".*",TabSynthez[Page8],"NA")=$AF65,1,0),0)</f>
        <v>1</v>
      </c>
      <c r="AO65" s="22">
        <f>IF(COUNTIFS(TabSynthez[Test],"="&amp;$AE65&amp;".*",TabSynthez[Page9],"Validé")&gt;0,IF(COUNTIFS(TabSynthez[Test],"="&amp;$AE65&amp;".*",TabSynthez[Page9],"Validé")+COUNTIFS(TabSynthez[Test],"="&amp;$AE65&amp;".*",TabSynthez[Page9],"NA")=$AF65,1,0),0)</f>
        <v>1</v>
      </c>
      <c r="AP65" s="22">
        <f>IF(COUNTIFS(TabSynthez[Test],"="&amp;$AE65&amp;".*",TabSynthez[Page10],"Validé")&gt;0,IF(COUNTIFS(TabSynthez[Test],"="&amp;$AE65&amp;".*",TabSynthez[Page10],"Validé")+COUNTIFS(TabSynthez[Test],"="&amp;$AE65&amp;".*",TabSynthez[Page10],"NA")=$AF65,1,0),0)</f>
        <v>1</v>
      </c>
      <c r="AQ65" s="22">
        <f>IF(COUNTIFS(TabSynthez[Test],"="&amp;$AE65&amp;".*",TabSynthez[Page11],"Validé")&gt;0,IF(COUNTIFS(TabSynthez[Test],"="&amp;$AE65&amp;".*",TabSynthez[Page11],"Validé")+COUNTIFS(TabSynthez[Test],"="&amp;$AE65&amp;".*",TabSynthez[Page11],"NA")=$AF65,1,0),0)</f>
        <v>1</v>
      </c>
      <c r="AR65" s="22">
        <f>IF(COUNTIFS(TabSynthez[Test],"="&amp;$AE65&amp;".*",TabSynthez[Page12],"Validé")&gt;0,IF(COUNTIFS(TabSynthez[Test],"="&amp;$AE65&amp;".*",TabSynthez[Page12],"Validé")+COUNTIFS(TabSynthez[Test],"="&amp;$AE65&amp;".*",TabSynthez[Page12],"NA")=$AF65,1,0),0)</f>
        <v>1</v>
      </c>
      <c r="AS65" s="22">
        <f>IF(COUNTIFS(TabSynthez[Test],"="&amp;$AE65&amp;".*",TabSynthez[Page13],"Validé")&gt;0,IF(COUNTIFS(TabSynthez[Test],"="&amp;$AE65&amp;".*",TabSynthez[Page13],"Validé")+COUNTIFS(TabSynthez[Test],"="&amp;$AE65&amp;".*",TabSynthez[Page13],"NA")=$AF65,1,0),0)</f>
        <v>1</v>
      </c>
    </row>
    <row r="66" spans="1:45" s="9" customFormat="1" x14ac:dyDescent="0.25">
      <c r="A66" s="68"/>
      <c r="B66" s="75" t="str">
        <f>Modèle!B68</f>
        <v>Couleurs</v>
      </c>
      <c r="C66" s="82" t="str">
        <f>Modèle!D68</f>
        <v>3.1.5</v>
      </c>
      <c r="D66" s="83" t="str">
        <f>Modèle!E68</f>
        <v>A</v>
      </c>
      <c r="E66" s="193">
        <f ca="1">COUNTIF(OFFSET(Synthèse!$G75,0,0,1,COUNTA(Synthèse!$10:$10)-6),"="&amp;$E$1)</f>
        <v>0</v>
      </c>
      <c r="F66" s="193">
        <f ca="1">COUNTIF(OFFSET(Synthèse!$G75,0,0,1,COUNTA(Synthèse!$10:$10)-6),"="&amp;$F$1)</f>
        <v>0</v>
      </c>
      <c r="G66" s="193">
        <f ca="1">COUNTIF(OFFSET(Synthèse!$G75,0,0,1,COUNTA(Synthèse!$10:$10)-6),"="&amp;$G$1)</f>
        <v>0</v>
      </c>
      <c r="H66" s="193">
        <f ca="1">COUNTIF(OFFSET(Synthèse!$G75,0,0,1,COUNTA(Synthèse!$10:$10)-6),"="&amp;$H$1)</f>
        <v>13</v>
      </c>
      <c r="I66" s="219">
        <f t="shared" ca="1" si="1"/>
        <v>13</v>
      </c>
      <c r="J66" s="68"/>
      <c r="K66" s="96" t="s">
        <v>565</v>
      </c>
      <c r="L66" s="196" t="s">
        <v>24</v>
      </c>
      <c r="M66" s="196"/>
      <c r="N66" s="196" t="s">
        <v>352</v>
      </c>
      <c r="O66" s="197">
        <f ca="1">IF(SUM(E$107:E$109)&gt;=1,0,1)</f>
        <v>1</v>
      </c>
      <c r="P66" s="197">
        <f ca="1">IF(SUM(E$107:E$109)&gt;=1,1,IF(SUM(G$107:G$109)&gt;=1,1,IF(SUM(F$107:F$109)&gt;=1,0,1)))</f>
        <v>0</v>
      </c>
      <c r="Q66" s="197">
        <f ca="1">IF(SUM(E$107:E$109)&gt;=1,1,IF(SUM(G$107:G$109)&gt;=1,0,1))</f>
        <v>1</v>
      </c>
      <c r="R66" s="197">
        <f ca="1">IF(SUM(E$107:E$109)&gt;=1,1,IF(SUM(G$107:G$109)&gt;=1,1,IF(SUM(F$107:F$109)&gt;=1,1,IF(SUM(H$107:H$109)&gt;=1,0,1))))</f>
        <v>1</v>
      </c>
      <c r="S66" s="68"/>
      <c r="U66" s="68"/>
      <c r="X66" s="68"/>
      <c r="AA66" s="68"/>
      <c r="AD66" s="68"/>
      <c r="AE66" s="276" t="s">
        <v>365</v>
      </c>
      <c r="AF66" s="222">
        <f>COUNTIF(TabTrans[Test],"="&amp;Value!$AE66&amp;".*")</f>
        <v>1</v>
      </c>
      <c r="AG66" s="22">
        <f>IF(COUNTIFS(TabSynthez[Test],"="&amp;$AE66&amp;".*",TabSynthez[Page1],"Validé")&gt;0,IF(COUNTIFS(TabSynthez[Test],"="&amp;$AE66&amp;".*",TabSynthez[Page1],"Validé")+COUNTIFS(TabSynthez[Test],"="&amp;$AE66&amp;".*",TabSynthez[Page1],"NA")=$AF66,1,0),0)</f>
        <v>1</v>
      </c>
      <c r="AH66" s="22">
        <f>IF(COUNTIFS(TabSynthez[Test],"="&amp;$AE66&amp;".*",TabSynthez[Page2],"Validé")&gt;0,IF(COUNTIFS(TabSynthez[Test],"="&amp;$AE66&amp;".*",TabSynthez[Page2],"Validé")+COUNTIFS(TabSynthez[Test],"="&amp;$AE66&amp;".*",TabSynthez[Page2],"NA")=$AF66,1,0),0)</f>
        <v>1</v>
      </c>
      <c r="AI66" s="22">
        <f>IF(COUNTIFS(TabSynthez[Test],"="&amp;$AE66&amp;".*",TabSynthez[Page3],"Validé")&gt;0,IF(COUNTIFS(TabSynthez[Test],"="&amp;$AE66&amp;".*",TabSynthez[Page3],"Validé")+COUNTIFS(TabSynthez[Test],"="&amp;$AE66&amp;".*",TabSynthez[Page3],"NA")=$AF66,1,0),0)</f>
        <v>1</v>
      </c>
      <c r="AJ66" s="22">
        <f>IF(COUNTIFS(TabSynthez[Test],"="&amp;$AE66&amp;".*",TabSynthez[Page4],"Validé")&gt;0,IF(COUNTIFS(TabSynthez[Test],"="&amp;$AE66&amp;".*",TabSynthez[Page4],"Validé")+COUNTIFS(TabSynthez[Test],"="&amp;$AE66&amp;".*",TabSynthez[Page4],"NA")=$AF66,1,0),0)</f>
        <v>1</v>
      </c>
      <c r="AK66" s="22">
        <f>IF(COUNTIFS(TabSynthez[Test],"="&amp;$AE66&amp;".*",TabSynthez[Page5],"Validé")&gt;0,IF(COUNTIFS(TabSynthez[Test],"="&amp;$AE66&amp;".*",TabSynthez[Page5],"Validé")+COUNTIFS(TabSynthez[Test],"="&amp;$AE66&amp;".*",TabSynthez[Page5],"NA")=$AF66,1,0),0)</f>
        <v>1</v>
      </c>
      <c r="AL66" s="22">
        <f>IF(COUNTIFS(TabSynthez[Test],"="&amp;$AE66&amp;".*",TabSynthez[Page6],"Validé")&gt;0,IF(COUNTIFS(TabSynthez[Test],"="&amp;$AE66&amp;".*",TabSynthez[Page6],"Validé")+COUNTIFS(TabSynthez[Test],"="&amp;$AE66&amp;".*",TabSynthez[Page6],"NA")=$AF66,1,0),0)</f>
        <v>1</v>
      </c>
      <c r="AM66" s="22">
        <f>IF(COUNTIFS(TabSynthez[Test],"="&amp;$AE66&amp;".*",TabSynthez[Page7],"Validé")&gt;0,IF(COUNTIFS(TabSynthez[Test],"="&amp;$AE66&amp;".*",TabSynthez[Page7],"Validé")+COUNTIFS(TabSynthez[Test],"="&amp;$AE66&amp;".*",TabSynthez[Page7],"NA")=$AF66,1,0),0)</f>
        <v>1</v>
      </c>
      <c r="AN66" s="22">
        <f>IF(COUNTIFS(TabSynthez[Test],"="&amp;$AE66&amp;".*",TabSynthez[Page8],"Validé")&gt;0,IF(COUNTIFS(TabSynthez[Test],"="&amp;$AE66&amp;".*",TabSynthez[Page8],"Validé")+COUNTIFS(TabSynthez[Test],"="&amp;$AE66&amp;".*",TabSynthez[Page8],"NA")=$AF66,1,0),0)</f>
        <v>1</v>
      </c>
      <c r="AO66" s="22">
        <f>IF(COUNTIFS(TabSynthez[Test],"="&amp;$AE66&amp;".*",TabSynthez[Page9],"Validé")&gt;0,IF(COUNTIFS(TabSynthez[Test],"="&amp;$AE66&amp;".*",TabSynthez[Page9],"Validé")+COUNTIFS(TabSynthez[Test],"="&amp;$AE66&amp;".*",TabSynthez[Page9],"NA")=$AF66,1,0),0)</f>
        <v>1</v>
      </c>
      <c r="AP66" s="22">
        <f>IF(COUNTIFS(TabSynthez[Test],"="&amp;$AE66&amp;".*",TabSynthez[Page10],"Validé")&gt;0,IF(COUNTIFS(TabSynthez[Test],"="&amp;$AE66&amp;".*",TabSynthez[Page10],"Validé")+COUNTIFS(TabSynthez[Test],"="&amp;$AE66&amp;".*",TabSynthez[Page10],"NA")=$AF66,1,0),0)</f>
        <v>1</v>
      </c>
      <c r="AQ66" s="22">
        <f>IF(COUNTIFS(TabSynthez[Test],"="&amp;$AE66&amp;".*",TabSynthez[Page11],"Validé")&gt;0,IF(COUNTIFS(TabSynthez[Test],"="&amp;$AE66&amp;".*",TabSynthez[Page11],"Validé")+COUNTIFS(TabSynthez[Test],"="&amp;$AE66&amp;".*",TabSynthez[Page11],"NA")=$AF66,1,0),0)</f>
        <v>1</v>
      </c>
      <c r="AR66" s="22">
        <f>IF(COUNTIFS(TabSynthez[Test],"="&amp;$AE66&amp;".*",TabSynthez[Page12],"Validé")&gt;0,IF(COUNTIFS(TabSynthez[Test],"="&amp;$AE66&amp;".*",TabSynthez[Page12],"Validé")+COUNTIFS(TabSynthez[Test],"="&amp;$AE66&amp;".*",TabSynthez[Page12],"NA")=$AF66,1,0),0)</f>
        <v>1</v>
      </c>
      <c r="AS66" s="22">
        <f>IF(COUNTIFS(TabSynthez[Test],"="&amp;$AE66&amp;".*",TabSynthez[Page13],"Validé")&gt;0,IF(COUNTIFS(TabSynthez[Test],"="&amp;$AE66&amp;".*",TabSynthez[Page13],"Validé")+COUNTIFS(TabSynthez[Test],"="&amp;$AE66&amp;".*",TabSynthez[Page13],"NA")=$AF66,1,0),0)</f>
        <v>1</v>
      </c>
    </row>
    <row r="67" spans="1:45" s="9" customFormat="1" x14ac:dyDescent="0.25">
      <c r="A67" s="68"/>
      <c r="B67" s="75" t="str">
        <f>Modèle!B69</f>
        <v>Couleurs</v>
      </c>
      <c r="C67" s="82" t="str">
        <f>Modèle!D69</f>
        <v>3.1.6</v>
      </c>
      <c r="D67" s="83" t="str">
        <f>Modèle!E69</f>
        <v>A</v>
      </c>
      <c r="E67" s="193">
        <f ca="1">COUNTIF(OFFSET(Synthèse!$G76,0,0,1,COUNTA(Synthèse!$10:$10)-6),"="&amp;$E$1)</f>
        <v>0</v>
      </c>
      <c r="F67" s="193">
        <f ca="1">COUNTIF(OFFSET(Synthèse!$G76,0,0,1,COUNTA(Synthèse!$10:$10)-6),"="&amp;$F$1)</f>
        <v>0</v>
      </c>
      <c r="G67" s="193">
        <f ca="1">COUNTIF(OFFSET(Synthèse!$G76,0,0,1,COUNTA(Synthèse!$10:$10)-6),"="&amp;$G$1)</f>
        <v>0</v>
      </c>
      <c r="H67" s="193">
        <f ca="1">COUNTIF(OFFSET(Synthèse!$G76,0,0,1,COUNTA(Synthèse!$10:$10)-6),"="&amp;$H$1)</f>
        <v>13</v>
      </c>
      <c r="I67" s="219">
        <f t="shared" ref="I67:I133" ca="1" si="10">SUM(E67:H67)</f>
        <v>13</v>
      </c>
      <c r="J67" s="68"/>
      <c r="K67" s="96" t="s">
        <v>566</v>
      </c>
      <c r="L67" s="196" t="s">
        <v>24</v>
      </c>
      <c r="M67" s="196"/>
      <c r="N67" s="196" t="s">
        <v>353</v>
      </c>
      <c r="O67" s="197">
        <f ca="1">IF(SUM(E$110:E$114)&gt;=1,0,1)</f>
        <v>1</v>
      </c>
      <c r="P67" s="197">
        <f ca="1">IF(SUM(E$110:E$114)&gt;=1,1,IF(SUM(G$110:G$114)&gt;=1,1,IF(SUM(F$110:F$114)&gt;=1,0,1)))</f>
        <v>0</v>
      </c>
      <c r="Q67" s="197">
        <f ca="1">IF(SUM(E$110:E$114)&gt;=1,1,IF(SUM(G$110:G$114)&gt;=1,0,1))</f>
        <v>1</v>
      </c>
      <c r="R67" s="197">
        <f ca="1">IF(SUM(E$110:E$114)&gt;=1,1,IF(SUM(G$110:G$114)&gt;=1,1,IF(SUM(F$110:F$114)&gt;=1,1,IF(SUM(H$110:H$114)&gt;=1,0,1))))</f>
        <v>1</v>
      </c>
      <c r="S67" s="68"/>
      <c r="U67" s="68"/>
      <c r="X67" s="68"/>
      <c r="AA67" s="68"/>
      <c r="AD67" s="68"/>
      <c r="AE67" s="276" t="s">
        <v>366</v>
      </c>
      <c r="AF67" s="222">
        <f>COUNTIF(TabTrans[Test],"="&amp;Value!$AE67&amp;".*")</f>
        <v>1</v>
      </c>
      <c r="AG67" s="22">
        <f>IF(COUNTIFS(TabSynthez[Test],"="&amp;$AE67&amp;".*",TabSynthez[Page1],"Validé")&gt;0,IF(COUNTIFS(TabSynthez[Test],"="&amp;$AE67&amp;".*",TabSynthez[Page1],"Validé")+COUNTIFS(TabSynthez[Test],"="&amp;$AE67&amp;".*",TabSynthez[Page1],"NA")=$AF67,1,0),0)</f>
        <v>0</v>
      </c>
      <c r="AH67" s="22">
        <f>IF(COUNTIFS(TabSynthez[Test],"="&amp;$AE67&amp;".*",TabSynthez[Page2],"Validé")&gt;0,IF(COUNTIFS(TabSynthez[Test],"="&amp;$AE67&amp;".*",TabSynthez[Page2],"Validé")+COUNTIFS(TabSynthez[Test],"="&amp;$AE67&amp;".*",TabSynthez[Page2],"NA")=$AF67,1,0),0)</f>
        <v>1</v>
      </c>
      <c r="AI67" s="22">
        <f>IF(COUNTIFS(TabSynthez[Test],"="&amp;$AE67&amp;".*",TabSynthez[Page3],"Validé")&gt;0,IF(COUNTIFS(TabSynthez[Test],"="&amp;$AE67&amp;".*",TabSynthez[Page3],"Validé")+COUNTIFS(TabSynthez[Test],"="&amp;$AE67&amp;".*",TabSynthez[Page3],"NA")=$AF67,1,0),0)</f>
        <v>1</v>
      </c>
      <c r="AJ67" s="22">
        <f>IF(COUNTIFS(TabSynthez[Test],"="&amp;$AE67&amp;".*",TabSynthez[Page4],"Validé")&gt;0,IF(COUNTIFS(TabSynthez[Test],"="&amp;$AE67&amp;".*",TabSynthez[Page4],"Validé")+COUNTIFS(TabSynthez[Test],"="&amp;$AE67&amp;".*",TabSynthez[Page4],"NA")=$AF67,1,0),0)</f>
        <v>1</v>
      </c>
      <c r="AK67" s="22">
        <f>IF(COUNTIFS(TabSynthez[Test],"="&amp;$AE67&amp;".*",TabSynthez[Page5],"Validé")&gt;0,IF(COUNTIFS(TabSynthez[Test],"="&amp;$AE67&amp;".*",TabSynthez[Page5],"Validé")+COUNTIFS(TabSynthez[Test],"="&amp;$AE67&amp;".*",TabSynthez[Page5],"NA")=$AF67,1,0),0)</f>
        <v>1</v>
      </c>
      <c r="AL67" s="22">
        <f>IF(COUNTIFS(TabSynthez[Test],"="&amp;$AE67&amp;".*",TabSynthez[Page6],"Validé")&gt;0,IF(COUNTIFS(TabSynthez[Test],"="&amp;$AE67&amp;".*",TabSynthez[Page6],"Validé")+COUNTIFS(TabSynthez[Test],"="&amp;$AE67&amp;".*",TabSynthez[Page6],"NA")=$AF67,1,0),0)</f>
        <v>1</v>
      </c>
      <c r="AM67" s="22">
        <f>IF(COUNTIFS(TabSynthez[Test],"="&amp;$AE67&amp;".*",TabSynthez[Page7],"Validé")&gt;0,IF(COUNTIFS(TabSynthez[Test],"="&amp;$AE67&amp;".*",TabSynthez[Page7],"Validé")+COUNTIFS(TabSynthez[Test],"="&amp;$AE67&amp;".*",TabSynthez[Page7],"NA")=$AF67,1,0),0)</f>
        <v>1</v>
      </c>
      <c r="AN67" s="22">
        <f>IF(COUNTIFS(TabSynthez[Test],"="&amp;$AE67&amp;".*",TabSynthez[Page8],"Validé")&gt;0,IF(COUNTIFS(TabSynthez[Test],"="&amp;$AE67&amp;".*",TabSynthez[Page8],"Validé")+COUNTIFS(TabSynthez[Test],"="&amp;$AE67&amp;".*",TabSynthez[Page8],"NA")=$AF67,1,0),0)</f>
        <v>1</v>
      </c>
      <c r="AO67" s="22">
        <f>IF(COUNTIFS(TabSynthez[Test],"="&amp;$AE67&amp;".*",TabSynthez[Page9],"Validé")&gt;0,IF(COUNTIFS(TabSynthez[Test],"="&amp;$AE67&amp;".*",TabSynthez[Page9],"Validé")+COUNTIFS(TabSynthez[Test],"="&amp;$AE67&amp;".*",TabSynthez[Page9],"NA")=$AF67,1,0),0)</f>
        <v>1</v>
      </c>
      <c r="AP67" s="22">
        <f>IF(COUNTIFS(TabSynthez[Test],"="&amp;$AE67&amp;".*",TabSynthez[Page10],"Validé")&gt;0,IF(COUNTIFS(TabSynthez[Test],"="&amp;$AE67&amp;".*",TabSynthez[Page10],"Validé")+COUNTIFS(TabSynthez[Test],"="&amp;$AE67&amp;".*",TabSynthez[Page10],"NA")=$AF67,1,0),0)</f>
        <v>1</v>
      </c>
      <c r="AQ67" s="22">
        <f>IF(COUNTIFS(TabSynthez[Test],"="&amp;$AE67&amp;".*",TabSynthez[Page11],"Validé")&gt;0,IF(COUNTIFS(TabSynthez[Test],"="&amp;$AE67&amp;".*",TabSynthez[Page11],"Validé")+COUNTIFS(TabSynthez[Test],"="&amp;$AE67&amp;".*",TabSynthez[Page11],"NA")=$AF67,1,0),0)</f>
        <v>1</v>
      </c>
      <c r="AR67" s="22">
        <f>IF(COUNTIFS(TabSynthez[Test],"="&amp;$AE67&amp;".*",TabSynthez[Page12],"Validé")&gt;0,IF(COUNTIFS(TabSynthez[Test],"="&amp;$AE67&amp;".*",TabSynthez[Page12],"Validé")+COUNTIFS(TabSynthez[Test],"="&amp;$AE67&amp;".*",TabSynthez[Page12],"NA")=$AF67,1,0),0)</f>
        <v>1</v>
      </c>
      <c r="AS67" s="22">
        <f>IF(COUNTIFS(TabSynthez[Test],"="&amp;$AE67&amp;".*",TabSynthez[Page13],"Validé")&gt;0,IF(COUNTIFS(TabSynthez[Test],"="&amp;$AE67&amp;".*",TabSynthez[Page13],"Validé")+COUNTIFS(TabSynthez[Test],"="&amp;$AE67&amp;".*",TabSynthez[Page13],"NA")=$AF67,1,0),0)</f>
        <v>1</v>
      </c>
    </row>
    <row r="68" spans="1:45" s="9" customFormat="1" x14ac:dyDescent="0.25">
      <c r="A68" s="68"/>
      <c r="B68" s="74" t="str">
        <f>Modèle!B70</f>
        <v>Couleurs</v>
      </c>
      <c r="C68" s="80" t="str">
        <f>Modèle!D70</f>
        <v>3.2.1</v>
      </c>
      <c r="D68" s="81" t="str">
        <f>Modèle!E70</f>
        <v>AA</v>
      </c>
      <c r="E68" s="192">
        <f ca="1">COUNTIF(OFFSET(Synthèse!$G77,0,0,1,COUNTA(Synthèse!$10:$10)-6),"="&amp;$E$1)</f>
        <v>13</v>
      </c>
      <c r="F68" s="192">
        <f ca="1">COUNTIF(OFFSET(Synthèse!$G77,0,0,1,COUNTA(Synthèse!$10:$10)-6),"="&amp;$F$1)</f>
        <v>0</v>
      </c>
      <c r="G68" s="192">
        <f ca="1">COUNTIF(OFFSET(Synthèse!$G77,0,0,1,COUNTA(Synthèse!$10:$10)-6),"="&amp;$G$1)</f>
        <v>0</v>
      </c>
      <c r="H68" s="192">
        <f ca="1">COUNTIF(OFFSET(Synthèse!$G77,0,0,1,COUNTA(Synthèse!$10:$10)-6),"="&amp;$H$1)</f>
        <v>0</v>
      </c>
      <c r="I68" s="219">
        <f t="shared" ca="1" si="10"/>
        <v>13</v>
      </c>
      <c r="J68" s="68"/>
      <c r="K68" s="96" t="s">
        <v>567</v>
      </c>
      <c r="L68" s="196" t="s">
        <v>24</v>
      </c>
      <c r="M68" s="196"/>
      <c r="N68" s="196" t="s">
        <v>354</v>
      </c>
      <c r="O68" s="197">
        <f ca="1">IF(SUM(E$115:E$115)&gt;=1,0,1)</f>
        <v>0</v>
      </c>
      <c r="P68" s="197">
        <f ca="1">IF(SUM(E$115)&gt;=1,1,IF(SUM(G$115)&gt;=1,1,IF(SUM(F$115)&gt;=1,0,1)))</f>
        <v>1</v>
      </c>
      <c r="Q68" s="197">
        <f ca="1">IF(SUM(E$115)&gt;=1,1,IF(SUM(G$115)&gt;=1,0,1))</f>
        <v>1</v>
      </c>
      <c r="R68" s="197">
        <f ca="1">IF(SUM(E$115)&gt;=1,1,IF(SUM(G$115)&gt;=1,1,IF(SUM(F$115)&gt;=1,1,IF(SUM(H$115)&gt;=1,0,1))))</f>
        <v>1</v>
      </c>
      <c r="S68" s="68"/>
      <c r="U68" s="68"/>
      <c r="X68" s="68"/>
      <c r="AA68" s="68"/>
      <c r="AD68" s="68"/>
      <c r="AE68" s="276" t="s">
        <v>367</v>
      </c>
      <c r="AF68" s="222">
        <f>COUNTIF(TabTrans[Test],"="&amp;Value!$AE68&amp;".*")</f>
        <v>1</v>
      </c>
      <c r="AG68" s="22">
        <f>IF(COUNTIFS(TabSynthez[Test],"="&amp;$AE68&amp;".*",TabSynthez[Page1],"Validé")&gt;0,IF(COUNTIFS(TabSynthez[Test],"="&amp;$AE68&amp;".*",TabSynthez[Page1],"Validé")+COUNTIFS(TabSynthez[Test],"="&amp;$AE68&amp;".*",TabSynthez[Page1],"NA")=$AF68,1,0),0)</f>
        <v>0</v>
      </c>
      <c r="AH68" s="22">
        <f>IF(COUNTIFS(TabSynthez[Test],"="&amp;$AE68&amp;".*",TabSynthez[Page2],"Validé")&gt;0,IF(COUNTIFS(TabSynthez[Test],"="&amp;$AE68&amp;".*",TabSynthez[Page2],"Validé")+COUNTIFS(TabSynthez[Test],"="&amp;$AE68&amp;".*",TabSynthez[Page2],"NA")=$AF68,1,0),0)</f>
        <v>0</v>
      </c>
      <c r="AI68" s="22">
        <f>IF(COUNTIFS(TabSynthez[Test],"="&amp;$AE68&amp;".*",TabSynthez[Page3],"Validé")&gt;0,IF(COUNTIFS(TabSynthez[Test],"="&amp;$AE68&amp;".*",TabSynthez[Page3],"Validé")+COUNTIFS(TabSynthez[Test],"="&amp;$AE68&amp;".*",TabSynthez[Page3],"NA")=$AF68,1,0),0)</f>
        <v>1</v>
      </c>
      <c r="AJ68" s="22">
        <f>IF(COUNTIFS(TabSynthez[Test],"="&amp;$AE68&amp;".*",TabSynthez[Page4],"Validé")&gt;0,IF(COUNTIFS(TabSynthez[Test],"="&amp;$AE68&amp;".*",TabSynthez[Page4],"Validé")+COUNTIFS(TabSynthez[Test],"="&amp;$AE68&amp;".*",TabSynthez[Page4],"NA")=$AF68,1,0),0)</f>
        <v>0</v>
      </c>
      <c r="AK68" s="22">
        <f>IF(COUNTIFS(TabSynthez[Test],"="&amp;$AE68&amp;".*",TabSynthez[Page5],"Validé")&gt;0,IF(COUNTIFS(TabSynthez[Test],"="&amp;$AE68&amp;".*",TabSynthez[Page5],"Validé")+COUNTIFS(TabSynthez[Test],"="&amp;$AE68&amp;".*",TabSynthez[Page5],"NA")=$AF68,1,0),0)</f>
        <v>0</v>
      </c>
      <c r="AL68" s="22">
        <f>IF(COUNTIFS(TabSynthez[Test],"="&amp;$AE68&amp;".*",TabSynthez[Page6],"Validé")&gt;0,IF(COUNTIFS(TabSynthez[Test],"="&amp;$AE68&amp;".*",TabSynthez[Page6],"Validé")+COUNTIFS(TabSynthez[Test],"="&amp;$AE68&amp;".*",TabSynthez[Page6],"NA")=$AF68,1,0),0)</f>
        <v>0</v>
      </c>
      <c r="AM68" s="22">
        <f>IF(COUNTIFS(TabSynthez[Test],"="&amp;$AE68&amp;".*",TabSynthez[Page7],"Validé")&gt;0,IF(COUNTIFS(TabSynthez[Test],"="&amp;$AE68&amp;".*",TabSynthez[Page7],"Validé")+COUNTIFS(TabSynthez[Test],"="&amp;$AE68&amp;".*",TabSynthez[Page7],"NA")=$AF68,1,0),0)</f>
        <v>0</v>
      </c>
      <c r="AN68" s="22">
        <f>IF(COUNTIFS(TabSynthez[Test],"="&amp;$AE68&amp;".*",TabSynthez[Page8],"Validé")&gt;0,IF(COUNTIFS(TabSynthez[Test],"="&amp;$AE68&amp;".*",TabSynthez[Page8],"Validé")+COUNTIFS(TabSynthez[Test],"="&amp;$AE68&amp;".*",TabSynthez[Page8],"NA")=$AF68,1,0),0)</f>
        <v>0</v>
      </c>
      <c r="AO68" s="22">
        <f>IF(COUNTIFS(TabSynthez[Test],"="&amp;$AE68&amp;".*",TabSynthez[Page9],"Validé")&gt;0,IF(COUNTIFS(TabSynthez[Test],"="&amp;$AE68&amp;".*",TabSynthez[Page9],"Validé")+COUNTIFS(TabSynthez[Test],"="&amp;$AE68&amp;".*",TabSynthez[Page9],"NA")=$AF68,1,0),0)</f>
        <v>1</v>
      </c>
      <c r="AP68" s="22">
        <f>IF(COUNTIFS(TabSynthez[Test],"="&amp;$AE68&amp;".*",TabSynthez[Page10],"Validé")&gt;0,IF(COUNTIFS(TabSynthez[Test],"="&amp;$AE68&amp;".*",TabSynthez[Page10],"Validé")+COUNTIFS(TabSynthez[Test],"="&amp;$AE68&amp;".*",TabSynthez[Page10],"NA")=$AF68,1,0),0)</f>
        <v>0</v>
      </c>
      <c r="AQ68" s="22">
        <f>IF(COUNTIFS(TabSynthez[Test],"="&amp;$AE68&amp;".*",TabSynthez[Page11],"Validé")&gt;0,IF(COUNTIFS(TabSynthez[Test],"="&amp;$AE68&amp;".*",TabSynthez[Page11],"Validé")+COUNTIFS(TabSynthez[Test],"="&amp;$AE68&amp;".*",TabSynthez[Page11],"NA")=$AF68,1,0),0)</f>
        <v>0</v>
      </c>
      <c r="AR68" s="22">
        <f>IF(COUNTIFS(TabSynthez[Test],"="&amp;$AE68&amp;".*",TabSynthez[Page12],"Validé")&gt;0,IF(COUNTIFS(TabSynthez[Test],"="&amp;$AE68&amp;".*",TabSynthez[Page12],"Validé")+COUNTIFS(TabSynthez[Test],"="&amp;$AE68&amp;".*",TabSynthez[Page12],"NA")=$AF68,1,0),0)</f>
        <v>0</v>
      </c>
      <c r="AS68" s="22">
        <f>IF(COUNTIFS(TabSynthez[Test],"="&amp;$AE68&amp;".*",TabSynthez[Page13],"Validé")&gt;0,IF(COUNTIFS(TabSynthez[Test],"="&amp;$AE68&amp;".*",TabSynthez[Page13],"Validé")+COUNTIFS(TabSynthez[Test],"="&amp;$AE68&amp;".*",TabSynthez[Page13],"NA")=$AF68,1,0),0)</f>
        <v>1</v>
      </c>
    </row>
    <row r="69" spans="1:45" s="9" customFormat="1" x14ac:dyDescent="0.25">
      <c r="A69" s="68"/>
      <c r="B69" s="74" t="str">
        <f>Modèle!B71</f>
        <v>Couleurs</v>
      </c>
      <c r="C69" s="80" t="str">
        <f>Modèle!D71</f>
        <v>3.2.2</v>
      </c>
      <c r="D69" s="81" t="str">
        <f>Modèle!E71</f>
        <v>AA</v>
      </c>
      <c r="E69" s="192">
        <f ca="1">COUNTIF(OFFSET(Synthèse!$G78,0,0,1,COUNTA(Synthèse!$10:$10)-6),"="&amp;$E$1)</f>
        <v>0</v>
      </c>
      <c r="F69" s="192">
        <f ca="1">COUNTIF(OFFSET(Synthèse!$G78,0,0,1,COUNTA(Synthèse!$10:$10)-6),"="&amp;$F$1)</f>
        <v>13</v>
      </c>
      <c r="G69" s="192">
        <f ca="1">COUNTIF(OFFSET(Synthèse!$G78,0,0,1,COUNTA(Synthèse!$10:$10)-6),"="&amp;$G$1)</f>
        <v>0</v>
      </c>
      <c r="H69" s="192">
        <f ca="1">COUNTIF(OFFSET(Synthèse!$G78,0,0,1,COUNTA(Synthèse!$10:$10)-6),"="&amp;$H$1)</f>
        <v>0</v>
      </c>
      <c r="I69" s="219">
        <f t="shared" ca="1" si="10"/>
        <v>13</v>
      </c>
      <c r="J69" s="68"/>
      <c r="K69" s="96" t="s">
        <v>568</v>
      </c>
      <c r="L69" s="198" t="s">
        <v>24</v>
      </c>
      <c r="M69" s="198"/>
      <c r="N69" s="198" t="s">
        <v>355</v>
      </c>
      <c r="O69" s="199">
        <f ca="1">IF(SUM(E$116:E$120)&gt;=1,0,1)</f>
        <v>0</v>
      </c>
      <c r="P69" s="199">
        <f ca="1">IF(SUM(E$116:E$120)&gt;=1,1,IF(SUM(G$116:G$120)&gt;=1,1,IF(SUM(F$116:F$120)&gt;=1,0,1)))</f>
        <v>1</v>
      </c>
      <c r="Q69" s="199">
        <f ca="1">IF(SUM(E$116:E$120)&gt;=1,1,IF(SUM(G$116:G$120)&gt;=1,0,1))</f>
        <v>1</v>
      </c>
      <c r="R69" s="199">
        <f ca="1">IF(SUM(E$116:E$120)&gt;=1,1,IF(SUM(G$116:G$120)&gt;=1,1,IF(SUM(F$116:F$120)&gt;=1,1,IF(SUM(H$116:H$120)&gt;=1,0,1))))</f>
        <v>1</v>
      </c>
      <c r="S69" s="68"/>
      <c r="U69" s="68"/>
      <c r="X69" s="68"/>
      <c r="AA69" s="68"/>
      <c r="AD69" s="68"/>
      <c r="AE69" s="276" t="s">
        <v>368</v>
      </c>
      <c r="AF69" s="222">
        <f>COUNTIF(TabTrans[Test],"="&amp;Value!$AE69&amp;".*")</f>
        <v>1</v>
      </c>
      <c r="AG69" s="22">
        <f>IF(COUNTIFS(TabSynthez[Test],"="&amp;$AE69&amp;".*",TabSynthez[Page1],"Validé")&gt;0,IF(COUNTIFS(TabSynthez[Test],"="&amp;$AE69&amp;".*",TabSynthez[Page1],"Validé")+COUNTIFS(TabSynthez[Test],"="&amp;$AE69&amp;".*",TabSynthez[Page1],"NA")=$AF69,1,0),0)</f>
        <v>0</v>
      </c>
      <c r="AH69" s="22">
        <f>IF(COUNTIFS(TabSynthez[Test],"="&amp;$AE69&amp;".*",TabSynthez[Page2],"Validé")&gt;0,IF(COUNTIFS(TabSynthez[Test],"="&amp;$AE69&amp;".*",TabSynthez[Page2],"Validé")+COUNTIFS(TabSynthez[Test],"="&amp;$AE69&amp;".*",TabSynthez[Page2],"NA")=$AF69,1,0),0)</f>
        <v>0</v>
      </c>
      <c r="AI69" s="22">
        <f>IF(COUNTIFS(TabSynthez[Test],"="&amp;$AE69&amp;".*",TabSynthez[Page3],"Validé")&gt;0,IF(COUNTIFS(TabSynthez[Test],"="&amp;$AE69&amp;".*",TabSynthez[Page3],"Validé")+COUNTIFS(TabSynthez[Test],"="&amp;$AE69&amp;".*",TabSynthez[Page3],"NA")=$AF69,1,0),0)</f>
        <v>0</v>
      </c>
      <c r="AJ69" s="22">
        <f>IF(COUNTIFS(TabSynthez[Test],"="&amp;$AE69&amp;".*",TabSynthez[Page4],"Validé")&gt;0,IF(COUNTIFS(TabSynthez[Test],"="&amp;$AE69&amp;".*",TabSynthez[Page4],"Validé")+COUNTIFS(TabSynthez[Test],"="&amp;$AE69&amp;".*",TabSynthez[Page4],"NA")=$AF69,1,0),0)</f>
        <v>0</v>
      </c>
      <c r="AK69" s="22">
        <f>IF(COUNTIFS(TabSynthez[Test],"="&amp;$AE69&amp;".*",TabSynthez[Page5],"Validé")&gt;0,IF(COUNTIFS(TabSynthez[Test],"="&amp;$AE69&amp;".*",TabSynthez[Page5],"Validé")+COUNTIFS(TabSynthez[Test],"="&amp;$AE69&amp;".*",TabSynthez[Page5],"NA")=$AF69,1,0),0)</f>
        <v>0</v>
      </c>
      <c r="AL69" s="22">
        <f>IF(COUNTIFS(TabSynthez[Test],"="&amp;$AE69&amp;".*",TabSynthez[Page6],"Validé")&gt;0,IF(COUNTIFS(TabSynthez[Test],"="&amp;$AE69&amp;".*",TabSynthez[Page6],"Validé")+COUNTIFS(TabSynthez[Test],"="&amp;$AE69&amp;".*",TabSynthez[Page6],"NA")=$AF69,1,0),0)</f>
        <v>0</v>
      </c>
      <c r="AM69" s="22">
        <f>IF(COUNTIFS(TabSynthez[Test],"="&amp;$AE69&amp;".*",TabSynthez[Page7],"Validé")&gt;0,IF(COUNTIFS(TabSynthez[Test],"="&amp;$AE69&amp;".*",TabSynthez[Page7],"Validé")+COUNTIFS(TabSynthez[Test],"="&amp;$AE69&amp;".*",TabSynthez[Page7],"NA")=$AF69,1,0),0)</f>
        <v>0</v>
      </c>
      <c r="AN69" s="22">
        <f>IF(COUNTIFS(TabSynthez[Test],"="&amp;$AE69&amp;".*",TabSynthez[Page8],"Validé")&gt;0,IF(COUNTIFS(TabSynthez[Test],"="&amp;$AE69&amp;".*",TabSynthez[Page8],"Validé")+COUNTIFS(TabSynthez[Test],"="&amp;$AE69&amp;".*",TabSynthez[Page8],"NA")=$AF69,1,0),0)</f>
        <v>0</v>
      </c>
      <c r="AO69" s="22">
        <f>IF(COUNTIFS(TabSynthez[Test],"="&amp;$AE69&amp;".*",TabSynthez[Page9],"Validé")&gt;0,IF(COUNTIFS(TabSynthez[Test],"="&amp;$AE69&amp;".*",TabSynthez[Page9],"Validé")+COUNTIFS(TabSynthez[Test],"="&amp;$AE69&amp;".*",TabSynthez[Page9],"NA")=$AF69,1,0),0)</f>
        <v>0</v>
      </c>
      <c r="AP69" s="22">
        <f>IF(COUNTIFS(TabSynthez[Test],"="&amp;$AE69&amp;".*",TabSynthez[Page10],"Validé")&gt;0,IF(COUNTIFS(TabSynthez[Test],"="&amp;$AE69&amp;".*",TabSynthez[Page10],"Validé")+COUNTIFS(TabSynthez[Test],"="&amp;$AE69&amp;".*",TabSynthez[Page10],"NA")=$AF69,1,0),0)</f>
        <v>0</v>
      </c>
      <c r="AQ69" s="22">
        <f>IF(COUNTIFS(TabSynthez[Test],"="&amp;$AE69&amp;".*",TabSynthez[Page11],"Validé")&gt;0,IF(COUNTIFS(TabSynthez[Test],"="&amp;$AE69&amp;".*",TabSynthez[Page11],"Validé")+COUNTIFS(TabSynthez[Test],"="&amp;$AE69&amp;".*",TabSynthez[Page11],"NA")=$AF69,1,0),0)</f>
        <v>0</v>
      </c>
      <c r="AR69" s="22">
        <f>IF(COUNTIFS(TabSynthez[Test],"="&amp;$AE69&amp;".*",TabSynthez[Page12],"Validé")&gt;0,IF(COUNTIFS(TabSynthez[Test],"="&amp;$AE69&amp;".*",TabSynthez[Page12],"Validé")+COUNTIFS(TabSynthez[Test],"="&amp;$AE69&amp;".*",TabSynthez[Page12],"NA")=$AF69,1,0),0)</f>
        <v>0</v>
      </c>
      <c r="AS69" s="22">
        <f>IF(COUNTIFS(TabSynthez[Test],"="&amp;$AE69&amp;".*",TabSynthez[Page13],"Validé")&gt;0,IF(COUNTIFS(TabSynthez[Test],"="&amp;$AE69&amp;".*",TabSynthez[Page13],"Validé")+COUNTIFS(TabSynthez[Test],"="&amp;$AE69&amp;".*",TabSynthez[Page13],"NA")=$AF69,1,0),0)</f>
        <v>0</v>
      </c>
    </row>
    <row r="70" spans="1:45" s="9" customFormat="1" x14ac:dyDescent="0.25">
      <c r="A70" s="68"/>
      <c r="B70" s="74" t="str">
        <f>Modèle!B72</f>
        <v>Couleurs</v>
      </c>
      <c r="C70" s="80" t="str">
        <f>Modèle!D72</f>
        <v>3.2.3</v>
      </c>
      <c r="D70" s="81" t="str">
        <f>Modèle!E72</f>
        <v>AA</v>
      </c>
      <c r="E70" s="192">
        <f ca="1">COUNTIF(OFFSET(Synthèse!$G79,0,0,1,COUNTA(Synthèse!$10:$10)-6),"="&amp;$E$1)</f>
        <v>0</v>
      </c>
      <c r="F70" s="192">
        <f ca="1">COUNTIF(OFFSET(Synthèse!$G79,0,0,1,COUNTA(Synthèse!$10:$10)-6),"="&amp;$F$1)</f>
        <v>11</v>
      </c>
      <c r="G70" s="192">
        <f ca="1">COUNTIF(OFFSET(Synthèse!$G79,0,0,1,COUNTA(Synthèse!$10:$10)-6),"="&amp;$G$1)</f>
        <v>0</v>
      </c>
      <c r="H70" s="192">
        <f ca="1">COUNTIF(OFFSET(Synthèse!$G79,0,0,1,COUNTA(Synthèse!$10:$10)-6),"="&amp;$H$1)</f>
        <v>2</v>
      </c>
      <c r="I70" s="219">
        <f t="shared" ca="1" si="10"/>
        <v>13</v>
      </c>
      <c r="J70" s="68"/>
      <c r="K70" s="96" t="s">
        <v>569</v>
      </c>
      <c r="L70" s="198" t="s">
        <v>24</v>
      </c>
      <c r="M70" s="198"/>
      <c r="N70" s="198" t="s">
        <v>356</v>
      </c>
      <c r="O70" s="199">
        <f ca="1">IF(SUM(E$121:E$121)&gt;=1,0,1)</f>
        <v>0</v>
      </c>
      <c r="P70" s="199">
        <f ca="1">IF(SUM(E$121)&gt;=1,1,IF(SUM(G$121)&gt;=1,1,IF(SUM(F$121)&gt;=1,0,1)))</f>
        <v>1</v>
      </c>
      <c r="Q70" s="199">
        <f ca="1">IF(SUM(E$121)&gt;=1,1,IF(SUM(G$121)&gt;=1,0,1))</f>
        <v>1</v>
      </c>
      <c r="R70" s="199">
        <f ca="1">IF(SUM(E$121)&gt;=1,1,IF(SUM(G$121)&gt;=1,1,IF(SUM(F$121)&gt;=1,1,IF(SUM(H$121)&gt;=1,0,1))))</f>
        <v>1</v>
      </c>
      <c r="S70" s="68"/>
      <c r="U70" s="68"/>
      <c r="X70" s="68"/>
      <c r="AA70" s="68"/>
      <c r="AD70" s="68"/>
      <c r="AE70" s="276" t="s">
        <v>369</v>
      </c>
      <c r="AF70" s="222">
        <f>COUNTIF(TabTrans[Test],"="&amp;Value!$AE70&amp;".*")</f>
        <v>1</v>
      </c>
      <c r="AG70" s="22">
        <f>IF(COUNTIFS(TabSynthez[Test],"="&amp;$AE70&amp;".*",TabSynthez[Page1],"Validé")&gt;0,IF(COUNTIFS(TabSynthez[Test],"="&amp;$AE70&amp;".*",TabSynthez[Page1],"Validé")+COUNTIFS(TabSynthez[Test],"="&amp;$AE70&amp;".*",TabSynthez[Page1],"NA")=$AF70,1,0),0)</f>
        <v>0</v>
      </c>
      <c r="AH70" s="22">
        <f>IF(COUNTIFS(TabSynthez[Test],"="&amp;$AE70&amp;".*",TabSynthez[Page2],"Validé")&gt;0,IF(COUNTIFS(TabSynthez[Test],"="&amp;$AE70&amp;".*",TabSynthez[Page2],"Validé")+COUNTIFS(TabSynthez[Test],"="&amp;$AE70&amp;".*",TabSynthez[Page2],"NA")=$AF70,1,0),0)</f>
        <v>0</v>
      </c>
      <c r="AI70" s="22">
        <f>IF(COUNTIFS(TabSynthez[Test],"="&amp;$AE70&amp;".*",TabSynthez[Page3],"Validé")&gt;0,IF(COUNTIFS(TabSynthez[Test],"="&amp;$AE70&amp;".*",TabSynthez[Page3],"Validé")+COUNTIFS(TabSynthez[Test],"="&amp;$AE70&amp;".*",TabSynthez[Page3],"NA")=$AF70,1,0),0)</f>
        <v>0</v>
      </c>
      <c r="AJ70" s="22">
        <f>IF(COUNTIFS(TabSynthez[Test],"="&amp;$AE70&amp;".*",TabSynthez[Page4],"Validé")&gt;0,IF(COUNTIFS(TabSynthez[Test],"="&amp;$AE70&amp;".*",TabSynthez[Page4],"Validé")+COUNTIFS(TabSynthez[Test],"="&amp;$AE70&amp;".*",TabSynthez[Page4],"NA")=$AF70,1,0),0)</f>
        <v>0</v>
      </c>
      <c r="AK70" s="22">
        <f>IF(COUNTIFS(TabSynthez[Test],"="&amp;$AE70&amp;".*",TabSynthez[Page5],"Validé")&gt;0,IF(COUNTIFS(TabSynthez[Test],"="&amp;$AE70&amp;".*",TabSynthez[Page5],"Validé")+COUNTIFS(TabSynthez[Test],"="&amp;$AE70&amp;".*",TabSynthez[Page5],"NA")=$AF70,1,0),0)</f>
        <v>0</v>
      </c>
      <c r="AL70" s="22">
        <f>IF(COUNTIFS(TabSynthez[Test],"="&amp;$AE70&amp;".*",TabSynthez[Page6],"Validé")&gt;0,IF(COUNTIFS(TabSynthez[Test],"="&amp;$AE70&amp;".*",TabSynthez[Page6],"Validé")+COUNTIFS(TabSynthez[Test],"="&amp;$AE70&amp;".*",TabSynthez[Page6],"NA")=$AF70,1,0),0)</f>
        <v>0</v>
      </c>
      <c r="AM70" s="22">
        <f>IF(COUNTIFS(TabSynthez[Test],"="&amp;$AE70&amp;".*",TabSynthez[Page7],"Validé")&gt;0,IF(COUNTIFS(TabSynthez[Test],"="&amp;$AE70&amp;".*",TabSynthez[Page7],"Validé")+COUNTIFS(TabSynthez[Test],"="&amp;$AE70&amp;".*",TabSynthez[Page7],"NA")=$AF70,1,0),0)</f>
        <v>0</v>
      </c>
      <c r="AN70" s="22">
        <f>IF(COUNTIFS(TabSynthez[Test],"="&amp;$AE70&amp;".*",TabSynthez[Page8],"Validé")&gt;0,IF(COUNTIFS(TabSynthez[Test],"="&amp;$AE70&amp;".*",TabSynthez[Page8],"Validé")+COUNTIFS(TabSynthez[Test],"="&amp;$AE70&amp;".*",TabSynthez[Page8],"NA")=$AF70,1,0),0)</f>
        <v>0</v>
      </c>
      <c r="AO70" s="22">
        <f>IF(COUNTIFS(TabSynthez[Test],"="&amp;$AE70&amp;".*",TabSynthez[Page9],"Validé")&gt;0,IF(COUNTIFS(TabSynthez[Test],"="&amp;$AE70&amp;".*",TabSynthez[Page9],"Validé")+COUNTIFS(TabSynthez[Test],"="&amp;$AE70&amp;".*",TabSynthez[Page9],"NA")=$AF70,1,0),0)</f>
        <v>0</v>
      </c>
      <c r="AP70" s="22">
        <f>IF(COUNTIFS(TabSynthez[Test],"="&amp;$AE70&amp;".*",TabSynthez[Page10],"Validé")&gt;0,IF(COUNTIFS(TabSynthez[Test],"="&amp;$AE70&amp;".*",TabSynthez[Page10],"Validé")+COUNTIFS(TabSynthez[Test],"="&amp;$AE70&amp;".*",TabSynthez[Page10],"NA")=$AF70,1,0),0)</f>
        <v>0</v>
      </c>
      <c r="AQ70" s="22">
        <f>IF(COUNTIFS(TabSynthez[Test],"="&amp;$AE70&amp;".*",TabSynthez[Page11],"Validé")&gt;0,IF(COUNTIFS(TabSynthez[Test],"="&amp;$AE70&amp;".*",TabSynthez[Page11],"Validé")+COUNTIFS(TabSynthez[Test],"="&amp;$AE70&amp;".*",TabSynthez[Page11],"NA")=$AF70,1,0),0)</f>
        <v>0</v>
      </c>
      <c r="AR70" s="22">
        <f>IF(COUNTIFS(TabSynthez[Test],"="&amp;$AE70&amp;".*",TabSynthez[Page12],"Validé")&gt;0,IF(COUNTIFS(TabSynthez[Test],"="&amp;$AE70&amp;".*",TabSynthez[Page12],"Validé")+COUNTIFS(TabSynthez[Test],"="&amp;$AE70&amp;".*",TabSynthez[Page12],"NA")=$AF70,1,0),0)</f>
        <v>0</v>
      </c>
      <c r="AS70" s="22">
        <f>IF(COUNTIFS(TabSynthez[Test],"="&amp;$AE70&amp;".*",TabSynthez[Page13],"Validé")&gt;0,IF(COUNTIFS(TabSynthez[Test],"="&amp;$AE70&amp;".*",TabSynthez[Page13],"Validé")+COUNTIFS(TabSynthez[Test],"="&amp;$AE70&amp;".*",TabSynthez[Page13],"NA")=$AF70,1,0),0)</f>
        <v>0</v>
      </c>
    </row>
    <row r="71" spans="1:45" s="9" customFormat="1" x14ac:dyDescent="0.25">
      <c r="A71" s="68"/>
      <c r="B71" s="74" t="str">
        <f>Modèle!B73</f>
        <v>Couleurs</v>
      </c>
      <c r="C71" s="80" t="str">
        <f>Modèle!D73</f>
        <v>3.2.4</v>
      </c>
      <c r="D71" s="81" t="str">
        <f>Modèle!E73</f>
        <v>AA</v>
      </c>
      <c r="E71" s="192">
        <f ca="1">COUNTIF(OFFSET(Synthèse!$G80,0,0,1,COUNTA(Synthèse!$10:$10)-6),"="&amp;$E$1)</f>
        <v>0</v>
      </c>
      <c r="F71" s="192">
        <f ca="1">COUNTIF(OFFSET(Synthèse!$G80,0,0,1,COUNTA(Synthèse!$10:$10)-6),"="&amp;$F$1)</f>
        <v>13</v>
      </c>
      <c r="G71" s="192">
        <f ca="1">COUNTIF(OFFSET(Synthèse!$G80,0,0,1,COUNTA(Synthèse!$10:$10)-6),"="&amp;$G$1)</f>
        <v>0</v>
      </c>
      <c r="H71" s="192">
        <f ca="1">COUNTIF(OFFSET(Synthèse!$G80,0,0,1,COUNTA(Synthèse!$10:$10)-6),"="&amp;$H$1)</f>
        <v>0</v>
      </c>
      <c r="I71" s="219">
        <f t="shared" ca="1" si="10"/>
        <v>13</v>
      </c>
      <c r="J71" s="68"/>
      <c r="K71" s="96" t="s">
        <v>570</v>
      </c>
      <c r="L71" s="196" t="s">
        <v>24</v>
      </c>
      <c r="M71" s="196"/>
      <c r="N71" s="196" t="s">
        <v>357</v>
      </c>
      <c r="O71" s="197">
        <f ca="1">IF(SUM(E$122:E$124)&gt;=1,0,1)</f>
        <v>0</v>
      </c>
      <c r="P71" s="197">
        <f ca="1">IF(SUM(E$122:E$124)&gt;=1,1,IF(SUM(G$122:G$124)&gt;=1,1,IF(SUM(F$122:F$124)&gt;=1,0,1)))</f>
        <v>1</v>
      </c>
      <c r="Q71" s="197">
        <f ca="1">IF(SUM(E$122:E$124)&gt;=1,1,IF(SUM(G$122:G$124)&gt;=1,0,1))</f>
        <v>1</v>
      </c>
      <c r="R71" s="197">
        <f ca="1">IF(SUM(E$122:E$124)&gt;=1,1,IF(SUM(G$122:G$124)&gt;=1,1,IF(SUM(F$122:F$124)&gt;=1,1,IF(SUM(H$122:H$124)&gt;=1,0,1))))</f>
        <v>1</v>
      </c>
      <c r="S71" s="68"/>
      <c r="U71" s="68"/>
      <c r="X71" s="68"/>
      <c r="AA71" s="68"/>
      <c r="AD71" s="68"/>
      <c r="AE71" s="276" t="s">
        <v>370</v>
      </c>
      <c r="AF71" s="222">
        <f>COUNTIF(TabTrans[Test],"="&amp;Value!$AE71&amp;".*")</f>
        <v>1</v>
      </c>
      <c r="AG71" s="22">
        <f>IF(COUNTIFS(TabSynthez[Test],"="&amp;$AE71&amp;".*",TabSynthez[Page1],"Validé")&gt;0,IF(COUNTIFS(TabSynthez[Test],"="&amp;$AE71&amp;".*",TabSynthez[Page1],"Validé")+COUNTIFS(TabSynthez[Test],"="&amp;$AE71&amp;".*",TabSynthez[Page1],"NA")=$AF71,1,0),0)</f>
        <v>0</v>
      </c>
      <c r="AH71" s="22">
        <f>IF(COUNTIFS(TabSynthez[Test],"="&amp;$AE71&amp;".*",TabSynthez[Page2],"Validé")&gt;0,IF(COUNTIFS(TabSynthez[Test],"="&amp;$AE71&amp;".*",TabSynthez[Page2],"Validé")+COUNTIFS(TabSynthez[Test],"="&amp;$AE71&amp;".*",TabSynthez[Page2],"NA")=$AF71,1,0),0)</f>
        <v>0</v>
      </c>
      <c r="AI71" s="22">
        <f>IF(COUNTIFS(TabSynthez[Test],"="&amp;$AE71&amp;".*",TabSynthez[Page3],"Validé")&gt;0,IF(COUNTIFS(TabSynthez[Test],"="&amp;$AE71&amp;".*",TabSynthez[Page3],"Validé")+COUNTIFS(TabSynthez[Test],"="&amp;$AE71&amp;".*",TabSynthez[Page3],"NA")=$AF71,1,0),0)</f>
        <v>0</v>
      </c>
      <c r="AJ71" s="22">
        <f>IF(COUNTIFS(TabSynthez[Test],"="&amp;$AE71&amp;".*",TabSynthez[Page4],"Validé")&gt;0,IF(COUNTIFS(TabSynthez[Test],"="&amp;$AE71&amp;".*",TabSynthez[Page4],"Validé")+COUNTIFS(TabSynthez[Test],"="&amp;$AE71&amp;".*",TabSynthez[Page4],"NA")=$AF71,1,0),0)</f>
        <v>0</v>
      </c>
      <c r="AK71" s="22">
        <f>IF(COUNTIFS(TabSynthez[Test],"="&amp;$AE71&amp;".*",TabSynthez[Page5],"Validé")&gt;0,IF(COUNTIFS(TabSynthez[Test],"="&amp;$AE71&amp;".*",TabSynthez[Page5],"Validé")+COUNTIFS(TabSynthez[Test],"="&amp;$AE71&amp;".*",TabSynthez[Page5],"NA")=$AF71,1,0),0)</f>
        <v>0</v>
      </c>
      <c r="AL71" s="22">
        <f>IF(COUNTIFS(TabSynthez[Test],"="&amp;$AE71&amp;".*",TabSynthez[Page6],"Validé")&gt;0,IF(COUNTIFS(TabSynthez[Test],"="&amp;$AE71&amp;".*",TabSynthez[Page6],"Validé")+COUNTIFS(TabSynthez[Test],"="&amp;$AE71&amp;".*",TabSynthez[Page6],"NA")=$AF71,1,0),0)</f>
        <v>0</v>
      </c>
      <c r="AM71" s="22">
        <f>IF(COUNTIFS(TabSynthez[Test],"="&amp;$AE71&amp;".*",TabSynthez[Page7],"Validé")&gt;0,IF(COUNTIFS(TabSynthez[Test],"="&amp;$AE71&amp;".*",TabSynthez[Page7],"Validé")+COUNTIFS(TabSynthez[Test],"="&amp;$AE71&amp;".*",TabSynthez[Page7],"NA")=$AF71,1,0),0)</f>
        <v>0</v>
      </c>
      <c r="AN71" s="22">
        <f>IF(COUNTIFS(TabSynthez[Test],"="&amp;$AE71&amp;".*",TabSynthez[Page8],"Validé")&gt;0,IF(COUNTIFS(TabSynthez[Test],"="&amp;$AE71&amp;".*",TabSynthez[Page8],"Validé")+COUNTIFS(TabSynthez[Test],"="&amp;$AE71&amp;".*",TabSynthez[Page8],"NA")=$AF71,1,0),0)</f>
        <v>0</v>
      </c>
      <c r="AO71" s="22">
        <f>IF(COUNTIFS(TabSynthez[Test],"="&amp;$AE71&amp;".*",TabSynthez[Page9],"Validé")&gt;0,IF(COUNTIFS(TabSynthez[Test],"="&amp;$AE71&amp;".*",TabSynthez[Page9],"Validé")+COUNTIFS(TabSynthez[Test],"="&amp;$AE71&amp;".*",TabSynthez[Page9],"NA")=$AF71,1,0),0)</f>
        <v>0</v>
      </c>
      <c r="AP71" s="22">
        <f>IF(COUNTIFS(TabSynthez[Test],"="&amp;$AE71&amp;".*",TabSynthez[Page10],"Validé")&gt;0,IF(COUNTIFS(TabSynthez[Test],"="&amp;$AE71&amp;".*",TabSynthez[Page10],"Validé")+COUNTIFS(TabSynthez[Test],"="&amp;$AE71&amp;".*",TabSynthez[Page10],"NA")=$AF71,1,0),0)</f>
        <v>0</v>
      </c>
      <c r="AQ71" s="22">
        <f>IF(COUNTIFS(TabSynthez[Test],"="&amp;$AE71&amp;".*",TabSynthez[Page11],"Validé")&gt;0,IF(COUNTIFS(TabSynthez[Test],"="&amp;$AE71&amp;".*",TabSynthez[Page11],"Validé")+COUNTIFS(TabSynthez[Test],"="&amp;$AE71&amp;".*",TabSynthez[Page11],"NA")=$AF71,1,0),0)</f>
        <v>0</v>
      </c>
      <c r="AR71" s="22">
        <f>IF(COUNTIFS(TabSynthez[Test],"="&amp;$AE71&amp;".*",TabSynthez[Page12],"Validé")&gt;0,IF(COUNTIFS(TabSynthez[Test],"="&amp;$AE71&amp;".*",TabSynthez[Page12],"Validé")+COUNTIFS(TabSynthez[Test],"="&amp;$AE71&amp;".*",TabSynthez[Page12],"NA")=$AF71,1,0),0)</f>
        <v>0</v>
      </c>
      <c r="AS71" s="22">
        <f>IF(COUNTIFS(TabSynthez[Test],"="&amp;$AE71&amp;".*",TabSynthez[Page13],"Validé")&gt;0,IF(COUNTIFS(TabSynthez[Test],"="&amp;$AE71&amp;".*",TabSynthez[Page13],"Validé")+COUNTIFS(TabSynthez[Test],"="&amp;$AE71&amp;".*",TabSynthez[Page13],"NA")=$AF71,1,0),0)</f>
        <v>0</v>
      </c>
    </row>
    <row r="72" spans="1:45" s="9" customFormat="1" x14ac:dyDescent="0.25">
      <c r="A72" s="68"/>
      <c r="B72" s="74" t="str">
        <f>Modèle!B74</f>
        <v>Couleurs</v>
      </c>
      <c r="C72" s="80" t="str">
        <f>Modèle!D74</f>
        <v>3.2.5</v>
      </c>
      <c r="D72" s="81" t="str">
        <f>Modèle!E74</f>
        <v>AA</v>
      </c>
      <c r="E72" s="192">
        <f ca="1">COUNTIF(OFFSET(Synthèse!$G81,0,0,1,COUNTA(Synthèse!$10:$10)-6),"="&amp;$E$1)</f>
        <v>0</v>
      </c>
      <c r="F72" s="192">
        <f ca="1">COUNTIF(OFFSET(Synthèse!$G81,0,0,1,COUNTA(Synthèse!$10:$10)-6),"="&amp;$F$1)</f>
        <v>0</v>
      </c>
      <c r="G72" s="192">
        <f ca="1">COUNTIF(OFFSET(Synthèse!$G81,0,0,1,COUNTA(Synthèse!$10:$10)-6),"="&amp;$G$1)</f>
        <v>0</v>
      </c>
      <c r="H72" s="192">
        <f ca="1">COUNTIF(OFFSET(Synthèse!$G81,0,0,1,COUNTA(Synthèse!$10:$10)-6),"="&amp;$H$1)</f>
        <v>13</v>
      </c>
      <c r="I72" s="219">
        <f t="shared" ca="1" si="10"/>
        <v>13</v>
      </c>
      <c r="J72" s="68"/>
      <c r="K72" s="96" t="s">
        <v>441</v>
      </c>
      <c r="L72" s="196" t="s">
        <v>24</v>
      </c>
      <c r="M72" s="196"/>
      <c r="N72" s="196" t="s">
        <v>358</v>
      </c>
      <c r="O72" s="197">
        <f ca="1">IF(SUM(E$125:E$126)&gt;=1,0,1)</f>
        <v>1</v>
      </c>
      <c r="P72" s="197">
        <f ca="1">IF(SUM(E$125:E$126)&gt;=1,1,IF(SUM(G$125:G$126)&gt;=1,1,IF(SUM(F$125:F$126)&gt;=1,0,1)))</f>
        <v>1</v>
      </c>
      <c r="Q72" s="197">
        <f ca="1">IF(SUM(E$125:E$126)&gt;=1,1,IF(SUM(G$125:G$126)&gt;=1,0,1))</f>
        <v>1</v>
      </c>
      <c r="R72" s="197">
        <f ca="1">IF(SUM(E$125:E$126)&gt;=1,1,IF(SUM(G$125:G$126)&gt;=1,1,IF(SUM(F$125:F$126)&gt;=1,1,IF(SUM(H$125:H$126)&gt;=1,0,1))))</f>
        <v>0</v>
      </c>
      <c r="S72" s="68"/>
      <c r="U72" s="68"/>
      <c r="X72" s="68"/>
      <c r="AA72" s="68"/>
      <c r="AD72" s="68"/>
      <c r="AE72" s="276" t="s">
        <v>371</v>
      </c>
      <c r="AF72" s="222">
        <f>COUNTIF(TabTrans[Test],"="&amp;Value!$AE72&amp;".*")</f>
        <v>2</v>
      </c>
      <c r="AG72" s="22">
        <f>IF(COUNTIFS(TabSynthez[Test],"="&amp;$AE72&amp;".*",TabSynthez[Page1],"Validé")&gt;0,IF(COUNTIFS(TabSynthez[Test],"="&amp;$AE72&amp;".*",TabSynthez[Page1],"Validé")+COUNTIFS(TabSynthez[Test],"="&amp;$AE72&amp;".*",TabSynthez[Page1],"NA")=$AF72,1,0),0)</f>
        <v>0</v>
      </c>
      <c r="AH72" s="22">
        <f>IF(COUNTIFS(TabSynthez[Test],"="&amp;$AE72&amp;".*",TabSynthez[Page2],"Validé")&gt;0,IF(COUNTIFS(TabSynthez[Test],"="&amp;$AE72&amp;".*",TabSynthez[Page2],"Validé")+COUNTIFS(TabSynthez[Test],"="&amp;$AE72&amp;".*",TabSynthez[Page2],"NA")=$AF72,1,0),0)</f>
        <v>0</v>
      </c>
      <c r="AI72" s="22">
        <f>IF(COUNTIFS(TabSynthez[Test],"="&amp;$AE72&amp;".*",TabSynthez[Page3],"Validé")&gt;0,IF(COUNTIFS(TabSynthez[Test],"="&amp;$AE72&amp;".*",TabSynthez[Page3],"Validé")+COUNTIFS(TabSynthez[Test],"="&amp;$AE72&amp;".*",TabSynthez[Page3],"NA")=$AF72,1,0),0)</f>
        <v>0</v>
      </c>
      <c r="AJ72" s="22">
        <f>IF(COUNTIFS(TabSynthez[Test],"="&amp;$AE72&amp;".*",TabSynthez[Page4],"Validé")&gt;0,IF(COUNTIFS(TabSynthez[Test],"="&amp;$AE72&amp;".*",TabSynthez[Page4],"Validé")+COUNTIFS(TabSynthez[Test],"="&amp;$AE72&amp;".*",TabSynthez[Page4],"NA")=$AF72,1,0),0)</f>
        <v>0</v>
      </c>
      <c r="AK72" s="22">
        <f>IF(COUNTIFS(TabSynthez[Test],"="&amp;$AE72&amp;".*",TabSynthez[Page5],"Validé")&gt;0,IF(COUNTIFS(TabSynthez[Test],"="&amp;$AE72&amp;".*",TabSynthez[Page5],"Validé")+COUNTIFS(TabSynthez[Test],"="&amp;$AE72&amp;".*",TabSynthez[Page5],"NA")=$AF72,1,0),0)</f>
        <v>0</v>
      </c>
      <c r="AL72" s="22">
        <f>IF(COUNTIFS(TabSynthez[Test],"="&amp;$AE72&amp;".*",TabSynthez[Page6],"Validé")&gt;0,IF(COUNTIFS(TabSynthez[Test],"="&amp;$AE72&amp;".*",TabSynthez[Page6],"Validé")+COUNTIFS(TabSynthez[Test],"="&amp;$AE72&amp;".*",TabSynthez[Page6],"NA")=$AF72,1,0),0)</f>
        <v>0</v>
      </c>
      <c r="AM72" s="22">
        <f>IF(COUNTIFS(TabSynthez[Test],"="&amp;$AE72&amp;".*",TabSynthez[Page7],"Validé")&gt;0,IF(COUNTIFS(TabSynthez[Test],"="&amp;$AE72&amp;".*",TabSynthez[Page7],"Validé")+COUNTIFS(TabSynthez[Test],"="&amp;$AE72&amp;".*",TabSynthez[Page7],"NA")=$AF72,1,0),0)</f>
        <v>0</v>
      </c>
      <c r="AN72" s="22">
        <f>IF(COUNTIFS(TabSynthez[Test],"="&amp;$AE72&amp;".*",TabSynthez[Page8],"Validé")&gt;0,IF(COUNTIFS(TabSynthez[Test],"="&amp;$AE72&amp;".*",TabSynthez[Page8],"Validé")+COUNTIFS(TabSynthez[Test],"="&amp;$AE72&amp;".*",TabSynthez[Page8],"NA")=$AF72,1,0),0)</f>
        <v>0</v>
      </c>
      <c r="AO72" s="22">
        <f>IF(COUNTIFS(TabSynthez[Test],"="&amp;$AE72&amp;".*",TabSynthez[Page9],"Validé")&gt;0,IF(COUNTIFS(TabSynthez[Test],"="&amp;$AE72&amp;".*",TabSynthez[Page9],"Validé")+COUNTIFS(TabSynthez[Test],"="&amp;$AE72&amp;".*",TabSynthez[Page9],"NA")=$AF72,1,0),0)</f>
        <v>0</v>
      </c>
      <c r="AP72" s="22">
        <f>IF(COUNTIFS(TabSynthez[Test],"="&amp;$AE72&amp;".*",TabSynthez[Page10],"Validé")&gt;0,IF(COUNTIFS(TabSynthez[Test],"="&amp;$AE72&amp;".*",TabSynthez[Page10],"Validé")+COUNTIFS(TabSynthez[Test],"="&amp;$AE72&amp;".*",TabSynthez[Page10],"NA")=$AF72,1,0),0)</f>
        <v>0</v>
      </c>
      <c r="AQ72" s="22">
        <f>IF(COUNTIFS(TabSynthez[Test],"="&amp;$AE72&amp;".*",TabSynthez[Page11],"Validé")&gt;0,IF(COUNTIFS(TabSynthez[Test],"="&amp;$AE72&amp;".*",TabSynthez[Page11],"Validé")+COUNTIFS(TabSynthez[Test],"="&amp;$AE72&amp;".*",TabSynthez[Page11],"NA")=$AF72,1,0),0)</f>
        <v>0</v>
      </c>
      <c r="AR72" s="22">
        <f>IF(COUNTIFS(TabSynthez[Test],"="&amp;$AE72&amp;".*",TabSynthez[Page12],"Validé")&gt;0,IF(COUNTIFS(TabSynthez[Test],"="&amp;$AE72&amp;".*",TabSynthez[Page12],"Validé")+COUNTIFS(TabSynthez[Test],"="&amp;$AE72&amp;".*",TabSynthez[Page12],"NA")=$AF72,1,0),0)</f>
        <v>0</v>
      </c>
      <c r="AS72" s="22">
        <f>IF(COUNTIFS(TabSynthez[Test],"="&amp;$AE72&amp;".*",TabSynthez[Page13],"Validé")&gt;0,IF(COUNTIFS(TabSynthez[Test],"="&amp;$AE72&amp;".*",TabSynthez[Page13],"Validé")+COUNTIFS(TabSynthez[Test],"="&amp;$AE72&amp;".*",TabSynthez[Page13],"NA")=$AF72,1,0),0)</f>
        <v>0</v>
      </c>
    </row>
    <row r="73" spans="1:45" s="9" customFormat="1" x14ac:dyDescent="0.25">
      <c r="A73" s="68"/>
      <c r="B73" s="75" t="str">
        <f>Modèle!B75</f>
        <v>Couleurs</v>
      </c>
      <c r="C73" s="82" t="str">
        <f>Modèle!D75</f>
        <v>3.3.1</v>
      </c>
      <c r="D73" s="83" t="str">
        <f>Modèle!E75</f>
        <v>AA</v>
      </c>
      <c r="E73" s="193">
        <f ca="1">COUNTIF(OFFSET(Synthèse!$G82,0,0,1,COUNTA(Synthèse!$10:$10)-6),"="&amp;$E$1)</f>
        <v>0</v>
      </c>
      <c r="F73" s="193">
        <f ca="1">COUNTIF(OFFSET(Synthèse!$G82,0,0,1,COUNTA(Synthèse!$10:$10)-6),"="&amp;$F$1)</f>
        <v>13</v>
      </c>
      <c r="G73" s="193">
        <f ca="1">COUNTIF(OFFSET(Synthèse!$G82,0,0,1,COUNTA(Synthèse!$10:$10)-6),"="&amp;$G$1)</f>
        <v>0</v>
      </c>
      <c r="H73" s="193">
        <f ca="1">COUNTIF(OFFSET(Synthèse!$G82,0,0,1,COUNTA(Synthèse!$10:$10)-6),"="&amp;$H$1)</f>
        <v>0</v>
      </c>
      <c r="I73" s="219">
        <f t="shared" ca="1" si="10"/>
        <v>13</v>
      </c>
      <c r="J73" s="68"/>
      <c r="K73" s="96" t="s">
        <v>571</v>
      </c>
      <c r="L73" s="196" t="s">
        <v>24</v>
      </c>
      <c r="M73" s="196"/>
      <c r="N73" s="196" t="s">
        <v>359</v>
      </c>
      <c r="O73" s="197">
        <f ca="1">IF(SUM(E$127:E$128)&gt;=1,0,1)</f>
        <v>0</v>
      </c>
      <c r="P73" s="197">
        <f ca="1">IF(SUM(E$127:E$128)&gt;=1,1,IF(SUM(G$127:G$128)&gt;=1,1,IF(SUM(F$127:F$128)&gt;=1,0,1)))</f>
        <v>1</v>
      </c>
      <c r="Q73" s="197">
        <f ca="1">IF(SUM(E$127:E$128)&gt;=1,1,IF(SUM(G$127:G$128)&gt;=1,0,1))</f>
        <v>1</v>
      </c>
      <c r="R73" s="197">
        <f ca="1">IF(SUM(E$127:E$128)&gt;=1,1,IF(SUM(G$127:G$128)&gt;=1,1,IF(SUM(F$127:F$128)&gt;=1,1,IF(SUM(H$127:H$128)&gt;=1,0,1))))</f>
        <v>1</v>
      </c>
      <c r="S73" s="68"/>
      <c r="U73" s="68"/>
      <c r="X73" s="68"/>
      <c r="AA73" s="68"/>
      <c r="AD73" s="68"/>
      <c r="AE73" s="276" t="s">
        <v>372</v>
      </c>
      <c r="AF73" s="222">
        <f>COUNTIF(TabTrans[Test],"="&amp;Value!$AE73&amp;".*")</f>
        <v>3</v>
      </c>
      <c r="AG73" s="22">
        <f>IF(COUNTIFS(TabSynthez[Test],"="&amp;$AE73&amp;".*",TabSynthez[Page1],"Validé")&gt;0,IF(COUNTIFS(TabSynthez[Test],"="&amp;$AE73&amp;".*",TabSynthez[Page1],"Validé")+COUNTIFS(TabSynthez[Test],"="&amp;$AE73&amp;".*",TabSynthez[Page1],"NA")=$AF73,1,0),0)</f>
        <v>0</v>
      </c>
      <c r="AH73" s="22">
        <f>IF(COUNTIFS(TabSynthez[Test],"="&amp;$AE73&amp;".*",TabSynthez[Page2],"Validé")&gt;0,IF(COUNTIFS(TabSynthez[Test],"="&amp;$AE73&amp;".*",TabSynthez[Page2],"Validé")+COUNTIFS(TabSynthez[Test],"="&amp;$AE73&amp;".*",TabSynthez[Page2],"NA")=$AF73,1,0),0)</f>
        <v>0</v>
      </c>
      <c r="AI73" s="22">
        <f>IF(COUNTIFS(TabSynthez[Test],"="&amp;$AE73&amp;".*",TabSynthez[Page3],"Validé")&gt;0,IF(COUNTIFS(TabSynthez[Test],"="&amp;$AE73&amp;".*",TabSynthez[Page3],"Validé")+COUNTIFS(TabSynthez[Test],"="&amp;$AE73&amp;".*",TabSynthez[Page3],"NA")=$AF73,1,0),0)</f>
        <v>0</v>
      </c>
      <c r="AJ73" s="22">
        <f>IF(COUNTIFS(TabSynthez[Test],"="&amp;$AE73&amp;".*",TabSynthez[Page4],"Validé")&gt;0,IF(COUNTIFS(TabSynthez[Test],"="&amp;$AE73&amp;".*",TabSynthez[Page4],"Validé")+COUNTIFS(TabSynthez[Test],"="&amp;$AE73&amp;".*",TabSynthez[Page4],"NA")=$AF73,1,0),0)</f>
        <v>0</v>
      </c>
      <c r="AK73" s="22">
        <f>IF(COUNTIFS(TabSynthez[Test],"="&amp;$AE73&amp;".*",TabSynthez[Page5],"Validé")&gt;0,IF(COUNTIFS(TabSynthez[Test],"="&amp;$AE73&amp;".*",TabSynthez[Page5],"Validé")+COUNTIFS(TabSynthez[Test],"="&amp;$AE73&amp;".*",TabSynthez[Page5],"NA")=$AF73,1,0),0)</f>
        <v>0</v>
      </c>
      <c r="AL73" s="22">
        <f>IF(COUNTIFS(TabSynthez[Test],"="&amp;$AE73&amp;".*",TabSynthez[Page6],"Validé")&gt;0,IF(COUNTIFS(TabSynthez[Test],"="&amp;$AE73&amp;".*",TabSynthez[Page6],"Validé")+COUNTIFS(TabSynthez[Test],"="&amp;$AE73&amp;".*",TabSynthez[Page6],"NA")=$AF73,1,0),0)</f>
        <v>1</v>
      </c>
      <c r="AM73" s="22">
        <f>IF(COUNTIFS(TabSynthez[Test],"="&amp;$AE73&amp;".*",TabSynthez[Page7],"Validé")&gt;0,IF(COUNTIFS(TabSynthez[Test],"="&amp;$AE73&amp;".*",TabSynthez[Page7],"Validé")+COUNTIFS(TabSynthez[Test],"="&amp;$AE73&amp;".*",TabSynthez[Page7],"NA")=$AF73,1,0),0)</f>
        <v>0</v>
      </c>
      <c r="AN73" s="22">
        <f>IF(COUNTIFS(TabSynthez[Test],"="&amp;$AE73&amp;".*",TabSynthez[Page8],"Validé")&gt;0,IF(COUNTIFS(TabSynthez[Test],"="&amp;$AE73&amp;".*",TabSynthez[Page8],"Validé")+COUNTIFS(TabSynthez[Test],"="&amp;$AE73&amp;".*",TabSynthez[Page8],"NA")=$AF73,1,0),0)</f>
        <v>0</v>
      </c>
      <c r="AO73" s="22">
        <f>IF(COUNTIFS(TabSynthez[Test],"="&amp;$AE73&amp;".*",TabSynthez[Page9],"Validé")&gt;0,IF(COUNTIFS(TabSynthez[Test],"="&amp;$AE73&amp;".*",TabSynthez[Page9],"Validé")+COUNTIFS(TabSynthez[Test],"="&amp;$AE73&amp;".*",TabSynthez[Page9],"NA")=$AF73,1,0),0)</f>
        <v>1</v>
      </c>
      <c r="AP73" s="22">
        <f>IF(COUNTIFS(TabSynthez[Test],"="&amp;$AE73&amp;".*",TabSynthez[Page10],"Validé")&gt;0,IF(COUNTIFS(TabSynthez[Test],"="&amp;$AE73&amp;".*",TabSynthez[Page10],"Validé")+COUNTIFS(TabSynthez[Test],"="&amp;$AE73&amp;".*",TabSynthez[Page10],"NA")=$AF73,1,0),0)</f>
        <v>0</v>
      </c>
      <c r="AQ73" s="22">
        <f>IF(COUNTIFS(TabSynthez[Test],"="&amp;$AE73&amp;".*",TabSynthez[Page11],"Validé")&gt;0,IF(COUNTIFS(TabSynthez[Test],"="&amp;$AE73&amp;".*",TabSynthez[Page11],"Validé")+COUNTIFS(TabSynthez[Test],"="&amp;$AE73&amp;".*",TabSynthez[Page11],"NA")=$AF73,1,0),0)</f>
        <v>1</v>
      </c>
      <c r="AR73" s="22">
        <f>IF(COUNTIFS(TabSynthez[Test],"="&amp;$AE73&amp;".*",TabSynthez[Page12],"Validé")&gt;0,IF(COUNTIFS(TabSynthez[Test],"="&amp;$AE73&amp;".*",TabSynthez[Page12],"Validé")+COUNTIFS(TabSynthez[Test],"="&amp;$AE73&amp;".*",TabSynthez[Page12],"NA")=$AF73,1,0),0)</f>
        <v>0</v>
      </c>
      <c r="AS73" s="22">
        <f>IF(COUNTIFS(TabSynthez[Test],"="&amp;$AE73&amp;".*",TabSynthez[Page13],"Validé")&gt;0,IF(COUNTIFS(TabSynthez[Test],"="&amp;$AE73&amp;".*",TabSynthez[Page13],"Validé")+COUNTIFS(TabSynthez[Test],"="&amp;$AE73&amp;".*",TabSynthez[Page13],"NA")=$AF73,1,0),0)</f>
        <v>0</v>
      </c>
    </row>
    <row r="74" spans="1:45" s="9" customFormat="1" x14ac:dyDescent="0.25">
      <c r="A74" s="68"/>
      <c r="B74" s="75" t="str">
        <f>Modèle!B76</f>
        <v>Couleurs</v>
      </c>
      <c r="C74" s="82" t="str">
        <f>Modèle!D76</f>
        <v>3.3.2</v>
      </c>
      <c r="D74" s="83" t="str">
        <f>Modèle!E76</f>
        <v>AA</v>
      </c>
      <c r="E74" s="193">
        <f ca="1">COUNTIF(OFFSET(Synthèse!$G83,0,0,1,COUNTA(Synthèse!$10:$10)-6),"="&amp;$E$1)</f>
        <v>0</v>
      </c>
      <c r="F74" s="193">
        <f ca="1">COUNTIF(OFFSET(Synthèse!$G83,0,0,1,COUNTA(Synthèse!$10:$10)-6),"="&amp;$F$1)</f>
        <v>11</v>
      </c>
      <c r="G74" s="193">
        <f ca="1">COUNTIF(OFFSET(Synthèse!$G83,0,0,1,COUNTA(Synthèse!$10:$10)-6),"="&amp;$G$1)</f>
        <v>0</v>
      </c>
      <c r="H74" s="193">
        <f ca="1">COUNTIF(OFFSET(Synthèse!$G83,0,0,1,COUNTA(Synthèse!$10:$10)-6),"="&amp;$H$1)</f>
        <v>2</v>
      </c>
      <c r="I74" s="219">
        <f t="shared" ca="1" si="10"/>
        <v>13</v>
      </c>
      <c r="J74" s="68"/>
      <c r="K74" s="96" t="s">
        <v>572</v>
      </c>
      <c r="L74" s="196" t="s">
        <v>24</v>
      </c>
      <c r="M74" s="196"/>
      <c r="N74" s="196" t="s">
        <v>360</v>
      </c>
      <c r="O74" s="197">
        <f ca="1">IF(SUM(E$129:E$129)&gt;=1,0,1)</f>
        <v>0</v>
      </c>
      <c r="P74" s="197">
        <f ca="1">IF(SUM(E$129)&gt;=1,1,IF(SUM(G$129)&gt;=1,1,IF(SUM(F$129)&gt;=1,0,1)))</f>
        <v>1</v>
      </c>
      <c r="Q74" s="197">
        <f ca="1">IF(SUM(E$129)&gt;=1,1,IF(SUM(G$129)&gt;=1,0,1))</f>
        <v>1</v>
      </c>
      <c r="R74" s="197">
        <f ca="1">IF(SUM(E$129)&gt;=1,1,IF(SUM(G$129)&gt;=1,1,IF(SUM(F$129)&gt;=1,1,IF(SUM(H$129)&gt;=1,0,1))))</f>
        <v>1</v>
      </c>
      <c r="S74" s="68"/>
      <c r="U74" s="68"/>
      <c r="X74" s="68"/>
      <c r="AA74" s="68"/>
      <c r="AD74" s="68"/>
      <c r="AE74" s="276" t="s">
        <v>373</v>
      </c>
      <c r="AF74" s="222">
        <f>COUNTIF(TabTrans[Test],"="&amp;Value!$AE74&amp;".*")</f>
        <v>1</v>
      </c>
      <c r="AG74" s="22">
        <f>IF(COUNTIFS(TabSynthez[Test],"="&amp;$AE74&amp;".*",TabSynthez[Page1],"Validé")&gt;0,IF(COUNTIFS(TabSynthez[Test],"="&amp;$AE74&amp;".*",TabSynthez[Page1],"Validé")+COUNTIFS(TabSynthez[Test],"="&amp;$AE74&amp;".*",TabSynthez[Page1],"NA")=$AF74,1,0),0)</f>
        <v>0</v>
      </c>
      <c r="AH74" s="22">
        <f>IF(COUNTIFS(TabSynthez[Test],"="&amp;$AE74&amp;".*",TabSynthez[Page2],"Validé")&gt;0,IF(COUNTIFS(TabSynthez[Test],"="&amp;$AE74&amp;".*",TabSynthez[Page2],"Validé")+COUNTIFS(TabSynthez[Test],"="&amp;$AE74&amp;".*",TabSynthez[Page2],"NA")=$AF74,1,0),0)</f>
        <v>0</v>
      </c>
      <c r="AI74" s="22">
        <f>IF(COUNTIFS(TabSynthez[Test],"="&amp;$AE74&amp;".*",TabSynthez[Page3],"Validé")&gt;0,IF(COUNTIFS(TabSynthez[Test],"="&amp;$AE74&amp;".*",TabSynthez[Page3],"Validé")+COUNTIFS(TabSynthez[Test],"="&amp;$AE74&amp;".*",TabSynthez[Page3],"NA")=$AF74,1,0),0)</f>
        <v>0</v>
      </c>
      <c r="AJ74" s="22">
        <f>IF(COUNTIFS(TabSynthez[Test],"="&amp;$AE74&amp;".*",TabSynthez[Page4],"Validé")&gt;0,IF(COUNTIFS(TabSynthez[Test],"="&amp;$AE74&amp;".*",TabSynthez[Page4],"Validé")+COUNTIFS(TabSynthez[Test],"="&amp;$AE74&amp;".*",TabSynthez[Page4],"NA")=$AF74,1,0),0)</f>
        <v>0</v>
      </c>
      <c r="AK74" s="22">
        <f>IF(COUNTIFS(TabSynthez[Test],"="&amp;$AE74&amp;".*",TabSynthez[Page5],"Validé")&gt;0,IF(COUNTIFS(TabSynthez[Test],"="&amp;$AE74&amp;".*",TabSynthez[Page5],"Validé")+COUNTIFS(TabSynthez[Test],"="&amp;$AE74&amp;".*",TabSynthez[Page5],"NA")=$AF74,1,0),0)</f>
        <v>0</v>
      </c>
      <c r="AL74" s="22">
        <f>IF(COUNTIFS(TabSynthez[Test],"="&amp;$AE74&amp;".*",TabSynthez[Page6],"Validé")&gt;0,IF(COUNTIFS(TabSynthez[Test],"="&amp;$AE74&amp;".*",TabSynthez[Page6],"Validé")+COUNTIFS(TabSynthez[Test],"="&amp;$AE74&amp;".*",TabSynthez[Page6],"NA")=$AF74,1,0),0)</f>
        <v>0</v>
      </c>
      <c r="AM74" s="22">
        <f>IF(COUNTIFS(TabSynthez[Test],"="&amp;$AE74&amp;".*",TabSynthez[Page7],"Validé")&gt;0,IF(COUNTIFS(TabSynthez[Test],"="&amp;$AE74&amp;".*",TabSynthez[Page7],"Validé")+COUNTIFS(TabSynthez[Test],"="&amp;$AE74&amp;".*",TabSynthez[Page7],"NA")=$AF74,1,0),0)</f>
        <v>0</v>
      </c>
      <c r="AN74" s="22">
        <f>IF(COUNTIFS(TabSynthez[Test],"="&amp;$AE74&amp;".*",TabSynthez[Page8],"Validé")&gt;0,IF(COUNTIFS(TabSynthez[Test],"="&amp;$AE74&amp;".*",TabSynthez[Page8],"Validé")+COUNTIFS(TabSynthez[Test],"="&amp;$AE74&amp;".*",TabSynthez[Page8],"NA")=$AF74,1,0),0)</f>
        <v>0</v>
      </c>
      <c r="AO74" s="22">
        <f>IF(COUNTIFS(TabSynthez[Test],"="&amp;$AE74&amp;".*",TabSynthez[Page9],"Validé")&gt;0,IF(COUNTIFS(TabSynthez[Test],"="&amp;$AE74&amp;".*",TabSynthez[Page9],"Validé")+COUNTIFS(TabSynthez[Test],"="&amp;$AE74&amp;".*",TabSynthez[Page9],"NA")=$AF74,1,0),0)</f>
        <v>0</v>
      </c>
      <c r="AP74" s="22">
        <f>IF(COUNTIFS(TabSynthez[Test],"="&amp;$AE74&amp;".*",TabSynthez[Page10],"Validé")&gt;0,IF(COUNTIFS(TabSynthez[Test],"="&amp;$AE74&amp;".*",TabSynthez[Page10],"Validé")+COUNTIFS(TabSynthez[Test],"="&amp;$AE74&amp;".*",TabSynthez[Page10],"NA")=$AF74,1,0),0)</f>
        <v>0</v>
      </c>
      <c r="AQ74" s="22">
        <f>IF(COUNTIFS(TabSynthez[Test],"="&amp;$AE74&amp;".*",TabSynthez[Page11],"Validé")&gt;0,IF(COUNTIFS(TabSynthez[Test],"="&amp;$AE74&amp;".*",TabSynthez[Page11],"Validé")+COUNTIFS(TabSynthez[Test],"="&amp;$AE74&amp;".*",TabSynthez[Page11],"NA")=$AF74,1,0),0)</f>
        <v>0</v>
      </c>
      <c r="AR74" s="22">
        <f>IF(COUNTIFS(TabSynthez[Test],"="&amp;$AE74&amp;".*",TabSynthez[Page12],"Validé")&gt;0,IF(COUNTIFS(TabSynthez[Test],"="&amp;$AE74&amp;".*",TabSynthez[Page12],"Validé")+COUNTIFS(TabSynthez[Test],"="&amp;$AE74&amp;".*",TabSynthez[Page12],"NA")=$AF74,1,0),0)</f>
        <v>0</v>
      </c>
      <c r="AS74" s="22">
        <f>IF(COUNTIFS(TabSynthez[Test],"="&amp;$AE74&amp;".*",TabSynthez[Page13],"Validé")&gt;0,IF(COUNTIFS(TabSynthez[Test],"="&amp;$AE74&amp;".*",TabSynthez[Page13],"Validé")+COUNTIFS(TabSynthez[Test],"="&amp;$AE74&amp;".*",TabSynthez[Page13],"NA")=$AF74,1,0),0)</f>
        <v>0</v>
      </c>
    </row>
    <row r="75" spans="1:45" s="9" customFormat="1" x14ac:dyDescent="0.25">
      <c r="A75" s="68"/>
      <c r="B75" s="75" t="str">
        <f>Modèle!B77</f>
        <v>Couleurs</v>
      </c>
      <c r="C75" s="82" t="str">
        <f>Modèle!D77</f>
        <v>3.3.3</v>
      </c>
      <c r="D75" s="83" t="str">
        <f>Modèle!E77</f>
        <v>AA</v>
      </c>
      <c r="E75" s="193">
        <f ca="1">COUNTIF(OFFSET(Synthèse!$G84,0,0,1,COUNTA(Synthèse!$10:$10)-6),"="&amp;$E$1)</f>
        <v>0</v>
      </c>
      <c r="F75" s="193">
        <f ca="1">COUNTIF(OFFSET(Synthèse!$G84,0,0,1,COUNTA(Synthèse!$10:$10)-6),"="&amp;$F$1)</f>
        <v>13</v>
      </c>
      <c r="G75" s="193">
        <f ca="1">COUNTIF(OFFSET(Synthèse!$G84,0,0,1,COUNTA(Synthèse!$10:$10)-6),"="&amp;$G$1)</f>
        <v>0</v>
      </c>
      <c r="H75" s="193">
        <f ca="1">COUNTIF(OFFSET(Synthèse!$G84,0,0,1,COUNTA(Synthèse!$10:$10)-6),"="&amp;$H$1)</f>
        <v>0</v>
      </c>
      <c r="I75" s="219">
        <f t="shared" ca="1" si="10"/>
        <v>13</v>
      </c>
      <c r="J75" s="68"/>
      <c r="K75" s="96" t="s">
        <v>442</v>
      </c>
      <c r="L75" s="196" t="s">
        <v>25</v>
      </c>
      <c r="M75" s="196"/>
      <c r="N75" s="196" t="s">
        <v>361</v>
      </c>
      <c r="O75" s="197">
        <f ca="1">IF(SUM(E$130:E$132)&gt;=1,0,1)</f>
        <v>0</v>
      </c>
      <c r="P75" s="197">
        <f ca="1">IF(SUM(E$130:E$132)&gt;=1,1,IF(SUM(G$130:G$132)&gt;=1,1,IF(SUM(F$130:F$132)&gt;=1,0,1)))</f>
        <v>1</v>
      </c>
      <c r="Q75" s="197">
        <f ca="1">IF(SUM(E$130:E$132)&gt;=1,1,IF(SUM(G$130:G$132)&gt;=1,0,1))</f>
        <v>1</v>
      </c>
      <c r="R75" s="197">
        <f ca="1">IF(SUM(E$130:E$132)&gt;=1,1,IF(SUM(G$130:G$132)&gt;=1,1,IF(SUM(F$130:F$132)&gt;=1,1,IF(SUM(H$130:H$132)&gt;=1,0,1))))</f>
        <v>1</v>
      </c>
      <c r="S75" s="68"/>
      <c r="U75" s="68"/>
      <c r="X75" s="68"/>
      <c r="AA75" s="68"/>
      <c r="AD75" s="68"/>
      <c r="AE75" s="276" t="s">
        <v>374</v>
      </c>
      <c r="AF75" s="222">
        <f>COUNTIF(TabTrans[Test],"="&amp;Value!$AE75&amp;".*")</f>
        <v>3</v>
      </c>
      <c r="AG75" s="22">
        <f>IF(COUNTIFS(TabSynthez[Test],"="&amp;$AE75&amp;".*",TabSynthez[Page1],"Validé")&gt;0,IF(COUNTIFS(TabSynthez[Test],"="&amp;$AE75&amp;".*",TabSynthez[Page1],"Validé")+COUNTIFS(TabSynthez[Test],"="&amp;$AE75&amp;".*",TabSynthez[Page1],"NA")=$AF75,1,0),0)</f>
        <v>0</v>
      </c>
      <c r="AH75" s="22">
        <f>IF(COUNTIFS(TabSynthez[Test],"="&amp;$AE75&amp;".*",TabSynthez[Page2],"Validé")&gt;0,IF(COUNTIFS(TabSynthez[Test],"="&amp;$AE75&amp;".*",TabSynthez[Page2],"Validé")+COUNTIFS(TabSynthez[Test],"="&amp;$AE75&amp;".*",TabSynthez[Page2],"NA")=$AF75,1,0),0)</f>
        <v>0</v>
      </c>
      <c r="AI75" s="22">
        <f>IF(COUNTIFS(TabSynthez[Test],"="&amp;$AE75&amp;".*",TabSynthez[Page3],"Validé")&gt;0,IF(COUNTIFS(TabSynthez[Test],"="&amp;$AE75&amp;".*",TabSynthez[Page3],"Validé")+COUNTIFS(TabSynthez[Test],"="&amp;$AE75&amp;".*",TabSynthez[Page3],"NA")=$AF75,1,0),0)</f>
        <v>0</v>
      </c>
      <c r="AJ75" s="22">
        <f>IF(COUNTIFS(TabSynthez[Test],"="&amp;$AE75&amp;".*",TabSynthez[Page4],"Validé")&gt;0,IF(COUNTIFS(TabSynthez[Test],"="&amp;$AE75&amp;".*",TabSynthez[Page4],"Validé")+COUNTIFS(TabSynthez[Test],"="&amp;$AE75&amp;".*",TabSynthez[Page4],"NA")=$AF75,1,0),0)</f>
        <v>0</v>
      </c>
      <c r="AK75" s="22">
        <f>IF(COUNTIFS(TabSynthez[Test],"="&amp;$AE75&amp;".*",TabSynthez[Page5],"Validé")&gt;0,IF(COUNTIFS(TabSynthez[Test],"="&amp;$AE75&amp;".*",TabSynthez[Page5],"Validé")+COUNTIFS(TabSynthez[Test],"="&amp;$AE75&amp;".*",TabSynthez[Page5],"NA")=$AF75,1,0),0)</f>
        <v>0</v>
      </c>
      <c r="AL75" s="22">
        <f>IF(COUNTIFS(TabSynthez[Test],"="&amp;$AE75&amp;".*",TabSynthez[Page6],"Validé")&gt;0,IF(COUNTIFS(TabSynthez[Test],"="&amp;$AE75&amp;".*",TabSynthez[Page6],"Validé")+COUNTIFS(TabSynthez[Test],"="&amp;$AE75&amp;".*",TabSynthez[Page6],"NA")=$AF75,1,0),0)</f>
        <v>0</v>
      </c>
      <c r="AM75" s="22">
        <f>IF(COUNTIFS(TabSynthez[Test],"="&amp;$AE75&amp;".*",TabSynthez[Page7],"Validé")&gt;0,IF(COUNTIFS(TabSynthez[Test],"="&amp;$AE75&amp;".*",TabSynthez[Page7],"Validé")+COUNTIFS(TabSynthez[Test],"="&amp;$AE75&amp;".*",TabSynthez[Page7],"NA")=$AF75,1,0),0)</f>
        <v>0</v>
      </c>
      <c r="AN75" s="22">
        <f>IF(COUNTIFS(TabSynthez[Test],"="&amp;$AE75&amp;".*",TabSynthez[Page8],"Validé")&gt;0,IF(COUNTIFS(TabSynthez[Test],"="&amp;$AE75&amp;".*",TabSynthez[Page8],"Validé")+COUNTIFS(TabSynthez[Test],"="&amp;$AE75&amp;".*",TabSynthez[Page8],"NA")=$AF75,1,0),0)</f>
        <v>0</v>
      </c>
      <c r="AO75" s="22">
        <f>IF(COUNTIFS(TabSynthez[Test],"="&amp;$AE75&amp;".*",TabSynthez[Page9],"Validé")&gt;0,IF(COUNTIFS(TabSynthez[Test],"="&amp;$AE75&amp;".*",TabSynthez[Page9],"Validé")+COUNTIFS(TabSynthez[Test],"="&amp;$AE75&amp;".*",TabSynthez[Page9],"NA")=$AF75,1,0),0)</f>
        <v>0</v>
      </c>
      <c r="AP75" s="22">
        <f>IF(COUNTIFS(TabSynthez[Test],"="&amp;$AE75&amp;".*",TabSynthez[Page10],"Validé")&gt;0,IF(COUNTIFS(TabSynthez[Test],"="&amp;$AE75&amp;".*",TabSynthez[Page10],"Validé")+COUNTIFS(TabSynthez[Test],"="&amp;$AE75&amp;".*",TabSynthez[Page10],"NA")=$AF75,1,0),0)</f>
        <v>0</v>
      </c>
      <c r="AQ75" s="22">
        <f>IF(COUNTIFS(TabSynthez[Test],"="&amp;$AE75&amp;".*",TabSynthez[Page11],"Validé")&gt;0,IF(COUNTIFS(TabSynthez[Test],"="&amp;$AE75&amp;".*",TabSynthez[Page11],"Validé")+COUNTIFS(TabSynthez[Test],"="&amp;$AE75&amp;".*",TabSynthez[Page11],"NA")=$AF75,1,0),0)</f>
        <v>0</v>
      </c>
      <c r="AR75" s="22">
        <f>IF(COUNTIFS(TabSynthez[Test],"="&amp;$AE75&amp;".*",TabSynthez[Page12],"Validé")&gt;0,IF(COUNTIFS(TabSynthez[Test],"="&amp;$AE75&amp;".*",TabSynthez[Page12],"Validé")+COUNTIFS(TabSynthez[Test],"="&amp;$AE75&amp;".*",TabSynthez[Page12],"NA")=$AF75,1,0),0)</f>
        <v>0</v>
      </c>
      <c r="AS75" s="22">
        <f>IF(COUNTIFS(TabSynthez[Test],"="&amp;$AE75&amp;".*",TabSynthez[Page13],"Validé")&gt;0,IF(COUNTIFS(TabSynthez[Test],"="&amp;$AE75&amp;".*",TabSynthez[Page13],"Validé")+COUNTIFS(TabSynthez[Test],"="&amp;$AE75&amp;".*",TabSynthez[Page13],"NA")=$AF75,1,0),0)</f>
        <v>0</v>
      </c>
    </row>
    <row r="76" spans="1:45" s="9" customFormat="1" x14ac:dyDescent="0.25">
      <c r="A76" s="68"/>
      <c r="B76" s="75" t="str">
        <f>Modèle!B78</f>
        <v>Couleurs</v>
      </c>
      <c r="C76" s="82" t="str">
        <f>Modèle!D78</f>
        <v>3.3.4</v>
      </c>
      <c r="D76" s="83" t="str">
        <f>Modèle!E78</f>
        <v>AA</v>
      </c>
      <c r="E76" s="193">
        <f ca="1">COUNTIF(OFFSET(Synthèse!$G85,0,0,1,COUNTA(Synthèse!$10:$10)-6),"="&amp;$E$1)</f>
        <v>0</v>
      </c>
      <c r="F76" s="193">
        <f ca="1">COUNTIF(OFFSET(Synthèse!$G85,0,0,1,COUNTA(Synthèse!$10:$10)-6),"="&amp;$F$1)</f>
        <v>0</v>
      </c>
      <c r="G76" s="193">
        <f ca="1">COUNTIF(OFFSET(Synthèse!$G85,0,0,1,COUNTA(Synthèse!$10:$10)-6),"="&amp;$G$1)</f>
        <v>0</v>
      </c>
      <c r="H76" s="193">
        <f ca="1">COUNTIF(OFFSET(Synthèse!$G85,0,0,1,COUNTA(Synthèse!$10:$10)-6),"="&amp;$H$1)</f>
        <v>13</v>
      </c>
      <c r="I76" s="219">
        <f t="shared" ca="1" si="10"/>
        <v>13</v>
      </c>
      <c r="J76" s="68"/>
      <c r="K76" s="96" t="s">
        <v>573</v>
      </c>
      <c r="L76" s="198" t="s">
        <v>24</v>
      </c>
      <c r="M76" s="198"/>
      <c r="N76" s="198" t="s">
        <v>362</v>
      </c>
      <c r="O76" s="199">
        <f ca="1">IF(SUM(E$133:E$135)&gt;=1,0,1)</f>
        <v>1</v>
      </c>
      <c r="P76" s="199">
        <f ca="1">IF(SUM(E$133:E$135)&gt;=1,1,IF(SUM(G$133:G$135)&gt;=1,1,IF(SUM(F$133:F$135)&gt;=1,0,1)))</f>
        <v>0</v>
      </c>
      <c r="Q76" s="199">
        <f ca="1">IF(SUM(E$133:E$135)&gt;=1,1,IF(SUM(G$133:G$135)&gt;=1,0,1))</f>
        <v>1</v>
      </c>
      <c r="R76" s="199">
        <f ca="1">IF(SUM(E$133:E$135)&gt;=1,1,IF(SUM(G$133:G$135)&gt;=1,1,IF(SUM(F$133:F$135)&gt;=1,1,IF(SUM(H$133:H$135)&gt;=1,0,1))))</f>
        <v>1</v>
      </c>
      <c r="S76" s="68"/>
      <c r="U76" s="68"/>
      <c r="X76" s="68"/>
      <c r="AA76" s="68"/>
      <c r="AD76" s="68"/>
      <c r="AE76" s="276" t="s">
        <v>375</v>
      </c>
      <c r="AF76" s="222">
        <f>COUNTIF(TabTrans[Test],"="&amp;Value!$AE76&amp;".*")</f>
        <v>2</v>
      </c>
      <c r="AG76" s="22">
        <f>IF(COUNTIFS(TabSynthez[Test],"="&amp;$AE76&amp;".*",TabSynthez[Page1],"Validé")&gt;0,IF(COUNTIFS(TabSynthez[Test],"="&amp;$AE76&amp;".*",TabSynthez[Page1],"Validé")+COUNTIFS(TabSynthez[Test],"="&amp;$AE76&amp;".*",TabSynthez[Page1],"NA")=$AF76,1,0),0)</f>
        <v>0</v>
      </c>
      <c r="AH76" s="22">
        <f>IF(COUNTIFS(TabSynthez[Test],"="&amp;$AE76&amp;".*",TabSynthez[Page2],"Validé")&gt;0,IF(COUNTIFS(TabSynthez[Test],"="&amp;$AE76&amp;".*",TabSynthez[Page2],"Validé")+COUNTIFS(TabSynthez[Test],"="&amp;$AE76&amp;".*",TabSynthez[Page2],"NA")=$AF76,1,0),0)</f>
        <v>0</v>
      </c>
      <c r="AI76" s="22">
        <f>IF(COUNTIFS(TabSynthez[Test],"="&amp;$AE76&amp;".*",TabSynthez[Page3],"Validé")&gt;0,IF(COUNTIFS(TabSynthez[Test],"="&amp;$AE76&amp;".*",TabSynthez[Page3],"Validé")+COUNTIFS(TabSynthez[Test],"="&amp;$AE76&amp;".*",TabSynthez[Page3],"NA")=$AF76,1,0),0)</f>
        <v>0</v>
      </c>
      <c r="AJ76" s="22">
        <f>IF(COUNTIFS(TabSynthez[Test],"="&amp;$AE76&amp;".*",TabSynthez[Page4],"Validé")&gt;0,IF(COUNTIFS(TabSynthez[Test],"="&amp;$AE76&amp;".*",TabSynthez[Page4],"Validé")+COUNTIFS(TabSynthez[Test],"="&amp;$AE76&amp;".*",TabSynthez[Page4],"NA")=$AF76,1,0),0)</f>
        <v>0</v>
      </c>
      <c r="AK76" s="22">
        <f>IF(COUNTIFS(TabSynthez[Test],"="&amp;$AE76&amp;".*",TabSynthez[Page5],"Validé")&gt;0,IF(COUNTIFS(TabSynthez[Test],"="&amp;$AE76&amp;".*",TabSynthez[Page5],"Validé")+COUNTIFS(TabSynthez[Test],"="&amp;$AE76&amp;".*",TabSynthez[Page5],"NA")=$AF76,1,0),0)</f>
        <v>0</v>
      </c>
      <c r="AL76" s="22">
        <f>IF(COUNTIFS(TabSynthez[Test],"="&amp;$AE76&amp;".*",TabSynthez[Page6],"Validé")&gt;0,IF(COUNTIFS(TabSynthez[Test],"="&amp;$AE76&amp;".*",TabSynthez[Page6],"Validé")+COUNTIFS(TabSynthez[Test],"="&amp;$AE76&amp;".*",TabSynthez[Page6],"NA")=$AF76,1,0),0)</f>
        <v>0</v>
      </c>
      <c r="AM76" s="22">
        <f>IF(COUNTIFS(TabSynthez[Test],"="&amp;$AE76&amp;".*",TabSynthez[Page7],"Validé")&gt;0,IF(COUNTIFS(TabSynthez[Test],"="&amp;$AE76&amp;".*",TabSynthez[Page7],"Validé")+COUNTIFS(TabSynthez[Test],"="&amp;$AE76&amp;".*",TabSynthez[Page7],"NA")=$AF76,1,0),0)</f>
        <v>0</v>
      </c>
      <c r="AN76" s="22">
        <f>IF(COUNTIFS(TabSynthez[Test],"="&amp;$AE76&amp;".*",TabSynthez[Page8],"Validé")&gt;0,IF(COUNTIFS(TabSynthez[Test],"="&amp;$AE76&amp;".*",TabSynthez[Page8],"Validé")+COUNTIFS(TabSynthez[Test],"="&amp;$AE76&amp;".*",TabSynthez[Page8],"NA")=$AF76,1,0),0)</f>
        <v>0</v>
      </c>
      <c r="AO76" s="22">
        <f>IF(COUNTIFS(TabSynthez[Test],"="&amp;$AE76&amp;".*",TabSynthez[Page9],"Validé")&gt;0,IF(COUNTIFS(TabSynthez[Test],"="&amp;$AE76&amp;".*",TabSynthez[Page9],"Validé")+COUNTIFS(TabSynthez[Test],"="&amp;$AE76&amp;".*",TabSynthez[Page9],"NA")=$AF76,1,0),0)</f>
        <v>0</v>
      </c>
      <c r="AP76" s="22">
        <f>IF(COUNTIFS(TabSynthez[Test],"="&amp;$AE76&amp;".*",TabSynthez[Page10],"Validé")&gt;0,IF(COUNTIFS(TabSynthez[Test],"="&amp;$AE76&amp;".*",TabSynthez[Page10],"Validé")+COUNTIFS(TabSynthez[Test],"="&amp;$AE76&amp;".*",TabSynthez[Page10],"NA")=$AF76,1,0),0)</f>
        <v>0</v>
      </c>
      <c r="AQ76" s="22">
        <f>IF(COUNTIFS(TabSynthez[Test],"="&amp;$AE76&amp;".*",TabSynthez[Page11],"Validé")&gt;0,IF(COUNTIFS(TabSynthez[Test],"="&amp;$AE76&amp;".*",TabSynthez[Page11],"Validé")+COUNTIFS(TabSynthez[Test],"="&amp;$AE76&amp;".*",TabSynthez[Page11],"NA")=$AF76,1,0),0)</f>
        <v>0</v>
      </c>
      <c r="AR76" s="22">
        <f>IF(COUNTIFS(TabSynthez[Test],"="&amp;$AE76&amp;".*",TabSynthez[Page12],"Validé")&gt;0,IF(COUNTIFS(TabSynthez[Test],"="&amp;$AE76&amp;".*",TabSynthez[Page12],"Validé")+COUNTIFS(TabSynthez[Test],"="&amp;$AE76&amp;".*",TabSynthez[Page12],"NA")=$AF76,1,0),0)</f>
        <v>0</v>
      </c>
      <c r="AS76" s="22">
        <f>IF(COUNTIFS(TabSynthez[Test],"="&amp;$AE76&amp;".*",TabSynthez[Page13],"Validé")&gt;0,IF(COUNTIFS(TabSynthez[Test],"="&amp;$AE76&amp;".*",TabSynthez[Page13],"Validé")+COUNTIFS(TabSynthez[Test],"="&amp;$AE76&amp;".*",TabSynthez[Page13],"NA")=$AF76,1,0),0)</f>
        <v>0</v>
      </c>
    </row>
    <row r="77" spans="1:45" s="9" customFormat="1" x14ac:dyDescent="0.25">
      <c r="A77" s="68"/>
      <c r="B77" s="74" t="str">
        <f>Modèle!B79</f>
        <v>Multimédia</v>
      </c>
      <c r="C77" s="80" t="str">
        <f>Modèle!D79</f>
        <v>4.1.1</v>
      </c>
      <c r="D77" s="81" t="str">
        <f>Modèle!E79</f>
        <v>A</v>
      </c>
      <c r="E77" s="192">
        <f ca="1">COUNTIF(OFFSET(Synthèse!$G86,0,0,1,COUNTA(Synthèse!$10:$10)-6),"="&amp;$E$1)</f>
        <v>0</v>
      </c>
      <c r="F77" s="192">
        <f ca="1">COUNTIF(OFFSET(Synthèse!$G86,0,0,1,COUNTA(Synthèse!$10:$10)-6),"="&amp;$F$1)</f>
        <v>0</v>
      </c>
      <c r="G77" s="192">
        <f ca="1">COUNTIF(OFFSET(Synthèse!$G86,0,0,1,COUNTA(Synthèse!$10:$10)-6),"="&amp;$G$1)</f>
        <v>0</v>
      </c>
      <c r="H77" s="192">
        <f ca="1">COUNTIF(OFFSET(Synthèse!$G86,0,0,1,COUNTA(Synthèse!$10:$10)-6),"="&amp;$H$1)</f>
        <v>13</v>
      </c>
      <c r="I77" s="219">
        <f t="shared" ca="1" si="10"/>
        <v>13</v>
      </c>
      <c r="J77" s="68"/>
      <c r="K77" s="96" t="s">
        <v>574</v>
      </c>
      <c r="L77" s="198" t="s">
        <v>24</v>
      </c>
      <c r="M77" s="198"/>
      <c r="N77" s="198" t="s">
        <v>363</v>
      </c>
      <c r="O77" s="199">
        <f ca="1">IF(SUM(E$136:E$136)&gt;=1,0,1)</f>
        <v>0</v>
      </c>
      <c r="P77" s="199">
        <f ca="1">IF(SUM(E$136)&gt;=1,1,IF(SUM(G$136)&gt;=1,1,IF(SUM(F$136)&gt;=1,0,1)))</f>
        <v>1</v>
      </c>
      <c r="Q77" s="199">
        <f ca="1">IF(SUM(E$136)&gt;=1,1,IF(SUM(G$136)&gt;=1,0,1))</f>
        <v>1</v>
      </c>
      <c r="R77" s="199">
        <f ca="1">IF(SUM(E$136)&gt;=1,1,IF(SUM(G$136)&gt;=1,1,IF(SUM(F$136)&gt;=1,1,IF(SUM(H$136)&gt;=1,0,1))))</f>
        <v>1</v>
      </c>
      <c r="S77" s="68"/>
      <c r="U77" s="68"/>
      <c r="X77" s="68"/>
      <c r="AA77" s="68"/>
      <c r="AD77" s="68"/>
      <c r="AE77" s="276" t="s">
        <v>376</v>
      </c>
      <c r="AF77" s="222">
        <f>COUNTIF(TabTrans[Test],"="&amp;Value!$AE77&amp;".*")</f>
        <v>3</v>
      </c>
      <c r="AG77" s="22">
        <f>IF(COUNTIFS(TabSynthez[Test],"="&amp;$AE77&amp;".*",TabSynthez[Page1],"Validé")&gt;0,IF(COUNTIFS(TabSynthez[Test],"="&amp;$AE77&amp;".*",TabSynthez[Page1],"Validé")+COUNTIFS(TabSynthez[Test],"="&amp;$AE77&amp;".*",TabSynthez[Page1],"NA")=$AF77,1,0),0)</f>
        <v>0</v>
      </c>
      <c r="AH77" s="22">
        <f>IF(COUNTIFS(TabSynthez[Test],"="&amp;$AE77&amp;".*",TabSynthez[Page2],"Validé")&gt;0,IF(COUNTIFS(TabSynthez[Test],"="&amp;$AE77&amp;".*",TabSynthez[Page2],"Validé")+COUNTIFS(TabSynthez[Test],"="&amp;$AE77&amp;".*",TabSynthez[Page2],"NA")=$AF77,1,0),0)</f>
        <v>0</v>
      </c>
      <c r="AI77" s="22">
        <f>IF(COUNTIFS(TabSynthez[Test],"="&amp;$AE77&amp;".*",TabSynthez[Page3],"Validé")&gt;0,IF(COUNTIFS(TabSynthez[Test],"="&amp;$AE77&amp;".*",TabSynthez[Page3],"Validé")+COUNTIFS(TabSynthez[Test],"="&amp;$AE77&amp;".*",TabSynthez[Page3],"NA")=$AF77,1,0),0)</f>
        <v>0</v>
      </c>
      <c r="AJ77" s="22">
        <f>IF(COUNTIFS(TabSynthez[Test],"="&amp;$AE77&amp;".*",TabSynthez[Page4],"Validé")&gt;0,IF(COUNTIFS(TabSynthez[Test],"="&amp;$AE77&amp;".*",TabSynthez[Page4],"Validé")+COUNTIFS(TabSynthez[Test],"="&amp;$AE77&amp;".*",TabSynthez[Page4],"NA")=$AF77,1,0),0)</f>
        <v>0</v>
      </c>
      <c r="AK77" s="22">
        <f>IF(COUNTIFS(TabSynthez[Test],"="&amp;$AE77&amp;".*",TabSynthez[Page5],"Validé")&gt;0,IF(COUNTIFS(TabSynthez[Test],"="&amp;$AE77&amp;".*",TabSynthez[Page5],"Validé")+COUNTIFS(TabSynthez[Test],"="&amp;$AE77&amp;".*",TabSynthez[Page5],"NA")=$AF77,1,0),0)</f>
        <v>0</v>
      </c>
      <c r="AL77" s="22">
        <f>IF(COUNTIFS(TabSynthez[Test],"="&amp;$AE77&amp;".*",TabSynthez[Page6],"Validé")&gt;0,IF(COUNTIFS(TabSynthez[Test],"="&amp;$AE77&amp;".*",TabSynthez[Page6],"Validé")+COUNTIFS(TabSynthez[Test],"="&amp;$AE77&amp;".*",TabSynthez[Page6],"NA")=$AF77,1,0),0)</f>
        <v>0</v>
      </c>
      <c r="AM77" s="22">
        <f>IF(COUNTIFS(TabSynthez[Test],"="&amp;$AE77&amp;".*",TabSynthez[Page7],"Validé")&gt;0,IF(COUNTIFS(TabSynthez[Test],"="&amp;$AE77&amp;".*",TabSynthez[Page7],"Validé")+COUNTIFS(TabSynthez[Test],"="&amp;$AE77&amp;".*",TabSynthez[Page7],"NA")=$AF77,1,0),0)</f>
        <v>0</v>
      </c>
      <c r="AN77" s="22">
        <f>IF(COUNTIFS(TabSynthez[Test],"="&amp;$AE77&amp;".*",TabSynthez[Page8],"Validé")&gt;0,IF(COUNTIFS(TabSynthez[Test],"="&amp;$AE77&amp;".*",TabSynthez[Page8],"Validé")+COUNTIFS(TabSynthez[Test],"="&amp;$AE77&amp;".*",TabSynthez[Page8],"NA")=$AF77,1,0),0)</f>
        <v>0</v>
      </c>
      <c r="AO77" s="22">
        <f>IF(COUNTIFS(TabSynthez[Test],"="&amp;$AE77&amp;".*",TabSynthez[Page9],"Validé")&gt;0,IF(COUNTIFS(TabSynthez[Test],"="&amp;$AE77&amp;".*",TabSynthez[Page9],"Validé")+COUNTIFS(TabSynthez[Test],"="&amp;$AE77&amp;".*",TabSynthez[Page9],"NA")=$AF77,1,0),0)</f>
        <v>0</v>
      </c>
      <c r="AP77" s="22">
        <f>IF(COUNTIFS(TabSynthez[Test],"="&amp;$AE77&amp;".*",TabSynthez[Page10],"Validé")&gt;0,IF(COUNTIFS(TabSynthez[Test],"="&amp;$AE77&amp;".*",TabSynthez[Page10],"Validé")+COUNTIFS(TabSynthez[Test],"="&amp;$AE77&amp;".*",TabSynthez[Page10],"NA")=$AF77,1,0),0)</f>
        <v>0</v>
      </c>
      <c r="AQ77" s="22">
        <f>IF(COUNTIFS(TabSynthez[Test],"="&amp;$AE77&amp;".*",TabSynthez[Page11],"Validé")&gt;0,IF(COUNTIFS(TabSynthez[Test],"="&amp;$AE77&amp;".*",TabSynthez[Page11],"Validé")+COUNTIFS(TabSynthez[Test],"="&amp;$AE77&amp;".*",TabSynthez[Page11],"NA")=$AF77,1,0),0)</f>
        <v>0</v>
      </c>
      <c r="AR77" s="22">
        <f>IF(COUNTIFS(TabSynthez[Test],"="&amp;$AE77&amp;".*",TabSynthez[Page12],"Validé")&gt;0,IF(COUNTIFS(TabSynthez[Test],"="&amp;$AE77&amp;".*",TabSynthez[Page12],"Validé")+COUNTIFS(TabSynthez[Test],"="&amp;$AE77&amp;".*",TabSynthez[Page12],"NA")=$AF77,1,0),0)</f>
        <v>0</v>
      </c>
      <c r="AS77" s="22">
        <f>IF(COUNTIFS(TabSynthez[Test],"="&amp;$AE77&amp;".*",TabSynthez[Page13],"Validé")&gt;0,IF(COUNTIFS(TabSynthez[Test],"="&amp;$AE77&amp;".*",TabSynthez[Page13],"Validé")+COUNTIFS(TabSynthez[Test],"="&amp;$AE77&amp;".*",TabSynthez[Page13],"NA")=$AF77,1,0),0)</f>
        <v>0</v>
      </c>
    </row>
    <row r="78" spans="1:45" s="9" customFormat="1" x14ac:dyDescent="0.25">
      <c r="A78" s="68"/>
      <c r="B78" s="74" t="str">
        <f>Modèle!B80</f>
        <v>Multimédia</v>
      </c>
      <c r="C78" s="80" t="str">
        <f>Modèle!D80</f>
        <v>4.1.2</v>
      </c>
      <c r="D78" s="81" t="str">
        <f>Modèle!E80</f>
        <v>A</v>
      </c>
      <c r="E78" s="192">
        <f ca="1">COUNTIF(OFFSET(Synthèse!$G87,0,0,1,COUNTA(Synthèse!$10:$10)-6),"="&amp;$E$1)</f>
        <v>0</v>
      </c>
      <c r="F78" s="192">
        <f ca="1">COUNTIF(OFFSET(Synthèse!$G87,0,0,1,COUNTA(Synthèse!$10:$10)-6),"="&amp;$F$1)</f>
        <v>0</v>
      </c>
      <c r="G78" s="192">
        <f ca="1">COUNTIF(OFFSET(Synthèse!$G87,0,0,1,COUNTA(Synthèse!$10:$10)-6),"="&amp;$G$1)</f>
        <v>0</v>
      </c>
      <c r="H78" s="192">
        <f ca="1">COUNTIF(OFFSET(Synthèse!$G87,0,0,1,COUNTA(Synthèse!$10:$10)-6),"="&amp;$H$1)</f>
        <v>13</v>
      </c>
      <c r="I78" s="219">
        <f t="shared" ca="1" si="10"/>
        <v>13</v>
      </c>
      <c r="J78" s="68"/>
      <c r="K78" s="96" t="s">
        <v>575</v>
      </c>
      <c r="L78" s="198" t="s">
        <v>24</v>
      </c>
      <c r="M78" s="198"/>
      <c r="N78" s="198" t="s">
        <v>364</v>
      </c>
      <c r="O78" s="199">
        <f ca="1">IF(SUM(E$137:E$137)&gt;=1,0,1)</f>
        <v>1</v>
      </c>
      <c r="P78" s="199">
        <f ca="1">IF(SUM(E$137)&gt;=1,1,IF(SUM(G$137)&gt;=1,1,IF(SUM(F$137)&gt;=1,0,1)))</f>
        <v>0</v>
      </c>
      <c r="Q78" s="199">
        <f ca="1">IF(SUM(E$137)&gt;=1,1,IF(SUM(G$137)&gt;=1,0,1))</f>
        <v>1</v>
      </c>
      <c r="R78" s="199">
        <f ca="1">IF(SUM(E$137)&gt;=1,1,IF(SUM(G$137)&gt;=1,1,IF(SUM(F$137)&gt;=1,1,IF(SUM(H$137)&gt;=1,0,1))))</f>
        <v>1</v>
      </c>
      <c r="S78" s="68"/>
      <c r="U78" s="68"/>
      <c r="X78" s="68"/>
      <c r="AA78" s="68"/>
      <c r="AD78" s="68"/>
      <c r="AE78" s="276" t="s">
        <v>377</v>
      </c>
      <c r="AF78" s="222">
        <f>COUNTIF(TabTrans[Test],"="&amp;Value!$AE78&amp;".*")</f>
        <v>1</v>
      </c>
      <c r="AG78" s="22">
        <f>IF(COUNTIFS(TabSynthez[Test],"="&amp;$AE78&amp;".*",TabSynthez[Page1],"Validé")&gt;0,IF(COUNTIFS(TabSynthez[Test],"="&amp;$AE78&amp;".*",TabSynthez[Page1],"Validé")+COUNTIFS(TabSynthez[Test],"="&amp;$AE78&amp;".*",TabSynthez[Page1],"NA")=$AF78,1,0),0)</f>
        <v>0</v>
      </c>
      <c r="AH78" s="22">
        <f>IF(COUNTIFS(TabSynthez[Test],"="&amp;$AE78&amp;".*",TabSynthez[Page2],"Validé")&gt;0,IF(COUNTIFS(TabSynthez[Test],"="&amp;$AE78&amp;".*",TabSynthez[Page2],"Validé")+COUNTIFS(TabSynthez[Test],"="&amp;$AE78&amp;".*",TabSynthez[Page2],"NA")=$AF78,1,0),0)</f>
        <v>0</v>
      </c>
      <c r="AI78" s="22">
        <f>IF(COUNTIFS(TabSynthez[Test],"="&amp;$AE78&amp;".*",TabSynthez[Page3],"Validé")&gt;0,IF(COUNTIFS(TabSynthez[Test],"="&amp;$AE78&amp;".*",TabSynthez[Page3],"Validé")+COUNTIFS(TabSynthez[Test],"="&amp;$AE78&amp;".*",TabSynthez[Page3],"NA")=$AF78,1,0),0)</f>
        <v>0</v>
      </c>
      <c r="AJ78" s="22">
        <f>IF(COUNTIFS(TabSynthez[Test],"="&amp;$AE78&amp;".*",TabSynthez[Page4],"Validé")&gt;0,IF(COUNTIFS(TabSynthez[Test],"="&amp;$AE78&amp;".*",TabSynthez[Page4],"Validé")+COUNTIFS(TabSynthez[Test],"="&amp;$AE78&amp;".*",TabSynthez[Page4],"NA")=$AF78,1,0),0)</f>
        <v>0</v>
      </c>
      <c r="AK78" s="22">
        <f>IF(COUNTIFS(TabSynthez[Test],"="&amp;$AE78&amp;".*",TabSynthez[Page5],"Validé")&gt;0,IF(COUNTIFS(TabSynthez[Test],"="&amp;$AE78&amp;".*",TabSynthez[Page5],"Validé")+COUNTIFS(TabSynthez[Test],"="&amp;$AE78&amp;".*",TabSynthez[Page5],"NA")=$AF78,1,0),0)</f>
        <v>0</v>
      </c>
      <c r="AL78" s="22">
        <f>IF(COUNTIFS(TabSynthez[Test],"="&amp;$AE78&amp;".*",TabSynthez[Page6],"Validé")&gt;0,IF(COUNTIFS(TabSynthez[Test],"="&amp;$AE78&amp;".*",TabSynthez[Page6],"Validé")+COUNTIFS(TabSynthez[Test],"="&amp;$AE78&amp;".*",TabSynthez[Page6],"NA")=$AF78,1,0),0)</f>
        <v>0</v>
      </c>
      <c r="AM78" s="22">
        <f>IF(COUNTIFS(TabSynthez[Test],"="&amp;$AE78&amp;".*",TabSynthez[Page7],"Validé")&gt;0,IF(COUNTIFS(TabSynthez[Test],"="&amp;$AE78&amp;".*",TabSynthez[Page7],"Validé")+COUNTIFS(TabSynthez[Test],"="&amp;$AE78&amp;".*",TabSynthez[Page7],"NA")=$AF78,1,0),0)</f>
        <v>0</v>
      </c>
      <c r="AN78" s="22">
        <f>IF(COUNTIFS(TabSynthez[Test],"="&amp;$AE78&amp;".*",TabSynthez[Page8],"Validé")&gt;0,IF(COUNTIFS(TabSynthez[Test],"="&amp;$AE78&amp;".*",TabSynthez[Page8],"Validé")+COUNTIFS(TabSynthez[Test],"="&amp;$AE78&amp;".*",TabSynthez[Page8],"NA")=$AF78,1,0),0)</f>
        <v>0</v>
      </c>
      <c r="AO78" s="22">
        <f>IF(COUNTIFS(TabSynthez[Test],"="&amp;$AE78&amp;".*",TabSynthez[Page9],"Validé")&gt;0,IF(COUNTIFS(TabSynthez[Test],"="&amp;$AE78&amp;".*",TabSynthez[Page9],"Validé")+COUNTIFS(TabSynthez[Test],"="&amp;$AE78&amp;".*",TabSynthez[Page9],"NA")=$AF78,1,0),0)</f>
        <v>0</v>
      </c>
      <c r="AP78" s="22">
        <f>IF(COUNTIFS(TabSynthez[Test],"="&amp;$AE78&amp;".*",TabSynthez[Page10],"Validé")&gt;0,IF(COUNTIFS(TabSynthez[Test],"="&amp;$AE78&amp;".*",TabSynthez[Page10],"Validé")+COUNTIFS(TabSynthez[Test],"="&amp;$AE78&amp;".*",TabSynthez[Page10],"NA")=$AF78,1,0),0)</f>
        <v>0</v>
      </c>
      <c r="AQ78" s="22">
        <f>IF(COUNTIFS(TabSynthez[Test],"="&amp;$AE78&amp;".*",TabSynthez[Page11],"Validé")&gt;0,IF(COUNTIFS(TabSynthez[Test],"="&amp;$AE78&amp;".*",TabSynthez[Page11],"Validé")+COUNTIFS(TabSynthez[Test],"="&amp;$AE78&amp;".*",TabSynthez[Page11],"NA")=$AF78,1,0),0)</f>
        <v>0</v>
      </c>
      <c r="AR78" s="22">
        <f>IF(COUNTIFS(TabSynthez[Test],"="&amp;$AE78&amp;".*",TabSynthez[Page12],"Validé")&gt;0,IF(COUNTIFS(TabSynthez[Test],"="&amp;$AE78&amp;".*",TabSynthez[Page12],"Validé")+COUNTIFS(TabSynthez[Test],"="&amp;$AE78&amp;".*",TabSynthez[Page12],"NA")=$AF78,1,0),0)</f>
        <v>0</v>
      </c>
      <c r="AS78" s="22">
        <f>IF(COUNTIFS(TabSynthez[Test],"="&amp;$AE78&amp;".*",TabSynthez[Page13],"Validé")&gt;0,IF(COUNTIFS(TabSynthez[Test],"="&amp;$AE78&amp;".*",TabSynthez[Page13],"Validé")+COUNTIFS(TabSynthez[Test],"="&amp;$AE78&amp;".*",TabSynthez[Page13],"NA")=$AF78,1,0),0)</f>
        <v>0</v>
      </c>
    </row>
    <row r="79" spans="1:45" s="9" customFormat="1" x14ac:dyDescent="0.25">
      <c r="A79" s="68"/>
      <c r="B79" s="74" t="str">
        <f>Modèle!B81</f>
        <v>Multimédia</v>
      </c>
      <c r="C79" s="80" t="str">
        <f>Modèle!D81</f>
        <v>4.1.3</v>
      </c>
      <c r="D79" s="81" t="str">
        <f>Modèle!E81</f>
        <v>A</v>
      </c>
      <c r="E79" s="192">
        <f ca="1">COUNTIF(OFFSET(Synthèse!$G88,0,0,1,COUNTA(Synthèse!$10:$10)-6),"="&amp;$E$1)</f>
        <v>0</v>
      </c>
      <c r="F79" s="192">
        <f ca="1">COUNTIF(OFFSET(Synthèse!$G88,0,0,1,COUNTA(Synthèse!$10:$10)-6),"="&amp;$F$1)</f>
        <v>0</v>
      </c>
      <c r="G79" s="192">
        <f ca="1">COUNTIF(OFFSET(Synthèse!$G88,0,0,1,COUNTA(Synthèse!$10:$10)-6),"="&amp;$G$1)</f>
        <v>0</v>
      </c>
      <c r="H79" s="192">
        <f ca="1">COUNTIF(OFFSET(Synthèse!$G88,0,0,1,COUNTA(Synthèse!$10:$10)-6),"="&amp;$H$1)</f>
        <v>13</v>
      </c>
      <c r="I79" s="219">
        <f t="shared" ca="1" si="10"/>
        <v>13</v>
      </c>
      <c r="J79" s="68"/>
      <c r="K79" s="96" t="s">
        <v>576</v>
      </c>
      <c r="L79" s="198" t="s">
        <v>24</v>
      </c>
      <c r="M79" s="198"/>
      <c r="N79" s="198" t="s">
        <v>365</v>
      </c>
      <c r="O79" s="199">
        <f ca="1">IF(SUM(E$138:E$138)&gt;=1,0,1)</f>
        <v>1</v>
      </c>
      <c r="P79" s="199">
        <f ca="1">IF(SUM(E$138)&gt;=1,1,IF(SUM(G$138)&gt;=1,1,IF(SUM(F$138)&gt;=1,0,1)))</f>
        <v>0</v>
      </c>
      <c r="Q79" s="199">
        <f ca="1">IF(SUM(E$138)&gt;=1,1,IF(SUM(G$138)&gt;=1,0,1))</f>
        <v>1</v>
      </c>
      <c r="R79" s="199">
        <f ca="1">IF(SUM(E$138)&gt;=1,1,IF(SUM(G$138)&gt;=1,1,IF(SUM(F$138)&gt;=1,1,IF(SUM(H$138)&gt;=1,0,1))))</f>
        <v>1</v>
      </c>
      <c r="S79" s="68"/>
      <c r="U79" s="68"/>
      <c r="X79" s="68"/>
      <c r="AA79" s="68"/>
      <c r="AD79" s="68"/>
      <c r="AE79" s="276" t="s">
        <v>378</v>
      </c>
      <c r="AF79" s="222">
        <f>COUNTIF(TabTrans[Test],"="&amp;Value!$AE79&amp;".*")</f>
        <v>1</v>
      </c>
      <c r="AG79" s="22">
        <f>IF(COUNTIFS(TabSynthez[Test],"="&amp;$AE79&amp;".*",TabSynthez[Page1],"Validé")&gt;0,IF(COUNTIFS(TabSynthez[Test],"="&amp;$AE79&amp;".*",TabSynthez[Page1],"Validé")+COUNTIFS(TabSynthez[Test],"="&amp;$AE79&amp;".*",TabSynthez[Page1],"NA")=$AF79,1,0),0)</f>
        <v>1</v>
      </c>
      <c r="AH79" s="22">
        <f>IF(COUNTIFS(TabSynthez[Test],"="&amp;$AE79&amp;".*",TabSynthez[Page2],"Validé")&gt;0,IF(COUNTIFS(TabSynthez[Test],"="&amp;$AE79&amp;".*",TabSynthez[Page2],"Validé")+COUNTIFS(TabSynthez[Test],"="&amp;$AE79&amp;".*",TabSynthez[Page2],"NA")=$AF79,1,0),0)</f>
        <v>1</v>
      </c>
      <c r="AI79" s="22">
        <f>IF(COUNTIFS(TabSynthez[Test],"="&amp;$AE79&amp;".*",TabSynthez[Page3],"Validé")&gt;0,IF(COUNTIFS(TabSynthez[Test],"="&amp;$AE79&amp;".*",TabSynthez[Page3],"Validé")+COUNTIFS(TabSynthez[Test],"="&amp;$AE79&amp;".*",TabSynthez[Page3],"NA")=$AF79,1,0),0)</f>
        <v>1</v>
      </c>
      <c r="AJ79" s="22">
        <f>IF(COUNTIFS(TabSynthez[Test],"="&amp;$AE79&amp;".*",TabSynthez[Page4],"Validé")&gt;0,IF(COUNTIFS(TabSynthez[Test],"="&amp;$AE79&amp;".*",TabSynthez[Page4],"Validé")+COUNTIFS(TabSynthez[Test],"="&amp;$AE79&amp;".*",TabSynthez[Page4],"NA")=$AF79,1,0),0)</f>
        <v>1</v>
      </c>
      <c r="AK79" s="22">
        <f>IF(COUNTIFS(TabSynthez[Test],"="&amp;$AE79&amp;".*",TabSynthez[Page5],"Validé")&gt;0,IF(COUNTIFS(TabSynthez[Test],"="&amp;$AE79&amp;".*",TabSynthez[Page5],"Validé")+COUNTIFS(TabSynthez[Test],"="&amp;$AE79&amp;".*",TabSynthez[Page5],"NA")=$AF79,1,0),0)</f>
        <v>1</v>
      </c>
      <c r="AL79" s="22">
        <f>IF(COUNTIFS(TabSynthez[Test],"="&amp;$AE79&amp;".*",TabSynthez[Page6],"Validé")&gt;0,IF(COUNTIFS(TabSynthez[Test],"="&amp;$AE79&amp;".*",TabSynthez[Page6],"Validé")+COUNTIFS(TabSynthez[Test],"="&amp;$AE79&amp;".*",TabSynthez[Page6],"NA")=$AF79,1,0),0)</f>
        <v>1</v>
      </c>
      <c r="AM79" s="22">
        <f>IF(COUNTIFS(TabSynthez[Test],"="&amp;$AE79&amp;".*",TabSynthez[Page7],"Validé")&gt;0,IF(COUNTIFS(TabSynthez[Test],"="&amp;$AE79&amp;".*",TabSynthez[Page7],"Validé")+COUNTIFS(TabSynthez[Test],"="&amp;$AE79&amp;".*",TabSynthez[Page7],"NA")=$AF79,1,0),0)</f>
        <v>1</v>
      </c>
      <c r="AN79" s="22">
        <f>IF(COUNTIFS(TabSynthez[Test],"="&amp;$AE79&amp;".*",TabSynthez[Page8],"Validé")&gt;0,IF(COUNTIFS(TabSynthez[Test],"="&amp;$AE79&amp;".*",TabSynthez[Page8],"Validé")+COUNTIFS(TabSynthez[Test],"="&amp;$AE79&amp;".*",TabSynthez[Page8],"NA")=$AF79,1,0),0)</f>
        <v>1</v>
      </c>
      <c r="AO79" s="22">
        <f>IF(COUNTIFS(TabSynthez[Test],"="&amp;$AE79&amp;".*",TabSynthez[Page9],"Validé")&gt;0,IF(COUNTIFS(TabSynthez[Test],"="&amp;$AE79&amp;".*",TabSynthez[Page9],"Validé")+COUNTIFS(TabSynthez[Test],"="&amp;$AE79&amp;".*",TabSynthez[Page9],"NA")=$AF79,1,0),0)</f>
        <v>1</v>
      </c>
      <c r="AP79" s="22">
        <f>IF(COUNTIFS(TabSynthez[Test],"="&amp;$AE79&amp;".*",TabSynthez[Page10],"Validé")&gt;0,IF(COUNTIFS(TabSynthez[Test],"="&amp;$AE79&amp;".*",TabSynthez[Page10],"Validé")+COUNTIFS(TabSynthez[Test],"="&amp;$AE79&amp;".*",TabSynthez[Page10],"NA")=$AF79,1,0),0)</f>
        <v>1</v>
      </c>
      <c r="AQ79" s="22">
        <f>IF(COUNTIFS(TabSynthez[Test],"="&amp;$AE79&amp;".*",TabSynthez[Page11],"Validé")&gt;0,IF(COUNTIFS(TabSynthez[Test],"="&amp;$AE79&amp;".*",TabSynthez[Page11],"Validé")+COUNTIFS(TabSynthez[Test],"="&amp;$AE79&amp;".*",TabSynthez[Page11],"NA")=$AF79,1,0),0)</f>
        <v>1</v>
      </c>
      <c r="AR79" s="22">
        <f>IF(COUNTIFS(TabSynthez[Test],"="&amp;$AE79&amp;".*",TabSynthez[Page12],"Validé")&gt;0,IF(COUNTIFS(TabSynthez[Test],"="&amp;$AE79&amp;".*",TabSynthez[Page12],"Validé")+COUNTIFS(TabSynthez[Test],"="&amp;$AE79&amp;".*",TabSynthez[Page12],"NA")=$AF79,1,0),0)</f>
        <v>1</v>
      </c>
      <c r="AS79" s="22">
        <f>IF(COUNTIFS(TabSynthez[Test],"="&amp;$AE79&amp;".*",TabSynthez[Page13],"Validé")&gt;0,IF(COUNTIFS(TabSynthez[Test],"="&amp;$AE79&amp;".*",TabSynthez[Page13],"Validé")+COUNTIFS(TabSynthez[Test],"="&amp;$AE79&amp;".*",TabSynthez[Page13],"NA")=$AF79,1,0),0)</f>
        <v>1</v>
      </c>
    </row>
    <row r="80" spans="1:45" s="9" customFormat="1" x14ac:dyDescent="0.25">
      <c r="A80" s="68"/>
      <c r="B80" s="75" t="str">
        <f>Modèle!B82</f>
        <v>Multimédia</v>
      </c>
      <c r="C80" s="82" t="str">
        <f>Modèle!D82</f>
        <v>4.2.1</v>
      </c>
      <c r="D80" s="83" t="str">
        <f>Modèle!E82</f>
        <v>A</v>
      </c>
      <c r="E80" s="193">
        <f ca="1">COUNTIF(OFFSET(Synthèse!$G89,0,0,1,COUNTA(Synthèse!$10:$10)-6),"="&amp;$E$1)</f>
        <v>0</v>
      </c>
      <c r="F80" s="193">
        <f ca="1">COUNTIF(OFFSET(Synthèse!$G89,0,0,1,COUNTA(Synthèse!$10:$10)-6),"="&amp;$F$1)</f>
        <v>0</v>
      </c>
      <c r="G80" s="193">
        <f ca="1">COUNTIF(OFFSET(Synthèse!$G89,0,0,1,COUNTA(Synthèse!$10:$10)-6),"="&amp;$G$1)</f>
        <v>0</v>
      </c>
      <c r="H80" s="193">
        <f ca="1">COUNTIF(OFFSET(Synthèse!$G89,0,0,1,COUNTA(Synthèse!$10:$10)-6),"="&amp;$H$1)</f>
        <v>13</v>
      </c>
      <c r="I80" s="219">
        <f t="shared" ca="1" si="10"/>
        <v>13</v>
      </c>
      <c r="J80" s="68"/>
      <c r="K80" s="96" t="s">
        <v>577</v>
      </c>
      <c r="L80" s="198" t="s">
        <v>24</v>
      </c>
      <c r="M80" s="198"/>
      <c r="N80" s="198" t="s">
        <v>366</v>
      </c>
      <c r="O80" s="199">
        <f ca="1">IF(SUM(E$139:E$139)&gt;=1,0,1)</f>
        <v>0</v>
      </c>
      <c r="P80" s="199">
        <f ca="1">IF(SUM(E$139)&gt;=1,1,IF(SUM(G$139)&gt;=1,1,IF(SUM(F$139)&gt;=1,0,1)))</f>
        <v>1</v>
      </c>
      <c r="Q80" s="199">
        <f ca="1">IF(SUM(E$139)&gt;=1,1,IF(SUM(G$139)&gt;=1,0,1))</f>
        <v>1</v>
      </c>
      <c r="R80" s="199">
        <f ca="1">IF(SUM(E$139)&gt;=1,1,IF(SUM(G$139)&gt;=1,1,IF(SUM(F$139)&gt;=1,1,IF(SUM(H$139)&gt;=1,0,1))))</f>
        <v>1</v>
      </c>
      <c r="S80" s="68"/>
      <c r="U80" s="68"/>
      <c r="X80" s="68"/>
      <c r="AA80" s="68"/>
      <c r="AD80" s="68"/>
      <c r="AE80" s="276" t="s">
        <v>379</v>
      </c>
      <c r="AF80" s="222">
        <f>COUNTIF(TabTrans[Test],"="&amp;Value!$AE80&amp;".*")</f>
        <v>3</v>
      </c>
      <c r="AG80" s="22">
        <f>IF(COUNTIFS(TabSynthez[Test],"="&amp;$AE80&amp;".*",TabSynthez[Page1],"Validé")&gt;0,IF(COUNTIFS(TabSynthez[Test],"="&amp;$AE80&amp;".*",TabSynthez[Page1],"Validé")+COUNTIFS(TabSynthez[Test],"="&amp;$AE80&amp;".*",TabSynthez[Page1],"NA")=$AF80,1,0),0)</f>
        <v>0</v>
      </c>
      <c r="AH80" s="22">
        <f>IF(COUNTIFS(TabSynthez[Test],"="&amp;$AE80&amp;".*",TabSynthez[Page2],"Validé")&gt;0,IF(COUNTIFS(TabSynthez[Test],"="&amp;$AE80&amp;".*",TabSynthez[Page2],"Validé")+COUNTIFS(TabSynthez[Test],"="&amp;$AE80&amp;".*",TabSynthez[Page2],"NA")=$AF80,1,0),0)</f>
        <v>0</v>
      </c>
      <c r="AI80" s="22">
        <f>IF(COUNTIFS(TabSynthez[Test],"="&amp;$AE80&amp;".*",TabSynthez[Page3],"Validé")&gt;0,IF(COUNTIFS(TabSynthez[Test],"="&amp;$AE80&amp;".*",TabSynthez[Page3],"Validé")+COUNTIFS(TabSynthez[Test],"="&amp;$AE80&amp;".*",TabSynthez[Page3],"NA")=$AF80,1,0),0)</f>
        <v>0</v>
      </c>
      <c r="AJ80" s="22">
        <f>IF(COUNTIFS(TabSynthez[Test],"="&amp;$AE80&amp;".*",TabSynthez[Page4],"Validé")&gt;0,IF(COUNTIFS(TabSynthez[Test],"="&amp;$AE80&amp;".*",TabSynthez[Page4],"Validé")+COUNTIFS(TabSynthez[Test],"="&amp;$AE80&amp;".*",TabSynthez[Page4],"NA")=$AF80,1,0),0)</f>
        <v>0</v>
      </c>
      <c r="AK80" s="22">
        <f>IF(COUNTIFS(TabSynthez[Test],"="&amp;$AE80&amp;".*",TabSynthez[Page5],"Validé")&gt;0,IF(COUNTIFS(TabSynthez[Test],"="&amp;$AE80&amp;".*",TabSynthez[Page5],"Validé")+COUNTIFS(TabSynthez[Test],"="&amp;$AE80&amp;".*",TabSynthez[Page5],"NA")=$AF80,1,0),0)</f>
        <v>0</v>
      </c>
      <c r="AL80" s="22">
        <f>IF(COUNTIFS(TabSynthez[Test],"="&amp;$AE80&amp;".*",TabSynthez[Page6],"Validé")&gt;0,IF(COUNTIFS(TabSynthez[Test],"="&amp;$AE80&amp;".*",TabSynthez[Page6],"Validé")+COUNTIFS(TabSynthez[Test],"="&amp;$AE80&amp;".*",TabSynthez[Page6],"NA")=$AF80,1,0),0)</f>
        <v>0</v>
      </c>
      <c r="AM80" s="22">
        <f>IF(COUNTIFS(TabSynthez[Test],"="&amp;$AE80&amp;".*",TabSynthez[Page7],"Validé")&gt;0,IF(COUNTIFS(TabSynthez[Test],"="&amp;$AE80&amp;".*",TabSynthez[Page7],"Validé")+COUNTIFS(TabSynthez[Test],"="&amp;$AE80&amp;".*",TabSynthez[Page7],"NA")=$AF80,1,0),0)</f>
        <v>0</v>
      </c>
      <c r="AN80" s="22">
        <f>IF(COUNTIFS(TabSynthez[Test],"="&amp;$AE80&amp;".*",TabSynthez[Page8],"Validé")&gt;0,IF(COUNTIFS(TabSynthez[Test],"="&amp;$AE80&amp;".*",TabSynthez[Page8],"Validé")+COUNTIFS(TabSynthez[Test],"="&amp;$AE80&amp;".*",TabSynthez[Page8],"NA")=$AF80,1,0),0)</f>
        <v>0</v>
      </c>
      <c r="AO80" s="22">
        <f>IF(COUNTIFS(TabSynthez[Test],"="&amp;$AE80&amp;".*",TabSynthez[Page9],"Validé")&gt;0,IF(COUNTIFS(TabSynthez[Test],"="&amp;$AE80&amp;".*",TabSynthez[Page9],"Validé")+COUNTIFS(TabSynthez[Test],"="&amp;$AE80&amp;".*",TabSynthez[Page9],"NA")=$AF80,1,0),0)</f>
        <v>0</v>
      </c>
      <c r="AP80" s="22">
        <f>IF(COUNTIFS(TabSynthez[Test],"="&amp;$AE80&amp;".*",TabSynthez[Page10],"Validé")&gt;0,IF(COUNTIFS(TabSynthez[Test],"="&amp;$AE80&amp;".*",TabSynthez[Page10],"Validé")+COUNTIFS(TabSynthez[Test],"="&amp;$AE80&amp;".*",TabSynthez[Page10],"NA")=$AF80,1,0),0)</f>
        <v>0</v>
      </c>
      <c r="AQ80" s="22">
        <f>IF(COUNTIFS(TabSynthez[Test],"="&amp;$AE80&amp;".*",TabSynthez[Page11],"Validé")&gt;0,IF(COUNTIFS(TabSynthez[Test],"="&amp;$AE80&amp;".*",TabSynthez[Page11],"Validé")+COUNTIFS(TabSynthez[Test],"="&amp;$AE80&amp;".*",TabSynthez[Page11],"NA")=$AF80,1,0),0)</f>
        <v>0</v>
      </c>
      <c r="AR80" s="22">
        <f>IF(COUNTIFS(TabSynthez[Test],"="&amp;$AE80&amp;".*",TabSynthez[Page12],"Validé")&gt;0,IF(COUNTIFS(TabSynthez[Test],"="&amp;$AE80&amp;".*",TabSynthez[Page12],"Validé")+COUNTIFS(TabSynthez[Test],"="&amp;$AE80&amp;".*",TabSynthez[Page12],"NA")=$AF80,1,0),0)</f>
        <v>0</v>
      </c>
      <c r="AS80" s="22">
        <f>IF(COUNTIFS(TabSynthez[Test],"="&amp;$AE80&amp;".*",TabSynthez[Page13],"Validé")&gt;0,IF(COUNTIFS(TabSynthez[Test],"="&amp;$AE80&amp;".*",TabSynthez[Page13],"Validé")+COUNTIFS(TabSynthez[Test],"="&amp;$AE80&amp;".*",TabSynthez[Page13],"NA")=$AF80,1,0),0)</f>
        <v>0</v>
      </c>
    </row>
    <row r="81" spans="1:45" s="9" customFormat="1" x14ac:dyDescent="0.25">
      <c r="A81" s="68"/>
      <c r="B81" s="75" t="str">
        <f>Modèle!B83</f>
        <v>Multimédia</v>
      </c>
      <c r="C81" s="82" t="str">
        <f>Modèle!D83</f>
        <v>4.2.2</v>
      </c>
      <c r="D81" s="83" t="str">
        <f>Modèle!E83</f>
        <v>A</v>
      </c>
      <c r="E81" s="193">
        <f ca="1">COUNTIF(OFFSET(Synthèse!$G90,0,0,1,COUNTA(Synthèse!$10:$10)-6),"="&amp;$E$1)</f>
        <v>0</v>
      </c>
      <c r="F81" s="193">
        <f ca="1">COUNTIF(OFFSET(Synthèse!$G90,0,0,1,COUNTA(Synthèse!$10:$10)-6),"="&amp;$F$1)</f>
        <v>0</v>
      </c>
      <c r="G81" s="193">
        <f ca="1">COUNTIF(OFFSET(Synthèse!$G90,0,0,1,COUNTA(Synthèse!$10:$10)-6),"="&amp;$G$1)</f>
        <v>0</v>
      </c>
      <c r="H81" s="193">
        <f ca="1">COUNTIF(OFFSET(Synthèse!$G90,0,0,1,COUNTA(Synthèse!$10:$10)-6),"="&amp;$H$1)</f>
        <v>13</v>
      </c>
      <c r="I81" s="219">
        <f t="shared" ca="1" si="10"/>
        <v>13</v>
      </c>
      <c r="J81" s="68"/>
      <c r="K81" s="96" t="s">
        <v>578</v>
      </c>
      <c r="L81" s="198" t="s">
        <v>24</v>
      </c>
      <c r="M81" s="198"/>
      <c r="N81" s="198" t="s">
        <v>367</v>
      </c>
      <c r="O81" s="199">
        <f ca="1">IF(SUM(E$140:E$140)&gt;=1,0,1)</f>
        <v>0</v>
      </c>
      <c r="P81" s="199">
        <f ca="1">IF(SUM(E$140)&gt;=1,1,IF(SUM(G$140)&gt;=1,1,IF(SUM(F$140)&gt;=1,0,1)))</f>
        <v>1</v>
      </c>
      <c r="Q81" s="199">
        <f ca="1">IF(SUM(E$140)&gt;=1,1,IF(SUM(G$140)&gt;=1,0,1))</f>
        <v>1</v>
      </c>
      <c r="R81" s="199">
        <f ca="1">IF(SUM(E$140)&gt;=1,1,IF(SUM(G$140)&gt;=1,1,IF(SUM(F$140)&gt;=1,1,IF(SUM(H$140)&gt;=1,0,1))))</f>
        <v>1</v>
      </c>
      <c r="S81" s="68"/>
      <c r="U81" s="68"/>
      <c r="X81" s="68"/>
      <c r="AA81" s="68"/>
      <c r="AD81" s="68"/>
      <c r="AE81" s="276" t="s">
        <v>380</v>
      </c>
      <c r="AF81" s="222">
        <f>COUNTIF(TabTrans[Test],"="&amp;Value!$AE81&amp;".*")</f>
        <v>3</v>
      </c>
      <c r="AG81" s="22">
        <f>IF(COUNTIFS(TabSynthez[Test],"="&amp;$AE81&amp;".*",TabSynthez[Page1],"Validé")&gt;0,IF(COUNTIFS(TabSynthez[Test],"="&amp;$AE81&amp;".*",TabSynthez[Page1],"Validé")+COUNTIFS(TabSynthez[Test],"="&amp;$AE81&amp;".*",TabSynthez[Page1],"NA")=$AF81,1,0),0)</f>
        <v>1</v>
      </c>
      <c r="AH81" s="22">
        <f>IF(COUNTIFS(TabSynthez[Test],"="&amp;$AE81&amp;".*",TabSynthez[Page2],"Validé")&gt;0,IF(COUNTIFS(TabSynthez[Test],"="&amp;$AE81&amp;".*",TabSynthez[Page2],"Validé")+COUNTIFS(TabSynthez[Test],"="&amp;$AE81&amp;".*",TabSynthez[Page2],"NA")=$AF81,1,0),0)</f>
        <v>1</v>
      </c>
      <c r="AI81" s="22">
        <f>IF(COUNTIFS(TabSynthez[Test],"="&amp;$AE81&amp;".*",TabSynthez[Page3],"Validé")&gt;0,IF(COUNTIFS(TabSynthez[Test],"="&amp;$AE81&amp;".*",TabSynthez[Page3],"Validé")+COUNTIFS(TabSynthez[Test],"="&amp;$AE81&amp;".*",TabSynthez[Page3],"NA")=$AF81,1,0),0)</f>
        <v>1</v>
      </c>
      <c r="AJ81" s="22">
        <f>IF(COUNTIFS(TabSynthez[Test],"="&amp;$AE81&amp;".*",TabSynthez[Page4],"Validé")&gt;0,IF(COUNTIFS(TabSynthez[Test],"="&amp;$AE81&amp;".*",TabSynthez[Page4],"Validé")+COUNTIFS(TabSynthez[Test],"="&amp;$AE81&amp;".*",TabSynthez[Page4],"NA")=$AF81,1,0),0)</f>
        <v>1</v>
      </c>
      <c r="AK81" s="22">
        <f>IF(COUNTIFS(TabSynthez[Test],"="&amp;$AE81&amp;".*",TabSynthez[Page5],"Validé")&gt;0,IF(COUNTIFS(TabSynthez[Test],"="&amp;$AE81&amp;".*",TabSynthez[Page5],"Validé")+COUNTIFS(TabSynthez[Test],"="&amp;$AE81&amp;".*",TabSynthez[Page5],"NA")=$AF81,1,0),0)</f>
        <v>1</v>
      </c>
      <c r="AL81" s="22">
        <f>IF(COUNTIFS(TabSynthez[Test],"="&amp;$AE81&amp;".*",TabSynthez[Page6],"Validé")&gt;0,IF(COUNTIFS(TabSynthez[Test],"="&amp;$AE81&amp;".*",TabSynthez[Page6],"Validé")+COUNTIFS(TabSynthez[Test],"="&amp;$AE81&amp;".*",TabSynthez[Page6],"NA")=$AF81,1,0),0)</f>
        <v>1</v>
      </c>
      <c r="AM81" s="22">
        <f>IF(COUNTIFS(TabSynthez[Test],"="&amp;$AE81&amp;".*",TabSynthez[Page7],"Validé")&gt;0,IF(COUNTIFS(TabSynthez[Test],"="&amp;$AE81&amp;".*",TabSynthez[Page7],"Validé")+COUNTIFS(TabSynthez[Test],"="&amp;$AE81&amp;".*",TabSynthez[Page7],"NA")=$AF81,1,0),0)</f>
        <v>1</v>
      </c>
      <c r="AN81" s="22">
        <f>IF(COUNTIFS(TabSynthez[Test],"="&amp;$AE81&amp;".*",TabSynthez[Page8],"Validé")&gt;0,IF(COUNTIFS(TabSynthez[Test],"="&amp;$AE81&amp;".*",TabSynthez[Page8],"Validé")+COUNTIFS(TabSynthez[Test],"="&amp;$AE81&amp;".*",TabSynthez[Page8],"NA")=$AF81,1,0),0)</f>
        <v>1</v>
      </c>
      <c r="AO81" s="22">
        <f>IF(COUNTIFS(TabSynthez[Test],"="&amp;$AE81&amp;".*",TabSynthez[Page9],"Validé")&gt;0,IF(COUNTIFS(TabSynthez[Test],"="&amp;$AE81&amp;".*",TabSynthez[Page9],"Validé")+COUNTIFS(TabSynthez[Test],"="&amp;$AE81&amp;".*",TabSynthez[Page9],"NA")=$AF81,1,0),0)</f>
        <v>1</v>
      </c>
      <c r="AP81" s="22">
        <f>IF(COUNTIFS(TabSynthez[Test],"="&amp;$AE81&amp;".*",TabSynthez[Page10],"Validé")&gt;0,IF(COUNTIFS(TabSynthez[Test],"="&amp;$AE81&amp;".*",TabSynthez[Page10],"Validé")+COUNTIFS(TabSynthez[Test],"="&amp;$AE81&amp;".*",TabSynthez[Page10],"NA")=$AF81,1,0),0)</f>
        <v>1</v>
      </c>
      <c r="AQ81" s="22">
        <f>IF(COUNTIFS(TabSynthez[Test],"="&amp;$AE81&amp;".*",TabSynthez[Page11],"Validé")&gt;0,IF(COUNTIFS(TabSynthez[Test],"="&amp;$AE81&amp;".*",TabSynthez[Page11],"Validé")+COUNTIFS(TabSynthez[Test],"="&amp;$AE81&amp;".*",TabSynthez[Page11],"NA")=$AF81,1,0),0)</f>
        <v>1</v>
      </c>
      <c r="AR81" s="22">
        <f>IF(COUNTIFS(TabSynthez[Test],"="&amp;$AE81&amp;".*",TabSynthez[Page12],"Validé")&gt;0,IF(COUNTIFS(TabSynthez[Test],"="&amp;$AE81&amp;".*",TabSynthez[Page12],"Validé")+COUNTIFS(TabSynthez[Test],"="&amp;$AE81&amp;".*",TabSynthez[Page12],"NA")=$AF81,1,0),0)</f>
        <v>1</v>
      </c>
      <c r="AS81" s="22">
        <f>IF(COUNTIFS(TabSynthez[Test],"="&amp;$AE81&amp;".*",TabSynthez[Page13],"Validé")&gt;0,IF(COUNTIFS(TabSynthez[Test],"="&amp;$AE81&amp;".*",TabSynthez[Page13],"Validé")+COUNTIFS(TabSynthez[Test],"="&amp;$AE81&amp;".*",TabSynthez[Page13],"NA")=$AF81,1,0),0)</f>
        <v>1</v>
      </c>
    </row>
    <row r="82" spans="1:45" s="9" customFormat="1" x14ac:dyDescent="0.25">
      <c r="A82" s="68"/>
      <c r="B82" s="75" t="str">
        <f>Modèle!B84</f>
        <v>Multimédia</v>
      </c>
      <c r="C82" s="82" t="str">
        <f>Modèle!D84</f>
        <v>4.2.3</v>
      </c>
      <c r="D82" s="83" t="str">
        <f>Modèle!E84</f>
        <v>A</v>
      </c>
      <c r="E82" s="193">
        <f ca="1">COUNTIF(OFFSET(Synthèse!$G91,0,0,1,COUNTA(Synthèse!$10:$10)-6),"="&amp;$E$1)</f>
        <v>0</v>
      </c>
      <c r="F82" s="193">
        <f ca="1">COUNTIF(OFFSET(Synthèse!$G91,0,0,1,COUNTA(Synthèse!$10:$10)-6),"="&amp;$F$1)</f>
        <v>0</v>
      </c>
      <c r="G82" s="193">
        <f ca="1">COUNTIF(OFFSET(Synthèse!$G91,0,0,1,COUNTA(Synthèse!$10:$10)-6),"="&amp;$G$1)</f>
        <v>0</v>
      </c>
      <c r="H82" s="193">
        <f ca="1">COUNTIF(OFFSET(Synthèse!$G91,0,0,1,COUNTA(Synthèse!$10:$10)-6),"="&amp;$H$1)</f>
        <v>13</v>
      </c>
      <c r="I82" s="219">
        <f t="shared" ca="1" si="10"/>
        <v>13</v>
      </c>
      <c r="J82" s="68"/>
      <c r="K82" s="96" t="s">
        <v>579</v>
      </c>
      <c r="L82" s="198" t="s">
        <v>25</v>
      </c>
      <c r="M82" s="198"/>
      <c r="N82" s="198" t="s">
        <v>368</v>
      </c>
      <c r="O82" s="199">
        <f ca="1">IF(SUM(E$141:E$141)&gt;=1,0,1)</f>
        <v>0</v>
      </c>
      <c r="P82" s="199">
        <f ca="1">IF(SUM(E$141)&gt;=1,1,IF(SUM(G$141)&gt;=1,1,IF(SUM(F$141)&gt;=1,0,1)))</f>
        <v>1</v>
      </c>
      <c r="Q82" s="199">
        <f ca="1">IF(SUM(E$141)&gt;=1,1,IF(SUM(G$141)&gt;=1,0,1))</f>
        <v>1</v>
      </c>
      <c r="R82" s="199">
        <f ca="1">IF(SUM(E$141)&gt;=1,1,IF(SUM(G$141)&gt;=1,1,IF(SUM(F$141)&gt;=1,1,IF(SUM(H$141)&gt;=1,0,1))))</f>
        <v>1</v>
      </c>
      <c r="S82" s="68"/>
      <c r="U82" s="68"/>
      <c r="X82" s="68"/>
      <c r="AA82" s="68"/>
      <c r="AD82" s="68"/>
      <c r="AE82" s="276" t="s">
        <v>381</v>
      </c>
      <c r="AF82" s="222">
        <f>COUNTIF(TabTrans[Test],"="&amp;Value!$AE82&amp;".*")</f>
        <v>1</v>
      </c>
      <c r="AG82" s="22">
        <f>IF(COUNTIFS(TabSynthez[Test],"="&amp;$AE82&amp;".*",TabSynthez[Page1],"Validé")&gt;0,IF(COUNTIFS(TabSynthez[Test],"="&amp;$AE82&amp;".*",TabSynthez[Page1],"Validé")+COUNTIFS(TabSynthez[Test],"="&amp;$AE82&amp;".*",TabSynthez[Page1],"NA")=$AF82,1,0),0)</f>
        <v>1</v>
      </c>
      <c r="AH82" s="22">
        <f>IF(COUNTIFS(TabSynthez[Test],"="&amp;$AE82&amp;".*",TabSynthez[Page2],"Validé")&gt;0,IF(COUNTIFS(TabSynthez[Test],"="&amp;$AE82&amp;".*",TabSynthez[Page2],"Validé")+COUNTIFS(TabSynthez[Test],"="&amp;$AE82&amp;".*",TabSynthez[Page2],"NA")=$AF82,1,0),0)</f>
        <v>1</v>
      </c>
      <c r="AI82" s="22">
        <f>IF(COUNTIFS(TabSynthez[Test],"="&amp;$AE82&amp;".*",TabSynthez[Page3],"Validé")&gt;0,IF(COUNTIFS(TabSynthez[Test],"="&amp;$AE82&amp;".*",TabSynthez[Page3],"Validé")+COUNTIFS(TabSynthez[Test],"="&amp;$AE82&amp;".*",TabSynthez[Page3],"NA")=$AF82,1,0),0)</f>
        <v>0</v>
      </c>
      <c r="AJ82" s="22">
        <f>IF(COUNTIFS(TabSynthez[Test],"="&amp;$AE82&amp;".*",TabSynthez[Page4],"Validé")&gt;0,IF(COUNTIFS(TabSynthez[Test],"="&amp;$AE82&amp;".*",TabSynthez[Page4],"Validé")+COUNTIFS(TabSynthez[Test],"="&amp;$AE82&amp;".*",TabSynthez[Page4],"NA")=$AF82,1,0),0)</f>
        <v>0</v>
      </c>
      <c r="AK82" s="22">
        <f>IF(COUNTIFS(TabSynthez[Test],"="&amp;$AE82&amp;".*",TabSynthez[Page5],"Validé")&gt;0,IF(COUNTIFS(TabSynthez[Test],"="&amp;$AE82&amp;".*",TabSynthez[Page5],"Validé")+COUNTIFS(TabSynthez[Test],"="&amp;$AE82&amp;".*",TabSynthez[Page5],"NA")=$AF82,1,0),0)</f>
        <v>0</v>
      </c>
      <c r="AL82" s="22">
        <f>IF(COUNTIFS(TabSynthez[Test],"="&amp;$AE82&amp;".*",TabSynthez[Page6],"Validé")&gt;0,IF(COUNTIFS(TabSynthez[Test],"="&amp;$AE82&amp;".*",TabSynthez[Page6],"Validé")+COUNTIFS(TabSynthez[Test],"="&amp;$AE82&amp;".*",TabSynthez[Page6],"NA")=$AF82,1,0),0)</f>
        <v>0</v>
      </c>
      <c r="AM82" s="22">
        <f>IF(COUNTIFS(TabSynthez[Test],"="&amp;$AE82&amp;".*",TabSynthez[Page7],"Validé")&gt;0,IF(COUNTIFS(TabSynthez[Test],"="&amp;$AE82&amp;".*",TabSynthez[Page7],"Validé")+COUNTIFS(TabSynthez[Test],"="&amp;$AE82&amp;".*",TabSynthez[Page7],"NA")=$AF82,1,0),0)</f>
        <v>0</v>
      </c>
      <c r="AN82" s="22">
        <f>IF(COUNTIFS(TabSynthez[Test],"="&amp;$AE82&amp;".*",TabSynthez[Page8],"Validé")&gt;0,IF(COUNTIFS(TabSynthez[Test],"="&amp;$AE82&amp;".*",TabSynthez[Page8],"Validé")+COUNTIFS(TabSynthez[Test],"="&amp;$AE82&amp;".*",TabSynthez[Page8],"NA")=$AF82,1,0),0)</f>
        <v>0</v>
      </c>
      <c r="AO82" s="22">
        <f>IF(COUNTIFS(TabSynthez[Test],"="&amp;$AE82&amp;".*",TabSynthez[Page9],"Validé")&gt;0,IF(COUNTIFS(TabSynthez[Test],"="&amp;$AE82&amp;".*",TabSynthez[Page9],"Validé")+COUNTIFS(TabSynthez[Test],"="&amp;$AE82&amp;".*",TabSynthez[Page9],"NA")=$AF82,1,0),0)</f>
        <v>0</v>
      </c>
      <c r="AP82" s="22">
        <f>IF(COUNTIFS(TabSynthez[Test],"="&amp;$AE82&amp;".*",TabSynthez[Page10],"Validé")&gt;0,IF(COUNTIFS(TabSynthez[Test],"="&amp;$AE82&amp;".*",TabSynthez[Page10],"Validé")+COUNTIFS(TabSynthez[Test],"="&amp;$AE82&amp;".*",TabSynthez[Page10],"NA")=$AF82,1,0),0)</f>
        <v>0</v>
      </c>
      <c r="AQ82" s="22">
        <f>IF(COUNTIFS(TabSynthez[Test],"="&amp;$AE82&amp;".*",TabSynthez[Page11],"Validé")&gt;0,IF(COUNTIFS(TabSynthez[Test],"="&amp;$AE82&amp;".*",TabSynthez[Page11],"Validé")+COUNTIFS(TabSynthez[Test],"="&amp;$AE82&amp;".*",TabSynthez[Page11],"NA")=$AF82,1,0),0)</f>
        <v>1</v>
      </c>
      <c r="AR82" s="22">
        <f>IF(COUNTIFS(TabSynthez[Test],"="&amp;$AE82&amp;".*",TabSynthez[Page12],"Validé")&gt;0,IF(COUNTIFS(TabSynthez[Test],"="&amp;$AE82&amp;".*",TabSynthez[Page12],"Validé")+COUNTIFS(TabSynthez[Test],"="&amp;$AE82&amp;".*",TabSynthez[Page12],"NA")=$AF82,1,0),0)</f>
        <v>1</v>
      </c>
      <c r="AS82" s="22">
        <f>IF(COUNTIFS(TabSynthez[Test],"="&amp;$AE82&amp;".*",TabSynthez[Page13],"Validé")&gt;0,IF(COUNTIFS(TabSynthez[Test],"="&amp;$AE82&amp;".*",TabSynthez[Page13],"Validé")+COUNTIFS(TabSynthez[Test],"="&amp;$AE82&amp;".*",TabSynthez[Page13],"NA")=$AF82,1,0),0)</f>
        <v>1</v>
      </c>
    </row>
    <row r="83" spans="1:45" s="9" customFormat="1" x14ac:dyDescent="0.25">
      <c r="A83" s="68"/>
      <c r="B83" s="74" t="str">
        <f>Modèle!B85</f>
        <v>Multimédia</v>
      </c>
      <c r="C83" s="80" t="str">
        <f>Modèle!D85</f>
        <v>4.3.1</v>
      </c>
      <c r="D83" s="81" t="str">
        <f>Modèle!E85</f>
        <v>A</v>
      </c>
      <c r="E83" s="192">
        <f ca="1">COUNTIF(OFFSET(Synthèse!$G92,0,0,1,COUNTA(Synthèse!$10:$10)-6),"="&amp;$E$1)</f>
        <v>0</v>
      </c>
      <c r="F83" s="192">
        <f ca="1">COUNTIF(OFFSET(Synthèse!$G92,0,0,1,COUNTA(Synthèse!$10:$10)-6),"="&amp;$F$1)</f>
        <v>0</v>
      </c>
      <c r="G83" s="192">
        <f ca="1">COUNTIF(OFFSET(Synthèse!$G92,0,0,1,COUNTA(Synthèse!$10:$10)-6),"="&amp;$G$1)</f>
        <v>0</v>
      </c>
      <c r="H83" s="192">
        <f ca="1">COUNTIF(OFFSET(Synthèse!$G92,0,0,1,COUNTA(Synthèse!$10:$10)-6),"="&amp;$H$1)</f>
        <v>13</v>
      </c>
      <c r="I83" s="219">
        <f t="shared" ca="1" si="10"/>
        <v>13</v>
      </c>
      <c r="J83" s="68"/>
      <c r="K83" s="96" t="s">
        <v>580</v>
      </c>
      <c r="L83" s="198" t="s">
        <v>25</v>
      </c>
      <c r="M83" s="198"/>
      <c r="N83" s="198" t="s">
        <v>369</v>
      </c>
      <c r="O83" s="199">
        <f ca="1">IF(SUM(E$142:E$142)&gt;=1,0,1)</f>
        <v>1</v>
      </c>
      <c r="P83" s="199">
        <f ca="1">IF(SUM(E$142)&gt;=1,1,IF(SUM(G$142)&gt;=1,1,IF(SUM(F$142)&gt;=1,0,1)))</f>
        <v>1</v>
      </c>
      <c r="Q83" s="199">
        <f ca="1">IF(SUM(E$142)&gt;=1,1,IF(SUM(G$142)&gt;=1,0,1))</f>
        <v>1</v>
      </c>
      <c r="R83" s="199">
        <f ca="1">IF(SUM(E$142)&gt;=1,1,IF(SUM(G$142)&gt;=1,1,IF(SUM(F$142)&gt;=1,1,IF(SUM(H$142)&gt;=1,0,1))))</f>
        <v>0</v>
      </c>
      <c r="S83" s="68"/>
      <c r="U83" s="68"/>
      <c r="X83" s="68"/>
      <c r="AA83" s="68"/>
      <c r="AD83" s="68"/>
      <c r="AE83" s="276" t="s">
        <v>382</v>
      </c>
      <c r="AF83" s="222">
        <f>COUNTIF(TabTrans[Test],"="&amp;Value!$AE83&amp;".*")</f>
        <v>1</v>
      </c>
      <c r="AG83" s="22">
        <f>IF(COUNTIFS(TabSynthez[Test],"="&amp;$AE83&amp;".*",TabSynthez[Page1],"Validé")&gt;0,IF(COUNTIFS(TabSynthez[Test],"="&amp;$AE83&amp;".*",TabSynthez[Page1],"Validé")+COUNTIFS(TabSynthez[Test],"="&amp;$AE83&amp;".*",TabSynthez[Page1],"NA")=$AF83,1,0),0)</f>
        <v>0</v>
      </c>
      <c r="AH83" s="22">
        <f>IF(COUNTIFS(TabSynthez[Test],"="&amp;$AE83&amp;".*",TabSynthez[Page2],"Validé")&gt;0,IF(COUNTIFS(TabSynthez[Test],"="&amp;$AE83&amp;".*",TabSynthez[Page2],"Validé")+COUNTIFS(TabSynthez[Test],"="&amp;$AE83&amp;".*",TabSynthez[Page2],"NA")=$AF83,1,0),0)</f>
        <v>0</v>
      </c>
      <c r="AI83" s="22">
        <f>IF(COUNTIFS(TabSynthez[Test],"="&amp;$AE83&amp;".*",TabSynthez[Page3],"Validé")&gt;0,IF(COUNTIFS(TabSynthez[Test],"="&amp;$AE83&amp;".*",TabSynthez[Page3],"Validé")+COUNTIFS(TabSynthez[Test],"="&amp;$AE83&amp;".*",TabSynthez[Page3],"NA")=$AF83,1,0),0)</f>
        <v>0</v>
      </c>
      <c r="AJ83" s="22">
        <f>IF(COUNTIFS(TabSynthez[Test],"="&amp;$AE83&amp;".*",TabSynthez[Page4],"Validé")&gt;0,IF(COUNTIFS(TabSynthez[Test],"="&amp;$AE83&amp;".*",TabSynthez[Page4],"Validé")+COUNTIFS(TabSynthez[Test],"="&amp;$AE83&amp;".*",TabSynthez[Page4],"NA")=$AF83,1,0),0)</f>
        <v>0</v>
      </c>
      <c r="AK83" s="22">
        <f>IF(COUNTIFS(TabSynthez[Test],"="&amp;$AE83&amp;".*",TabSynthez[Page5],"Validé")&gt;0,IF(COUNTIFS(TabSynthez[Test],"="&amp;$AE83&amp;".*",TabSynthez[Page5],"Validé")+COUNTIFS(TabSynthez[Test],"="&amp;$AE83&amp;".*",TabSynthez[Page5],"NA")=$AF83,1,0),0)</f>
        <v>0</v>
      </c>
      <c r="AL83" s="22">
        <f>IF(COUNTIFS(TabSynthez[Test],"="&amp;$AE83&amp;".*",TabSynthez[Page6],"Validé")&gt;0,IF(COUNTIFS(TabSynthez[Test],"="&amp;$AE83&amp;".*",TabSynthez[Page6],"Validé")+COUNTIFS(TabSynthez[Test],"="&amp;$AE83&amp;".*",TabSynthez[Page6],"NA")=$AF83,1,0),0)</f>
        <v>0</v>
      </c>
      <c r="AM83" s="22">
        <f>IF(COUNTIFS(TabSynthez[Test],"="&amp;$AE83&amp;".*",TabSynthez[Page7],"Validé")&gt;0,IF(COUNTIFS(TabSynthez[Test],"="&amp;$AE83&amp;".*",TabSynthez[Page7],"Validé")+COUNTIFS(TabSynthez[Test],"="&amp;$AE83&amp;".*",TabSynthez[Page7],"NA")=$AF83,1,0),0)</f>
        <v>0</v>
      </c>
      <c r="AN83" s="22">
        <f>IF(COUNTIFS(TabSynthez[Test],"="&amp;$AE83&amp;".*",TabSynthez[Page8],"Validé")&gt;0,IF(COUNTIFS(TabSynthez[Test],"="&amp;$AE83&amp;".*",TabSynthez[Page8],"Validé")+COUNTIFS(TabSynthez[Test],"="&amp;$AE83&amp;".*",TabSynthez[Page8],"NA")=$AF83,1,0),0)</f>
        <v>0</v>
      </c>
      <c r="AO83" s="22">
        <f>IF(COUNTIFS(TabSynthez[Test],"="&amp;$AE83&amp;".*",TabSynthez[Page9],"Validé")&gt;0,IF(COUNTIFS(TabSynthez[Test],"="&amp;$AE83&amp;".*",TabSynthez[Page9],"Validé")+COUNTIFS(TabSynthez[Test],"="&amp;$AE83&amp;".*",TabSynthez[Page9],"NA")=$AF83,1,0),0)</f>
        <v>0</v>
      </c>
      <c r="AP83" s="22">
        <f>IF(COUNTIFS(TabSynthez[Test],"="&amp;$AE83&amp;".*",TabSynthez[Page10],"Validé")&gt;0,IF(COUNTIFS(TabSynthez[Test],"="&amp;$AE83&amp;".*",TabSynthez[Page10],"Validé")+COUNTIFS(TabSynthez[Test],"="&amp;$AE83&amp;".*",TabSynthez[Page10],"NA")=$AF83,1,0),0)</f>
        <v>0</v>
      </c>
      <c r="AQ83" s="22">
        <f>IF(COUNTIFS(TabSynthez[Test],"="&amp;$AE83&amp;".*",TabSynthez[Page11],"Validé")&gt;0,IF(COUNTIFS(TabSynthez[Test],"="&amp;$AE83&amp;".*",TabSynthez[Page11],"Validé")+COUNTIFS(TabSynthez[Test],"="&amp;$AE83&amp;".*",TabSynthez[Page11],"NA")=$AF83,1,0),0)</f>
        <v>0</v>
      </c>
      <c r="AR83" s="22">
        <f>IF(COUNTIFS(TabSynthez[Test],"="&amp;$AE83&amp;".*",TabSynthez[Page12],"Validé")&gt;0,IF(COUNTIFS(TabSynthez[Test],"="&amp;$AE83&amp;".*",TabSynthez[Page12],"Validé")+COUNTIFS(TabSynthez[Test],"="&amp;$AE83&amp;".*",TabSynthez[Page12],"NA")=$AF83,1,0),0)</f>
        <v>0</v>
      </c>
      <c r="AS83" s="22">
        <f>IF(COUNTIFS(TabSynthez[Test],"="&amp;$AE83&amp;".*",TabSynthez[Page13],"Validé")&gt;0,IF(COUNTIFS(TabSynthez[Test],"="&amp;$AE83&amp;".*",TabSynthez[Page13],"Validé")+COUNTIFS(TabSynthez[Test],"="&amp;$AE83&amp;".*",TabSynthez[Page13],"NA")=$AF83,1,0),0)</f>
        <v>0</v>
      </c>
    </row>
    <row r="84" spans="1:45" s="9" customFormat="1" x14ac:dyDescent="0.25">
      <c r="A84" s="68"/>
      <c r="B84" s="74" t="str">
        <f>Modèle!B86</f>
        <v>Multimédia</v>
      </c>
      <c r="C84" s="80" t="str">
        <f>Modèle!D86</f>
        <v>4.3.2</v>
      </c>
      <c r="D84" s="81" t="str">
        <f>Modèle!E86</f>
        <v>A</v>
      </c>
      <c r="E84" s="192">
        <f ca="1">COUNTIF(OFFSET(Synthèse!$G93,0,0,1,COUNTA(Synthèse!$10:$10)-6),"="&amp;$E$1)</f>
        <v>0</v>
      </c>
      <c r="F84" s="192">
        <f ca="1">COUNTIF(OFFSET(Synthèse!$G93,0,0,1,COUNTA(Synthèse!$10:$10)-6),"="&amp;$F$1)</f>
        <v>0</v>
      </c>
      <c r="G84" s="192">
        <f ca="1">COUNTIF(OFFSET(Synthèse!$G93,0,0,1,COUNTA(Synthèse!$10:$10)-6),"="&amp;$G$1)</f>
        <v>0</v>
      </c>
      <c r="H84" s="192">
        <f ca="1">COUNTIF(OFFSET(Synthèse!$G93,0,0,1,COUNTA(Synthèse!$10:$10)-6),"="&amp;$H$1)</f>
        <v>13</v>
      </c>
      <c r="I84" s="219">
        <f t="shared" ca="1" si="10"/>
        <v>13</v>
      </c>
      <c r="J84" s="68"/>
      <c r="K84" s="96" t="s">
        <v>581</v>
      </c>
      <c r="L84" s="198" t="s">
        <v>24</v>
      </c>
      <c r="M84" s="198"/>
      <c r="N84" s="198" t="s">
        <v>370</v>
      </c>
      <c r="O84" s="199">
        <f ca="1">IF(SUM(E$143:E$143)&gt;=1,0,1)</f>
        <v>0</v>
      </c>
      <c r="P84" s="199">
        <f ca="1">IF(SUM(E$143)&gt;=1,1,IF(SUM(G$143)&gt;=1,1,IF(SUM(F$143)&gt;=1,0,1)))</f>
        <v>1</v>
      </c>
      <c r="Q84" s="199">
        <f ca="1">IF(SUM(E$143)&gt;=1,1,IF(SUM(G$143)&gt;=1,0,1))</f>
        <v>1</v>
      </c>
      <c r="R84" s="199">
        <f ca="1">IF(SUM(E$143)&gt;=1,1,IF(SUM(G$143)&gt;=1,1,IF(SUM(F$143)&gt;=1,1,IF(SUM(H$143)&gt;=1,0,1))))</f>
        <v>1</v>
      </c>
      <c r="S84" s="68"/>
      <c r="U84" s="68"/>
      <c r="X84" s="68"/>
      <c r="AA84" s="68"/>
      <c r="AD84" s="68"/>
      <c r="AE84" s="276" t="s">
        <v>383</v>
      </c>
      <c r="AF84" s="222">
        <f>COUNTIF(TabTrans[Test],"="&amp;Value!$AE84&amp;".*")</f>
        <v>1</v>
      </c>
      <c r="AG84" s="22">
        <f>IF(COUNTIFS(TabSynthez[Test],"="&amp;$AE84&amp;".*",TabSynthez[Page1],"Validé")&gt;0,IF(COUNTIFS(TabSynthez[Test],"="&amp;$AE84&amp;".*",TabSynthez[Page1],"Validé")+COUNTIFS(TabSynthez[Test],"="&amp;$AE84&amp;".*",TabSynthez[Page1],"NA")=$AF84,1,0),0)</f>
        <v>1</v>
      </c>
      <c r="AH84" s="22">
        <f>IF(COUNTIFS(TabSynthez[Test],"="&amp;$AE84&amp;".*",TabSynthez[Page2],"Validé")&gt;0,IF(COUNTIFS(TabSynthez[Test],"="&amp;$AE84&amp;".*",TabSynthez[Page2],"Validé")+COUNTIFS(TabSynthez[Test],"="&amp;$AE84&amp;".*",TabSynthez[Page2],"NA")=$AF84,1,0),0)</f>
        <v>1</v>
      </c>
      <c r="AI84" s="22">
        <f>IF(COUNTIFS(TabSynthez[Test],"="&amp;$AE84&amp;".*",TabSynthez[Page3],"Validé")&gt;0,IF(COUNTIFS(TabSynthez[Test],"="&amp;$AE84&amp;".*",TabSynthez[Page3],"Validé")+COUNTIFS(TabSynthez[Test],"="&amp;$AE84&amp;".*",TabSynthez[Page3],"NA")=$AF84,1,0),0)</f>
        <v>1</v>
      </c>
      <c r="AJ84" s="22">
        <f>IF(COUNTIFS(TabSynthez[Test],"="&amp;$AE84&amp;".*",TabSynthez[Page4],"Validé")&gt;0,IF(COUNTIFS(TabSynthez[Test],"="&amp;$AE84&amp;".*",TabSynthez[Page4],"Validé")+COUNTIFS(TabSynthez[Test],"="&amp;$AE84&amp;".*",TabSynthez[Page4],"NA")=$AF84,1,0),0)</f>
        <v>1</v>
      </c>
      <c r="AK84" s="22">
        <f>IF(COUNTIFS(TabSynthez[Test],"="&amp;$AE84&amp;".*",TabSynthez[Page5],"Validé")&gt;0,IF(COUNTIFS(TabSynthez[Test],"="&amp;$AE84&amp;".*",TabSynthez[Page5],"Validé")+COUNTIFS(TabSynthez[Test],"="&amp;$AE84&amp;".*",TabSynthez[Page5],"NA")=$AF84,1,0),0)</f>
        <v>1</v>
      </c>
      <c r="AL84" s="22">
        <f>IF(COUNTIFS(TabSynthez[Test],"="&amp;$AE84&amp;".*",TabSynthez[Page6],"Validé")&gt;0,IF(COUNTIFS(TabSynthez[Test],"="&amp;$AE84&amp;".*",TabSynthez[Page6],"Validé")+COUNTIFS(TabSynthez[Test],"="&amp;$AE84&amp;".*",TabSynthez[Page6],"NA")=$AF84,1,0),0)</f>
        <v>1</v>
      </c>
      <c r="AM84" s="22">
        <f>IF(COUNTIFS(TabSynthez[Test],"="&amp;$AE84&amp;".*",TabSynthez[Page7],"Validé")&gt;0,IF(COUNTIFS(TabSynthez[Test],"="&amp;$AE84&amp;".*",TabSynthez[Page7],"Validé")+COUNTIFS(TabSynthez[Test],"="&amp;$AE84&amp;".*",TabSynthez[Page7],"NA")=$AF84,1,0),0)</f>
        <v>1</v>
      </c>
      <c r="AN84" s="22">
        <f>IF(COUNTIFS(TabSynthez[Test],"="&amp;$AE84&amp;".*",TabSynthez[Page8],"Validé")&gt;0,IF(COUNTIFS(TabSynthez[Test],"="&amp;$AE84&amp;".*",TabSynthez[Page8],"Validé")+COUNTIFS(TabSynthez[Test],"="&amp;$AE84&amp;".*",TabSynthez[Page8],"NA")=$AF84,1,0),0)</f>
        <v>1</v>
      </c>
      <c r="AO84" s="22">
        <f>IF(COUNTIFS(TabSynthez[Test],"="&amp;$AE84&amp;".*",TabSynthez[Page9],"Validé")&gt;0,IF(COUNTIFS(TabSynthez[Test],"="&amp;$AE84&amp;".*",TabSynthez[Page9],"Validé")+COUNTIFS(TabSynthez[Test],"="&amp;$AE84&amp;".*",TabSynthez[Page9],"NA")=$AF84,1,0),0)</f>
        <v>1</v>
      </c>
      <c r="AP84" s="22">
        <f>IF(COUNTIFS(TabSynthez[Test],"="&amp;$AE84&amp;".*",TabSynthez[Page10],"Validé")&gt;0,IF(COUNTIFS(TabSynthez[Test],"="&amp;$AE84&amp;".*",TabSynthez[Page10],"Validé")+COUNTIFS(TabSynthez[Test],"="&amp;$AE84&amp;".*",TabSynthez[Page10],"NA")=$AF84,1,0),0)</f>
        <v>1</v>
      </c>
      <c r="AQ84" s="22">
        <f>IF(COUNTIFS(TabSynthez[Test],"="&amp;$AE84&amp;".*",TabSynthez[Page11],"Validé")&gt;0,IF(COUNTIFS(TabSynthez[Test],"="&amp;$AE84&amp;".*",TabSynthez[Page11],"Validé")+COUNTIFS(TabSynthez[Test],"="&amp;$AE84&amp;".*",TabSynthez[Page11],"NA")=$AF84,1,0),0)</f>
        <v>1</v>
      </c>
      <c r="AR84" s="22">
        <f>IF(COUNTIFS(TabSynthez[Test],"="&amp;$AE84&amp;".*",TabSynthez[Page12],"Validé")&gt;0,IF(COUNTIFS(TabSynthez[Test],"="&amp;$AE84&amp;".*",TabSynthez[Page12],"Validé")+COUNTIFS(TabSynthez[Test],"="&amp;$AE84&amp;".*",TabSynthez[Page12],"NA")=$AF84,1,0),0)</f>
        <v>1</v>
      </c>
      <c r="AS84" s="22">
        <f>IF(COUNTIFS(TabSynthez[Test],"="&amp;$AE84&amp;".*",TabSynthez[Page13],"Validé")&gt;0,IF(COUNTIFS(TabSynthez[Test],"="&amp;$AE84&amp;".*",TabSynthez[Page13],"Validé")+COUNTIFS(TabSynthez[Test],"="&amp;$AE84&amp;".*",TabSynthez[Page13],"NA")=$AF84,1,0),0)</f>
        <v>0</v>
      </c>
    </row>
    <row r="85" spans="1:45" s="9" customFormat="1" x14ac:dyDescent="0.25">
      <c r="A85" s="68"/>
      <c r="B85" s="75" t="str">
        <f>Modèle!B87</f>
        <v>Multimédia</v>
      </c>
      <c r="C85" s="82" t="str">
        <f>Modèle!D87</f>
        <v>4.4.1</v>
      </c>
      <c r="D85" s="83" t="str">
        <f>Modèle!E87</f>
        <v>A</v>
      </c>
      <c r="E85" s="193">
        <f ca="1">COUNTIF(OFFSET(Synthèse!$G94,0,0,1,COUNTA(Synthèse!$10:$10)-6),"="&amp;$E$1)</f>
        <v>0</v>
      </c>
      <c r="F85" s="193">
        <f ca="1">COUNTIF(OFFSET(Synthèse!$G94,0,0,1,COUNTA(Synthèse!$10:$10)-6),"="&amp;$F$1)</f>
        <v>0</v>
      </c>
      <c r="G85" s="193">
        <f ca="1">COUNTIF(OFFSET(Synthèse!$G94,0,0,1,COUNTA(Synthèse!$10:$10)-6),"="&amp;$G$1)</f>
        <v>0</v>
      </c>
      <c r="H85" s="193">
        <f ca="1">COUNTIF(OFFSET(Synthèse!$G94,0,0,1,COUNTA(Synthèse!$10:$10)-6),"="&amp;$H$1)</f>
        <v>13</v>
      </c>
      <c r="I85" s="219">
        <f t="shared" ca="1" si="10"/>
        <v>13</v>
      </c>
      <c r="J85" s="68"/>
      <c r="K85" s="96" t="s">
        <v>582</v>
      </c>
      <c r="L85" s="198" t="s">
        <v>24</v>
      </c>
      <c r="M85" s="198"/>
      <c r="N85" s="198" t="s">
        <v>371</v>
      </c>
      <c r="O85" s="199">
        <f ca="1">IF(SUM(E$144:E$145)&gt;=1,0,1)</f>
        <v>1</v>
      </c>
      <c r="P85" s="199">
        <f ca="1">IF(SUM(E$144:E$145)&gt;=1,1,IF(SUM(G$144:G$145)&gt;=1,1,IF(SUM(F$144:F$145)&gt;=1,0,1)))</f>
        <v>1</v>
      </c>
      <c r="Q85" s="199">
        <f ca="1">IF(SUM(E$144:E$145)&gt;=1,1,IF(SUM(G$144:G$145)&gt;=1,0,1))</f>
        <v>1</v>
      </c>
      <c r="R85" s="199">
        <f ca="1">IF(SUM(E$144:E$145)&gt;=1,1,IF(SUM(G$144:G$145)&gt;=1,1,IF(SUM(F$144:F$145)&gt;=1,1,IF(SUM(H$144:H$145)&gt;=1,0,1))))</f>
        <v>0</v>
      </c>
      <c r="S85" s="68"/>
      <c r="U85" s="68"/>
      <c r="X85" s="68"/>
      <c r="AA85" s="68"/>
      <c r="AD85" s="68"/>
      <c r="AE85" s="276" t="s">
        <v>384</v>
      </c>
      <c r="AF85" s="222">
        <f>COUNTIF(TabTrans[Test],"="&amp;Value!$AE85&amp;".*")</f>
        <v>4</v>
      </c>
      <c r="AG85" s="22">
        <f>IF(COUNTIFS(TabSynthez[Test],"="&amp;$AE85&amp;".*",TabSynthez[Page1],"Validé")&gt;0,IF(COUNTIFS(TabSynthez[Test],"="&amp;$AE85&amp;".*",TabSynthez[Page1],"Validé")+COUNTIFS(TabSynthez[Test],"="&amp;$AE85&amp;".*",TabSynthez[Page1],"NA")=$AF85,1,0),0)</f>
        <v>1</v>
      </c>
      <c r="AH85" s="22">
        <f>IF(COUNTIFS(TabSynthez[Test],"="&amp;$AE85&amp;".*",TabSynthez[Page2],"Validé")&gt;0,IF(COUNTIFS(TabSynthez[Test],"="&amp;$AE85&amp;".*",TabSynthez[Page2],"Validé")+COUNTIFS(TabSynthez[Test],"="&amp;$AE85&amp;".*",TabSynthez[Page2],"NA")=$AF85,1,0),0)</f>
        <v>1</v>
      </c>
      <c r="AI85" s="22">
        <f>IF(COUNTIFS(TabSynthez[Test],"="&amp;$AE85&amp;".*",TabSynthez[Page3],"Validé")&gt;0,IF(COUNTIFS(TabSynthez[Test],"="&amp;$AE85&amp;".*",TabSynthez[Page3],"Validé")+COUNTIFS(TabSynthez[Test],"="&amp;$AE85&amp;".*",TabSynthez[Page3],"NA")=$AF85,1,0),0)</f>
        <v>1</v>
      </c>
      <c r="AJ85" s="22">
        <f>IF(COUNTIFS(TabSynthez[Test],"="&amp;$AE85&amp;".*",TabSynthez[Page4],"Validé")&gt;0,IF(COUNTIFS(TabSynthez[Test],"="&amp;$AE85&amp;".*",TabSynthez[Page4],"Validé")+COUNTIFS(TabSynthez[Test],"="&amp;$AE85&amp;".*",TabSynthez[Page4],"NA")=$AF85,1,0),0)</f>
        <v>1</v>
      </c>
      <c r="AK85" s="22">
        <f>IF(COUNTIFS(TabSynthez[Test],"="&amp;$AE85&amp;".*",TabSynthez[Page5],"Validé")&gt;0,IF(COUNTIFS(TabSynthez[Test],"="&amp;$AE85&amp;".*",TabSynthez[Page5],"Validé")+COUNTIFS(TabSynthez[Test],"="&amp;$AE85&amp;".*",TabSynthez[Page5],"NA")=$AF85,1,0),0)</f>
        <v>1</v>
      </c>
      <c r="AL85" s="22">
        <f>IF(COUNTIFS(TabSynthez[Test],"="&amp;$AE85&amp;".*",TabSynthez[Page6],"Validé")&gt;0,IF(COUNTIFS(TabSynthez[Test],"="&amp;$AE85&amp;".*",TabSynthez[Page6],"Validé")+COUNTIFS(TabSynthez[Test],"="&amp;$AE85&amp;".*",TabSynthez[Page6],"NA")=$AF85,1,0),0)</f>
        <v>1</v>
      </c>
      <c r="AM85" s="22">
        <f>IF(COUNTIFS(TabSynthez[Test],"="&amp;$AE85&amp;".*",TabSynthez[Page7],"Validé")&gt;0,IF(COUNTIFS(TabSynthez[Test],"="&amp;$AE85&amp;".*",TabSynthez[Page7],"Validé")+COUNTIFS(TabSynthez[Test],"="&amp;$AE85&amp;".*",TabSynthez[Page7],"NA")=$AF85,1,0),0)</f>
        <v>1</v>
      </c>
      <c r="AN85" s="22">
        <f>IF(COUNTIFS(TabSynthez[Test],"="&amp;$AE85&amp;".*",TabSynthez[Page8],"Validé")&gt;0,IF(COUNTIFS(TabSynthez[Test],"="&amp;$AE85&amp;".*",TabSynthez[Page8],"Validé")+COUNTIFS(TabSynthez[Test],"="&amp;$AE85&amp;".*",TabSynthez[Page8],"NA")=$AF85,1,0),0)</f>
        <v>1</v>
      </c>
      <c r="AO85" s="22">
        <f>IF(COUNTIFS(TabSynthez[Test],"="&amp;$AE85&amp;".*",TabSynthez[Page9],"Validé")&gt;0,IF(COUNTIFS(TabSynthez[Test],"="&amp;$AE85&amp;".*",TabSynthez[Page9],"Validé")+COUNTIFS(TabSynthez[Test],"="&amp;$AE85&amp;".*",TabSynthez[Page9],"NA")=$AF85,1,0),0)</f>
        <v>1</v>
      </c>
      <c r="AP85" s="22">
        <f>IF(COUNTIFS(TabSynthez[Test],"="&amp;$AE85&amp;".*",TabSynthez[Page10],"Validé")&gt;0,IF(COUNTIFS(TabSynthez[Test],"="&amp;$AE85&amp;".*",TabSynthez[Page10],"Validé")+COUNTIFS(TabSynthez[Test],"="&amp;$AE85&amp;".*",TabSynthez[Page10],"NA")=$AF85,1,0),0)</f>
        <v>1</v>
      </c>
      <c r="AQ85" s="22">
        <f>IF(COUNTIFS(TabSynthez[Test],"="&amp;$AE85&amp;".*",TabSynthez[Page11],"Validé")&gt;0,IF(COUNTIFS(TabSynthez[Test],"="&amp;$AE85&amp;".*",TabSynthez[Page11],"Validé")+COUNTIFS(TabSynthez[Test],"="&amp;$AE85&amp;".*",TabSynthez[Page11],"NA")=$AF85,1,0),0)</f>
        <v>1</v>
      </c>
      <c r="AR85" s="22">
        <f>IF(COUNTIFS(TabSynthez[Test],"="&amp;$AE85&amp;".*",TabSynthez[Page12],"Validé")&gt;0,IF(COUNTIFS(TabSynthez[Test],"="&amp;$AE85&amp;".*",TabSynthez[Page12],"Validé")+COUNTIFS(TabSynthez[Test],"="&amp;$AE85&amp;".*",TabSynthez[Page12],"NA")=$AF85,1,0),0)</f>
        <v>1</v>
      </c>
      <c r="AS85" s="22">
        <f>IF(COUNTIFS(TabSynthez[Test],"="&amp;$AE85&amp;".*",TabSynthez[Page13],"Validé")&gt;0,IF(COUNTIFS(TabSynthez[Test],"="&amp;$AE85&amp;".*",TabSynthez[Page13],"Validé")+COUNTIFS(TabSynthez[Test],"="&amp;$AE85&amp;".*",TabSynthez[Page13],"NA")=$AF85,1,0),0)</f>
        <v>1</v>
      </c>
    </row>
    <row r="86" spans="1:45" s="9" customFormat="1" x14ac:dyDescent="0.25">
      <c r="A86" s="68"/>
      <c r="B86" s="74" t="str">
        <f>Modèle!B88</f>
        <v>Multimédia</v>
      </c>
      <c r="C86" s="80" t="str">
        <f>Modèle!D88</f>
        <v>4.5.1</v>
      </c>
      <c r="D86" s="81" t="str">
        <f>Modèle!E88</f>
        <v>AA</v>
      </c>
      <c r="E86" s="192">
        <f ca="1">COUNTIF(OFFSET(Synthèse!$G95,0,0,1,COUNTA(Synthèse!$10:$10)-6),"="&amp;$E$1)</f>
        <v>0</v>
      </c>
      <c r="F86" s="192">
        <f ca="1">COUNTIF(OFFSET(Synthèse!$G95,0,0,1,COUNTA(Synthèse!$10:$10)-6),"="&amp;$F$1)</f>
        <v>0</v>
      </c>
      <c r="G86" s="192">
        <f ca="1">COUNTIF(OFFSET(Synthèse!$G95,0,0,1,COUNTA(Synthèse!$10:$10)-6),"="&amp;$G$1)</f>
        <v>0</v>
      </c>
      <c r="H86" s="192">
        <f ca="1">COUNTIF(OFFSET(Synthèse!$G95,0,0,1,COUNTA(Synthèse!$10:$10)-6),"="&amp;$H$1)</f>
        <v>13</v>
      </c>
      <c r="I86" s="219">
        <f t="shared" ca="1" si="10"/>
        <v>13</v>
      </c>
      <c r="J86" s="68"/>
      <c r="K86" s="96" t="s">
        <v>583</v>
      </c>
      <c r="L86" s="196" t="s">
        <v>24</v>
      </c>
      <c r="M86" s="196"/>
      <c r="N86" s="196" t="s">
        <v>372</v>
      </c>
      <c r="O86" s="197">
        <f ca="1">IF(SUM(E$146:E$148)&gt;=1,0,1)</f>
        <v>0</v>
      </c>
      <c r="P86" s="197">
        <f ca="1">IF(SUM(E$146:E$148)&gt;=1,1,IF(SUM(G$146:G$148)&gt;=1,1,IF(SUM(F$146:F$148)&gt;=1,0,1)))</f>
        <v>1</v>
      </c>
      <c r="Q86" s="197">
        <f ca="1">IF(SUM(E$146:E$148)&gt;=1,1,IF(SUM(G$146:G$148)&gt;=1,0,1))</f>
        <v>1</v>
      </c>
      <c r="R86" s="197">
        <f ca="1">IF(SUM(E$146:E$148)&gt;=1,1,IF(SUM(G$146:G$148)&gt;=1,1,IF(SUM(F$146:F$148)&gt;=1,1,IF(SUM(H$146:H$148)&gt;=1,0,1))))</f>
        <v>1</v>
      </c>
      <c r="S86" s="68"/>
      <c r="U86" s="68"/>
      <c r="X86" s="68"/>
      <c r="AA86" s="68"/>
      <c r="AD86" s="68"/>
      <c r="AE86" s="276" t="s">
        <v>385</v>
      </c>
      <c r="AF86" s="222">
        <f>COUNTIF(TabTrans[Test],"="&amp;Value!$AE86&amp;".*")</f>
        <v>4</v>
      </c>
      <c r="AG86" s="22">
        <f>IF(COUNTIFS(TabSynthez[Test],"="&amp;$AE86&amp;".*",TabSynthez[Page1],"Validé")&gt;0,IF(COUNTIFS(TabSynthez[Test],"="&amp;$AE86&amp;".*",TabSynthez[Page1],"Validé")+COUNTIFS(TabSynthez[Test],"="&amp;$AE86&amp;".*",TabSynthez[Page1],"NA")=$AF86,1,0),0)</f>
        <v>1</v>
      </c>
      <c r="AH86" s="22">
        <f>IF(COUNTIFS(TabSynthez[Test],"="&amp;$AE86&amp;".*",TabSynthez[Page2],"Validé")&gt;0,IF(COUNTIFS(TabSynthez[Test],"="&amp;$AE86&amp;".*",TabSynthez[Page2],"Validé")+COUNTIFS(TabSynthez[Test],"="&amp;$AE86&amp;".*",TabSynthez[Page2],"NA")=$AF86,1,0),0)</f>
        <v>1</v>
      </c>
      <c r="AI86" s="22">
        <f>IF(COUNTIFS(TabSynthez[Test],"="&amp;$AE86&amp;".*",TabSynthez[Page3],"Validé")&gt;0,IF(COUNTIFS(TabSynthez[Test],"="&amp;$AE86&amp;".*",TabSynthez[Page3],"Validé")+COUNTIFS(TabSynthez[Test],"="&amp;$AE86&amp;".*",TabSynthez[Page3],"NA")=$AF86,1,0),0)</f>
        <v>1</v>
      </c>
      <c r="AJ86" s="22">
        <f>IF(COUNTIFS(TabSynthez[Test],"="&amp;$AE86&amp;".*",TabSynthez[Page4],"Validé")&gt;0,IF(COUNTIFS(TabSynthez[Test],"="&amp;$AE86&amp;".*",TabSynthez[Page4],"Validé")+COUNTIFS(TabSynthez[Test],"="&amp;$AE86&amp;".*",TabSynthez[Page4],"NA")=$AF86,1,0),0)</f>
        <v>1</v>
      </c>
      <c r="AK86" s="22">
        <f>IF(COUNTIFS(TabSynthez[Test],"="&amp;$AE86&amp;".*",TabSynthez[Page5],"Validé")&gt;0,IF(COUNTIFS(TabSynthez[Test],"="&amp;$AE86&amp;".*",TabSynthez[Page5],"Validé")+COUNTIFS(TabSynthez[Test],"="&amp;$AE86&amp;".*",TabSynthez[Page5],"NA")=$AF86,1,0),0)</f>
        <v>1</v>
      </c>
      <c r="AL86" s="22">
        <f>IF(COUNTIFS(TabSynthez[Test],"="&amp;$AE86&amp;".*",TabSynthez[Page6],"Validé")&gt;0,IF(COUNTIFS(TabSynthez[Test],"="&amp;$AE86&amp;".*",TabSynthez[Page6],"Validé")+COUNTIFS(TabSynthez[Test],"="&amp;$AE86&amp;".*",TabSynthez[Page6],"NA")=$AF86,1,0),0)</f>
        <v>1</v>
      </c>
      <c r="AM86" s="22">
        <f>IF(COUNTIFS(TabSynthez[Test],"="&amp;$AE86&amp;".*",TabSynthez[Page7],"Validé")&gt;0,IF(COUNTIFS(TabSynthez[Test],"="&amp;$AE86&amp;".*",TabSynthez[Page7],"Validé")+COUNTIFS(TabSynthez[Test],"="&amp;$AE86&amp;".*",TabSynthez[Page7],"NA")=$AF86,1,0),0)</f>
        <v>1</v>
      </c>
      <c r="AN86" s="22">
        <f>IF(COUNTIFS(TabSynthez[Test],"="&amp;$AE86&amp;".*",TabSynthez[Page8],"Validé")&gt;0,IF(COUNTIFS(TabSynthez[Test],"="&amp;$AE86&amp;".*",TabSynthez[Page8],"Validé")+COUNTIFS(TabSynthez[Test],"="&amp;$AE86&amp;".*",TabSynthez[Page8],"NA")=$AF86,1,0),0)</f>
        <v>1</v>
      </c>
      <c r="AO86" s="22">
        <f>IF(COUNTIFS(TabSynthez[Test],"="&amp;$AE86&amp;".*",TabSynthez[Page9],"Validé")&gt;0,IF(COUNTIFS(TabSynthez[Test],"="&amp;$AE86&amp;".*",TabSynthez[Page9],"Validé")+COUNTIFS(TabSynthez[Test],"="&amp;$AE86&amp;".*",TabSynthez[Page9],"NA")=$AF86,1,0),0)</f>
        <v>1</v>
      </c>
      <c r="AP86" s="22">
        <f>IF(COUNTIFS(TabSynthez[Test],"="&amp;$AE86&amp;".*",TabSynthez[Page10],"Validé")&gt;0,IF(COUNTIFS(TabSynthez[Test],"="&amp;$AE86&amp;".*",TabSynthez[Page10],"Validé")+COUNTIFS(TabSynthez[Test],"="&amp;$AE86&amp;".*",TabSynthez[Page10],"NA")=$AF86,1,0),0)</f>
        <v>1</v>
      </c>
      <c r="AQ86" s="22">
        <f>IF(COUNTIFS(TabSynthez[Test],"="&amp;$AE86&amp;".*",TabSynthez[Page11],"Validé")&gt;0,IF(COUNTIFS(TabSynthez[Test],"="&amp;$AE86&amp;".*",TabSynthez[Page11],"Validé")+COUNTIFS(TabSynthez[Test],"="&amp;$AE86&amp;".*",TabSynthez[Page11],"NA")=$AF86,1,0),0)</f>
        <v>1</v>
      </c>
      <c r="AR86" s="22">
        <f>IF(COUNTIFS(TabSynthez[Test],"="&amp;$AE86&amp;".*",TabSynthez[Page12],"Validé")&gt;0,IF(COUNTIFS(TabSynthez[Test],"="&amp;$AE86&amp;".*",TabSynthez[Page12],"Validé")+COUNTIFS(TabSynthez[Test],"="&amp;$AE86&amp;".*",TabSynthez[Page12],"NA")=$AF86,1,0),0)</f>
        <v>1</v>
      </c>
      <c r="AS86" s="22">
        <f>IF(COUNTIFS(TabSynthez[Test],"="&amp;$AE86&amp;".*",TabSynthez[Page13],"Validé")&gt;0,IF(COUNTIFS(TabSynthez[Test],"="&amp;$AE86&amp;".*",TabSynthez[Page13],"Validé")+COUNTIFS(TabSynthez[Test],"="&amp;$AE86&amp;".*",TabSynthez[Page13],"NA")=$AF86,1,0),0)</f>
        <v>1</v>
      </c>
    </row>
    <row r="87" spans="1:45" s="9" customFormat="1" x14ac:dyDescent="0.25">
      <c r="A87" s="68"/>
      <c r="B87" s="74" t="str">
        <f>Modèle!B89</f>
        <v>Multimédia</v>
      </c>
      <c r="C87" s="80" t="str">
        <f>Modèle!D89</f>
        <v>4.5.2</v>
      </c>
      <c r="D87" s="81" t="str">
        <f>Modèle!E89</f>
        <v>AA</v>
      </c>
      <c r="E87" s="192">
        <f ca="1">COUNTIF(OFFSET(Synthèse!$G96,0,0,1,COUNTA(Synthèse!$10:$10)-6),"="&amp;$E$1)</f>
        <v>0</v>
      </c>
      <c r="F87" s="192">
        <f ca="1">COUNTIF(OFFSET(Synthèse!$G96,0,0,1,COUNTA(Synthèse!$10:$10)-6),"="&amp;$F$1)</f>
        <v>0</v>
      </c>
      <c r="G87" s="192">
        <f ca="1">COUNTIF(OFFSET(Synthèse!$G96,0,0,1,COUNTA(Synthèse!$10:$10)-6),"="&amp;$G$1)</f>
        <v>0</v>
      </c>
      <c r="H87" s="192">
        <f ca="1">COUNTIF(OFFSET(Synthèse!$G96,0,0,1,COUNTA(Synthèse!$10:$10)-6),"="&amp;$H$1)</f>
        <v>13</v>
      </c>
      <c r="I87" s="219">
        <f t="shared" ca="1" si="10"/>
        <v>13</v>
      </c>
      <c r="J87" s="68"/>
      <c r="K87" s="96" t="s">
        <v>584</v>
      </c>
      <c r="L87" s="196" t="s">
        <v>24</v>
      </c>
      <c r="M87" s="196"/>
      <c r="N87" s="196" t="s">
        <v>373</v>
      </c>
      <c r="O87" s="197">
        <f ca="1">IF(SUM(E$149:E$149)&gt;=1,0,1)</f>
        <v>0</v>
      </c>
      <c r="P87" s="197">
        <f ca="1">IF(SUM(E$149)&gt;=1,1,IF(SUM(G$149)&gt;=1,1,IF(SUM(F$149)&gt;=1,0,1)))</f>
        <v>1</v>
      </c>
      <c r="Q87" s="197">
        <f ca="1">IF(SUM(E$149)&gt;=1,1,IF(SUM(G$149)&gt;=1,0,1))</f>
        <v>1</v>
      </c>
      <c r="R87" s="197">
        <f ca="1">IF(SUM(E$149)&gt;=1,1,IF(SUM(G$149)&gt;=1,1,IF(SUM(F$149)&gt;=1,1,IF(SUM(H$149)&gt;=1,0,1))))</f>
        <v>1</v>
      </c>
      <c r="S87" s="68"/>
      <c r="U87" s="68"/>
      <c r="X87" s="68"/>
      <c r="AA87" s="68"/>
      <c r="AD87" s="68"/>
      <c r="AE87" s="276" t="s">
        <v>386</v>
      </c>
      <c r="AF87" s="222">
        <f>COUNTIF(TabTrans[Test],"="&amp;Value!$AE87&amp;".*")</f>
        <v>2</v>
      </c>
      <c r="AG87" s="22">
        <f>IF(COUNTIFS(TabSynthez[Test],"="&amp;$AE87&amp;".*",TabSynthez[Page1],"Validé")&gt;0,IF(COUNTIFS(TabSynthez[Test],"="&amp;$AE87&amp;".*",TabSynthez[Page1],"Validé")+COUNTIFS(TabSynthez[Test],"="&amp;$AE87&amp;".*",TabSynthez[Page1],"NA")=$AF87,1,0),0)</f>
        <v>0</v>
      </c>
      <c r="AH87" s="22">
        <f>IF(COUNTIFS(TabSynthez[Test],"="&amp;$AE87&amp;".*",TabSynthez[Page2],"Validé")&gt;0,IF(COUNTIFS(TabSynthez[Test],"="&amp;$AE87&amp;".*",TabSynthez[Page2],"Validé")+COUNTIFS(TabSynthez[Test],"="&amp;$AE87&amp;".*",TabSynthez[Page2],"NA")=$AF87,1,0),0)</f>
        <v>1</v>
      </c>
      <c r="AI87" s="22">
        <f>IF(COUNTIFS(TabSynthez[Test],"="&amp;$AE87&amp;".*",TabSynthez[Page3],"Validé")&gt;0,IF(COUNTIFS(TabSynthez[Test],"="&amp;$AE87&amp;".*",TabSynthez[Page3],"Validé")+COUNTIFS(TabSynthez[Test],"="&amp;$AE87&amp;".*",TabSynthez[Page3],"NA")=$AF87,1,0),0)</f>
        <v>1</v>
      </c>
      <c r="AJ87" s="22">
        <f>IF(COUNTIFS(TabSynthez[Test],"="&amp;$AE87&amp;".*",TabSynthez[Page4],"Validé")&gt;0,IF(COUNTIFS(TabSynthez[Test],"="&amp;$AE87&amp;".*",TabSynthez[Page4],"Validé")+COUNTIFS(TabSynthez[Test],"="&amp;$AE87&amp;".*",TabSynthez[Page4],"NA")=$AF87,1,0),0)</f>
        <v>1</v>
      </c>
      <c r="AK87" s="22">
        <f>IF(COUNTIFS(TabSynthez[Test],"="&amp;$AE87&amp;".*",TabSynthez[Page5],"Validé")&gt;0,IF(COUNTIFS(TabSynthez[Test],"="&amp;$AE87&amp;".*",TabSynthez[Page5],"Validé")+COUNTIFS(TabSynthez[Test],"="&amp;$AE87&amp;".*",TabSynthez[Page5],"NA")=$AF87,1,0),0)</f>
        <v>1</v>
      </c>
      <c r="AL87" s="22">
        <f>IF(COUNTIFS(TabSynthez[Test],"="&amp;$AE87&amp;".*",TabSynthez[Page6],"Validé")&gt;0,IF(COUNTIFS(TabSynthez[Test],"="&amp;$AE87&amp;".*",TabSynthez[Page6],"Validé")+COUNTIFS(TabSynthez[Test],"="&amp;$AE87&amp;".*",TabSynthez[Page6],"NA")=$AF87,1,0),0)</f>
        <v>1</v>
      </c>
      <c r="AM87" s="22">
        <f>IF(COUNTIFS(TabSynthez[Test],"="&amp;$AE87&amp;".*",TabSynthez[Page7],"Validé")&gt;0,IF(COUNTIFS(TabSynthez[Test],"="&amp;$AE87&amp;".*",TabSynthez[Page7],"Validé")+COUNTIFS(TabSynthez[Test],"="&amp;$AE87&amp;".*",TabSynthez[Page7],"NA")=$AF87,1,0),0)</f>
        <v>1</v>
      </c>
      <c r="AN87" s="22">
        <f>IF(COUNTIFS(TabSynthez[Test],"="&amp;$AE87&amp;".*",TabSynthez[Page8],"Validé")&gt;0,IF(COUNTIFS(TabSynthez[Test],"="&amp;$AE87&amp;".*",TabSynthez[Page8],"Validé")+COUNTIFS(TabSynthez[Test],"="&amp;$AE87&amp;".*",TabSynthez[Page8],"NA")=$AF87,1,0),0)</f>
        <v>1</v>
      </c>
      <c r="AO87" s="22">
        <f>IF(COUNTIFS(TabSynthez[Test],"="&amp;$AE87&amp;".*",TabSynthez[Page9],"Validé")&gt;0,IF(COUNTIFS(TabSynthez[Test],"="&amp;$AE87&amp;".*",TabSynthez[Page9],"Validé")+COUNTIFS(TabSynthez[Test],"="&amp;$AE87&amp;".*",TabSynthez[Page9],"NA")=$AF87,1,0),0)</f>
        <v>1</v>
      </c>
      <c r="AP87" s="22">
        <f>IF(COUNTIFS(TabSynthez[Test],"="&amp;$AE87&amp;".*",TabSynthez[Page10],"Validé")&gt;0,IF(COUNTIFS(TabSynthez[Test],"="&amp;$AE87&amp;".*",TabSynthez[Page10],"Validé")+COUNTIFS(TabSynthez[Test],"="&amp;$AE87&amp;".*",TabSynthez[Page10],"NA")=$AF87,1,0),0)</f>
        <v>1</v>
      </c>
      <c r="AQ87" s="22">
        <f>IF(COUNTIFS(TabSynthez[Test],"="&amp;$AE87&amp;".*",TabSynthez[Page11],"Validé")&gt;0,IF(COUNTIFS(TabSynthez[Test],"="&amp;$AE87&amp;".*",TabSynthez[Page11],"Validé")+COUNTIFS(TabSynthez[Test],"="&amp;$AE87&amp;".*",TabSynthez[Page11],"NA")=$AF87,1,0),0)</f>
        <v>1</v>
      </c>
      <c r="AR87" s="22">
        <f>IF(COUNTIFS(TabSynthez[Test],"="&amp;$AE87&amp;".*",TabSynthez[Page12],"Validé")&gt;0,IF(COUNTIFS(TabSynthez[Test],"="&amp;$AE87&amp;".*",TabSynthez[Page12],"Validé")+COUNTIFS(TabSynthez[Test],"="&amp;$AE87&amp;".*",TabSynthez[Page12],"NA")=$AF87,1,0),0)</f>
        <v>0</v>
      </c>
      <c r="AS87" s="22">
        <f>IF(COUNTIFS(TabSynthez[Test],"="&amp;$AE87&amp;".*",TabSynthez[Page13],"Validé")&gt;0,IF(COUNTIFS(TabSynthez[Test],"="&amp;$AE87&amp;".*",TabSynthez[Page13],"Validé")+COUNTIFS(TabSynthez[Test],"="&amp;$AE87&amp;".*",TabSynthez[Page13],"NA")=$AF87,1,0),0)</f>
        <v>0</v>
      </c>
    </row>
    <row r="88" spans="1:45" s="9" customFormat="1" x14ac:dyDescent="0.25">
      <c r="A88" s="68"/>
      <c r="B88" s="75" t="str">
        <f>Modèle!B90</f>
        <v>Multimédia</v>
      </c>
      <c r="C88" s="82" t="str">
        <f>Modèle!D90</f>
        <v>4.6.1</v>
      </c>
      <c r="D88" s="83" t="str">
        <f>Modèle!E90</f>
        <v>AA</v>
      </c>
      <c r="E88" s="193">
        <f ca="1">COUNTIF(OFFSET(Synthèse!$G97,0,0,1,COUNTA(Synthèse!$10:$10)-6),"="&amp;$E$1)</f>
        <v>0</v>
      </c>
      <c r="F88" s="193">
        <f ca="1">COUNTIF(OFFSET(Synthèse!$G97,0,0,1,COUNTA(Synthèse!$10:$10)-6),"="&amp;$F$1)</f>
        <v>0</v>
      </c>
      <c r="G88" s="193">
        <f ca="1">COUNTIF(OFFSET(Synthèse!$G97,0,0,1,COUNTA(Synthèse!$10:$10)-6),"="&amp;$G$1)</f>
        <v>0</v>
      </c>
      <c r="H88" s="193">
        <f ca="1">COUNTIF(OFFSET(Synthèse!$G97,0,0,1,COUNTA(Synthèse!$10:$10)-6),"="&amp;$H$1)</f>
        <v>13</v>
      </c>
      <c r="I88" s="219">
        <f t="shared" ca="1" si="10"/>
        <v>13</v>
      </c>
      <c r="J88" s="68"/>
      <c r="K88" s="96" t="s">
        <v>585</v>
      </c>
      <c r="L88" s="196" t="s">
        <v>24</v>
      </c>
      <c r="M88" s="196"/>
      <c r="N88" s="196" t="s">
        <v>374</v>
      </c>
      <c r="O88" s="197">
        <f ca="1">IF(SUM(E$150:E$152)&gt;=1,0,1)</f>
        <v>0</v>
      </c>
      <c r="P88" s="197">
        <f ca="1">IF(SUM(E$150:E$152)&gt;=1,1,IF(SUM(G$150:G$152)&gt;=1,1,IF(SUM(F$150:F$152)&gt;=1,0,1)))</f>
        <v>1</v>
      </c>
      <c r="Q88" s="197">
        <f ca="1">IF(SUM(E$150:E$152)&gt;=1,1,IF(SUM(G$150:G$152)&gt;=1,0,1))</f>
        <v>1</v>
      </c>
      <c r="R88" s="197">
        <f ca="1">IF(SUM(E$150:E$152)&gt;=1,1,IF(SUM(G$150:G$152)&gt;=1,1,IF(SUM(F$150:F$152)&gt;=1,1,IF(SUM(H$150:H$152)&gt;=1,0,1))))</f>
        <v>1</v>
      </c>
      <c r="S88" s="68"/>
      <c r="U88" s="68"/>
      <c r="X88" s="68"/>
      <c r="AA88" s="68"/>
      <c r="AD88" s="68"/>
      <c r="AE88" s="276" t="s">
        <v>387</v>
      </c>
      <c r="AF88" s="222">
        <f>COUNTIF(TabTrans[Test],"="&amp;Value!$AE88&amp;".*")</f>
        <v>1</v>
      </c>
      <c r="AG88" s="22">
        <f>IF(COUNTIFS(TabSynthez[Test],"="&amp;$AE88&amp;".*",TabSynthez[Page1],"Validé")&gt;0,IF(COUNTIFS(TabSynthez[Test],"="&amp;$AE88&amp;".*",TabSynthez[Page1],"Validé")+COUNTIFS(TabSynthez[Test],"="&amp;$AE88&amp;".*",TabSynthez[Page1],"NA")=$AF88,1,0),0)</f>
        <v>1</v>
      </c>
      <c r="AH88" s="22">
        <f>IF(COUNTIFS(TabSynthez[Test],"="&amp;$AE88&amp;".*",TabSynthez[Page2],"Validé")&gt;0,IF(COUNTIFS(TabSynthez[Test],"="&amp;$AE88&amp;".*",TabSynthez[Page2],"Validé")+COUNTIFS(TabSynthez[Test],"="&amp;$AE88&amp;".*",TabSynthez[Page2],"NA")=$AF88,1,0),0)</f>
        <v>1</v>
      </c>
      <c r="AI88" s="22">
        <f>IF(COUNTIFS(TabSynthez[Test],"="&amp;$AE88&amp;".*",TabSynthez[Page3],"Validé")&gt;0,IF(COUNTIFS(TabSynthez[Test],"="&amp;$AE88&amp;".*",TabSynthez[Page3],"Validé")+COUNTIFS(TabSynthez[Test],"="&amp;$AE88&amp;".*",TabSynthez[Page3],"NA")=$AF88,1,0),0)</f>
        <v>1</v>
      </c>
      <c r="AJ88" s="22">
        <f>IF(COUNTIFS(TabSynthez[Test],"="&amp;$AE88&amp;".*",TabSynthez[Page4],"Validé")&gt;0,IF(COUNTIFS(TabSynthez[Test],"="&amp;$AE88&amp;".*",TabSynthez[Page4],"Validé")+COUNTIFS(TabSynthez[Test],"="&amp;$AE88&amp;".*",TabSynthez[Page4],"NA")=$AF88,1,0),0)</f>
        <v>1</v>
      </c>
      <c r="AK88" s="22">
        <f>IF(COUNTIFS(TabSynthez[Test],"="&amp;$AE88&amp;".*",TabSynthez[Page5],"Validé")&gt;0,IF(COUNTIFS(TabSynthez[Test],"="&amp;$AE88&amp;".*",TabSynthez[Page5],"Validé")+COUNTIFS(TabSynthez[Test],"="&amp;$AE88&amp;".*",TabSynthez[Page5],"NA")=$AF88,1,0),0)</f>
        <v>1</v>
      </c>
      <c r="AL88" s="22">
        <f>IF(COUNTIFS(TabSynthez[Test],"="&amp;$AE88&amp;".*",TabSynthez[Page6],"Validé")&gt;0,IF(COUNTIFS(TabSynthez[Test],"="&amp;$AE88&amp;".*",TabSynthez[Page6],"Validé")+COUNTIFS(TabSynthez[Test],"="&amp;$AE88&amp;".*",TabSynthez[Page6],"NA")=$AF88,1,0),0)</f>
        <v>1</v>
      </c>
      <c r="AM88" s="22">
        <f>IF(COUNTIFS(TabSynthez[Test],"="&amp;$AE88&amp;".*",TabSynthez[Page7],"Validé")&gt;0,IF(COUNTIFS(TabSynthez[Test],"="&amp;$AE88&amp;".*",TabSynthez[Page7],"Validé")+COUNTIFS(TabSynthez[Test],"="&amp;$AE88&amp;".*",TabSynthez[Page7],"NA")=$AF88,1,0),0)</f>
        <v>1</v>
      </c>
      <c r="AN88" s="22">
        <f>IF(COUNTIFS(TabSynthez[Test],"="&amp;$AE88&amp;".*",TabSynthez[Page8],"Validé")&gt;0,IF(COUNTIFS(TabSynthez[Test],"="&amp;$AE88&amp;".*",TabSynthez[Page8],"Validé")+COUNTIFS(TabSynthez[Test],"="&amp;$AE88&amp;".*",TabSynthez[Page8],"NA")=$AF88,1,0),0)</f>
        <v>1</v>
      </c>
      <c r="AO88" s="22">
        <f>IF(COUNTIFS(TabSynthez[Test],"="&amp;$AE88&amp;".*",TabSynthez[Page9],"Validé")&gt;0,IF(COUNTIFS(TabSynthez[Test],"="&amp;$AE88&amp;".*",TabSynthez[Page9],"Validé")+COUNTIFS(TabSynthez[Test],"="&amp;$AE88&amp;".*",TabSynthez[Page9],"NA")=$AF88,1,0),0)</f>
        <v>1</v>
      </c>
      <c r="AP88" s="22">
        <f>IF(COUNTIFS(TabSynthez[Test],"="&amp;$AE88&amp;".*",TabSynthez[Page10],"Validé")&gt;0,IF(COUNTIFS(TabSynthez[Test],"="&amp;$AE88&amp;".*",TabSynthez[Page10],"Validé")+COUNTIFS(TabSynthez[Test],"="&amp;$AE88&amp;".*",TabSynthez[Page10],"NA")=$AF88,1,0),0)</f>
        <v>1</v>
      </c>
      <c r="AQ88" s="22">
        <f>IF(COUNTIFS(TabSynthez[Test],"="&amp;$AE88&amp;".*",TabSynthez[Page11],"Validé")&gt;0,IF(COUNTIFS(TabSynthez[Test],"="&amp;$AE88&amp;".*",TabSynthez[Page11],"Validé")+COUNTIFS(TabSynthez[Test],"="&amp;$AE88&amp;".*",TabSynthez[Page11],"NA")=$AF88,1,0),0)</f>
        <v>1</v>
      </c>
      <c r="AR88" s="22">
        <f>IF(COUNTIFS(TabSynthez[Test],"="&amp;$AE88&amp;".*",TabSynthez[Page12],"Validé")&gt;0,IF(COUNTIFS(TabSynthez[Test],"="&amp;$AE88&amp;".*",TabSynthez[Page12],"Validé")+COUNTIFS(TabSynthez[Test],"="&amp;$AE88&amp;".*",TabSynthez[Page12],"NA")=$AF88,1,0),0)</f>
        <v>1</v>
      </c>
      <c r="AS88" s="22">
        <f>IF(COUNTIFS(TabSynthez[Test],"="&amp;$AE88&amp;".*",TabSynthez[Page13],"Validé")&gt;0,IF(COUNTIFS(TabSynthez[Test],"="&amp;$AE88&amp;".*",TabSynthez[Page13],"Validé")+COUNTIFS(TabSynthez[Test],"="&amp;$AE88&amp;".*",TabSynthez[Page13],"NA")=$AF88,1,0),0)</f>
        <v>1</v>
      </c>
    </row>
    <row r="89" spans="1:45" s="9" customFormat="1" x14ac:dyDescent="0.25">
      <c r="A89" s="68"/>
      <c r="B89" s="75" t="str">
        <f>Modèle!B91</f>
        <v>Multimédia</v>
      </c>
      <c r="C89" s="82" t="str">
        <f>Modèle!D91</f>
        <v>4.6.2</v>
      </c>
      <c r="D89" s="83" t="str">
        <f>Modèle!E91</f>
        <v>AA</v>
      </c>
      <c r="E89" s="193">
        <f ca="1">COUNTIF(OFFSET(Synthèse!$G98,0,0,1,COUNTA(Synthèse!$10:$10)-6),"="&amp;$E$1)</f>
        <v>0</v>
      </c>
      <c r="F89" s="193">
        <f ca="1">COUNTIF(OFFSET(Synthèse!$G98,0,0,1,COUNTA(Synthèse!$10:$10)-6),"="&amp;$F$1)</f>
        <v>0</v>
      </c>
      <c r="G89" s="193">
        <f ca="1">COUNTIF(OFFSET(Synthèse!$G98,0,0,1,COUNTA(Synthèse!$10:$10)-6),"="&amp;$G$1)</f>
        <v>0</v>
      </c>
      <c r="H89" s="193">
        <f ca="1">COUNTIF(OFFSET(Synthèse!$G98,0,0,1,COUNTA(Synthèse!$10:$10)-6),"="&amp;$H$1)</f>
        <v>13</v>
      </c>
      <c r="I89" s="219">
        <f t="shared" ca="1" si="10"/>
        <v>13</v>
      </c>
      <c r="J89" s="68"/>
      <c r="K89" s="96" t="s">
        <v>586</v>
      </c>
      <c r="L89" s="196" t="s">
        <v>24</v>
      </c>
      <c r="M89" s="196"/>
      <c r="N89" s="196" t="s">
        <v>375</v>
      </c>
      <c r="O89" s="197">
        <f ca="1">IF(SUM(E$153:E$154)&gt;=1,0,1)</f>
        <v>1</v>
      </c>
      <c r="P89" s="197">
        <f ca="1">IF(SUM(E$153:E$154)&gt;=1,1,IF(SUM(G$153:G$154)&gt;=1,1,IF(SUM(F$153:F$154)&gt;=1,0,1)))</f>
        <v>1</v>
      </c>
      <c r="Q89" s="197">
        <f ca="1">IF(SUM(E$153:E$154)&gt;=1,1,IF(SUM(G$153:G$154)&gt;=1,0,1))</f>
        <v>1</v>
      </c>
      <c r="R89" s="197">
        <f ca="1">IF(SUM(E$153:E$154)&gt;=1,1,IF(SUM(G$153:G$154)&gt;=1,1,IF(SUM(F$153:F$154)&gt;=1,1,IF(SUM(H$153:H$154)&gt;=1,0,1))))</f>
        <v>0</v>
      </c>
      <c r="S89" s="68"/>
      <c r="U89" s="68"/>
      <c r="X89" s="68"/>
      <c r="AA89" s="68"/>
      <c r="AD89" s="68"/>
      <c r="AE89" s="276" t="s">
        <v>388</v>
      </c>
      <c r="AF89" s="222">
        <f>COUNTIF(TabTrans[Test],"="&amp;Value!$AE89&amp;".*")</f>
        <v>3</v>
      </c>
      <c r="AG89" s="22">
        <f>IF(COUNTIFS(TabSynthez[Test],"="&amp;$AE89&amp;".*",TabSynthez[Page1],"Validé")&gt;0,IF(COUNTIFS(TabSynthez[Test],"="&amp;$AE89&amp;".*",TabSynthez[Page1],"Validé")+COUNTIFS(TabSynthez[Test],"="&amp;$AE89&amp;".*",TabSynthez[Page1],"NA")=$AF89,1,0),0)</f>
        <v>0</v>
      </c>
      <c r="AH89" s="22">
        <f>IF(COUNTIFS(TabSynthez[Test],"="&amp;$AE89&amp;".*",TabSynthez[Page2],"Validé")&gt;0,IF(COUNTIFS(TabSynthez[Test],"="&amp;$AE89&amp;".*",TabSynthez[Page2],"Validé")+COUNTIFS(TabSynthez[Test],"="&amp;$AE89&amp;".*",TabSynthez[Page2],"NA")=$AF89,1,0),0)</f>
        <v>0</v>
      </c>
      <c r="AI89" s="22">
        <f>IF(COUNTIFS(TabSynthez[Test],"="&amp;$AE89&amp;".*",TabSynthez[Page3],"Validé")&gt;0,IF(COUNTIFS(TabSynthez[Test],"="&amp;$AE89&amp;".*",TabSynthez[Page3],"Validé")+COUNTIFS(TabSynthez[Test],"="&amp;$AE89&amp;".*",TabSynthez[Page3],"NA")=$AF89,1,0),0)</f>
        <v>0</v>
      </c>
      <c r="AJ89" s="22">
        <f>IF(COUNTIFS(TabSynthez[Test],"="&amp;$AE89&amp;".*",TabSynthez[Page4],"Validé")&gt;0,IF(COUNTIFS(TabSynthez[Test],"="&amp;$AE89&amp;".*",TabSynthez[Page4],"Validé")+COUNTIFS(TabSynthez[Test],"="&amp;$AE89&amp;".*",TabSynthez[Page4],"NA")=$AF89,1,0),0)</f>
        <v>0</v>
      </c>
      <c r="AK89" s="22">
        <f>IF(COUNTIFS(TabSynthez[Test],"="&amp;$AE89&amp;".*",TabSynthez[Page5],"Validé")&gt;0,IF(COUNTIFS(TabSynthez[Test],"="&amp;$AE89&amp;".*",TabSynthez[Page5],"Validé")+COUNTIFS(TabSynthez[Test],"="&amp;$AE89&amp;".*",TabSynthez[Page5],"NA")=$AF89,1,0),0)</f>
        <v>0</v>
      </c>
      <c r="AL89" s="22">
        <f>IF(COUNTIFS(TabSynthez[Test],"="&amp;$AE89&amp;".*",TabSynthez[Page6],"Validé")&gt;0,IF(COUNTIFS(TabSynthez[Test],"="&amp;$AE89&amp;".*",TabSynthez[Page6],"Validé")+COUNTIFS(TabSynthez[Test],"="&amp;$AE89&amp;".*",TabSynthez[Page6],"NA")=$AF89,1,0),0)</f>
        <v>0</v>
      </c>
      <c r="AM89" s="22">
        <f>IF(COUNTIFS(TabSynthez[Test],"="&amp;$AE89&amp;".*",TabSynthez[Page7],"Validé")&gt;0,IF(COUNTIFS(TabSynthez[Test],"="&amp;$AE89&amp;".*",TabSynthez[Page7],"Validé")+COUNTIFS(TabSynthez[Test],"="&amp;$AE89&amp;".*",TabSynthez[Page7],"NA")=$AF89,1,0),0)</f>
        <v>0</v>
      </c>
      <c r="AN89" s="22">
        <f>IF(COUNTIFS(TabSynthez[Test],"="&amp;$AE89&amp;".*",TabSynthez[Page8],"Validé")&gt;0,IF(COUNTIFS(TabSynthez[Test],"="&amp;$AE89&amp;".*",TabSynthez[Page8],"Validé")+COUNTIFS(TabSynthez[Test],"="&amp;$AE89&amp;".*",TabSynthez[Page8],"NA")=$AF89,1,0),0)</f>
        <v>0</v>
      </c>
      <c r="AO89" s="22">
        <f>IF(COUNTIFS(TabSynthez[Test],"="&amp;$AE89&amp;".*",TabSynthez[Page9],"Validé")&gt;0,IF(COUNTIFS(TabSynthez[Test],"="&amp;$AE89&amp;".*",TabSynthez[Page9],"Validé")+COUNTIFS(TabSynthez[Test],"="&amp;$AE89&amp;".*",TabSynthez[Page9],"NA")=$AF89,1,0),0)</f>
        <v>0</v>
      </c>
      <c r="AP89" s="22">
        <f>IF(COUNTIFS(TabSynthez[Test],"="&amp;$AE89&amp;".*",TabSynthez[Page10],"Validé")&gt;0,IF(COUNTIFS(TabSynthez[Test],"="&amp;$AE89&amp;".*",TabSynthez[Page10],"Validé")+COUNTIFS(TabSynthez[Test],"="&amp;$AE89&amp;".*",TabSynthez[Page10],"NA")=$AF89,1,0),0)</f>
        <v>0</v>
      </c>
      <c r="AQ89" s="22">
        <f>IF(COUNTIFS(TabSynthez[Test],"="&amp;$AE89&amp;".*",TabSynthez[Page11],"Validé")&gt;0,IF(COUNTIFS(TabSynthez[Test],"="&amp;$AE89&amp;".*",TabSynthez[Page11],"Validé")+COUNTIFS(TabSynthez[Test],"="&amp;$AE89&amp;".*",TabSynthez[Page11],"NA")=$AF89,1,0),0)</f>
        <v>0</v>
      </c>
      <c r="AR89" s="22">
        <f>IF(COUNTIFS(TabSynthez[Test],"="&amp;$AE89&amp;".*",TabSynthez[Page12],"Validé")&gt;0,IF(COUNTIFS(TabSynthez[Test],"="&amp;$AE89&amp;".*",TabSynthez[Page12],"Validé")+COUNTIFS(TabSynthez[Test],"="&amp;$AE89&amp;".*",TabSynthez[Page12],"NA")=$AF89,1,0),0)</f>
        <v>0</v>
      </c>
      <c r="AS89" s="22">
        <f>IF(COUNTIFS(TabSynthez[Test],"="&amp;$AE89&amp;".*",TabSynthez[Page13],"Validé")&gt;0,IF(COUNTIFS(TabSynthez[Test],"="&amp;$AE89&amp;".*",TabSynthez[Page13],"Validé")+COUNTIFS(TabSynthez[Test],"="&amp;$AE89&amp;".*",TabSynthez[Page13],"NA")=$AF89,1,0),0)</f>
        <v>0</v>
      </c>
    </row>
    <row r="90" spans="1:45" s="9" customFormat="1" x14ac:dyDescent="0.25">
      <c r="A90" s="68"/>
      <c r="B90" s="74" t="str">
        <f>Modèle!B92</f>
        <v>Multimédia</v>
      </c>
      <c r="C90" s="80" t="str">
        <f>Modèle!D92</f>
        <v>4.7.1</v>
      </c>
      <c r="D90" s="81" t="str">
        <f>Modèle!E92</f>
        <v>A</v>
      </c>
      <c r="E90" s="192">
        <f ca="1">COUNTIF(OFFSET(Synthèse!$G99,0,0,1,COUNTA(Synthèse!$10:$10)-6),"="&amp;$E$1)</f>
        <v>0</v>
      </c>
      <c r="F90" s="192">
        <f ca="1">COUNTIF(OFFSET(Synthèse!$G99,0,0,1,COUNTA(Synthèse!$10:$10)-6),"="&amp;$F$1)</f>
        <v>0</v>
      </c>
      <c r="G90" s="192">
        <f ca="1">COUNTIF(OFFSET(Synthèse!$G99,0,0,1,COUNTA(Synthèse!$10:$10)-6),"="&amp;$G$1)</f>
        <v>0</v>
      </c>
      <c r="H90" s="192">
        <f ca="1">COUNTIF(OFFSET(Synthèse!$G99,0,0,1,COUNTA(Synthèse!$10:$10)-6),"="&amp;$H$1)</f>
        <v>13</v>
      </c>
      <c r="I90" s="219">
        <f t="shared" ca="1" si="10"/>
        <v>13</v>
      </c>
      <c r="J90" s="68"/>
      <c r="K90" s="96" t="s">
        <v>443</v>
      </c>
      <c r="L90" s="198" t="s">
        <v>24</v>
      </c>
      <c r="M90" s="198"/>
      <c r="N90" s="198" t="s">
        <v>376</v>
      </c>
      <c r="O90" s="199">
        <f ca="1">IF(SUM(E$155:E$157)&gt;=1,0,1)</f>
        <v>0</v>
      </c>
      <c r="P90" s="199">
        <f ca="1">IF(SUM(E$155:E$157)&gt;=1,1,IF(SUM(G$155:G$157)&gt;=1,1,IF(SUM(F$155:F$157)&gt;=1,0,1)))</f>
        <v>1</v>
      </c>
      <c r="Q90" s="199">
        <f ca="1">IF(SUM(E$155:E$157)&gt;=1,1,IF(SUM(G$155:G$157)&gt;=1,0,1))</f>
        <v>1</v>
      </c>
      <c r="R90" s="199">
        <f ca="1">IF(SUM(E$155:E$157)&gt;=1,1,IF(SUM(G$155:G$157)&gt;=1,1,IF(SUM(F$155:F$157)&gt;=1,1,IF(SUM(H$155:H$157)&gt;=1,0,1))))</f>
        <v>1</v>
      </c>
      <c r="S90" s="68"/>
      <c r="U90" s="68"/>
      <c r="X90" s="68"/>
      <c r="AA90" s="68"/>
      <c r="AD90" s="68"/>
      <c r="AE90" s="276" t="s">
        <v>389</v>
      </c>
      <c r="AF90" s="222">
        <f>COUNTIF(TabTrans[Test],"="&amp;Value!$AE90&amp;".*")</f>
        <v>2</v>
      </c>
      <c r="AG90" s="22">
        <f>IF(COUNTIFS(TabSynthez[Test],"="&amp;$AE90&amp;".*",TabSynthez[Page1],"Validé")&gt;0,IF(COUNTIFS(TabSynthez[Test],"="&amp;$AE90&amp;".*",TabSynthez[Page1],"Validé")+COUNTIFS(TabSynthez[Test],"="&amp;$AE90&amp;".*",TabSynthez[Page1],"NA")=$AF90,1,0),0)</f>
        <v>0</v>
      </c>
      <c r="AH90" s="22">
        <f>IF(COUNTIFS(TabSynthez[Test],"="&amp;$AE90&amp;".*",TabSynthez[Page2],"Validé")&gt;0,IF(COUNTIFS(TabSynthez[Test],"="&amp;$AE90&amp;".*",TabSynthez[Page2],"Validé")+COUNTIFS(TabSynthez[Test],"="&amp;$AE90&amp;".*",TabSynthez[Page2],"NA")=$AF90,1,0),0)</f>
        <v>0</v>
      </c>
      <c r="AI90" s="22">
        <f>IF(COUNTIFS(TabSynthez[Test],"="&amp;$AE90&amp;".*",TabSynthez[Page3],"Validé")&gt;0,IF(COUNTIFS(TabSynthez[Test],"="&amp;$AE90&amp;".*",TabSynthez[Page3],"Validé")+COUNTIFS(TabSynthez[Test],"="&amp;$AE90&amp;".*",TabSynthez[Page3],"NA")=$AF90,1,0),0)</f>
        <v>0</v>
      </c>
      <c r="AJ90" s="22">
        <f>IF(COUNTIFS(TabSynthez[Test],"="&amp;$AE90&amp;".*",TabSynthez[Page4],"Validé")&gt;0,IF(COUNTIFS(TabSynthez[Test],"="&amp;$AE90&amp;".*",TabSynthez[Page4],"Validé")+COUNTIFS(TabSynthez[Test],"="&amp;$AE90&amp;".*",TabSynthez[Page4],"NA")=$AF90,1,0),0)</f>
        <v>0</v>
      </c>
      <c r="AK90" s="22">
        <f>IF(COUNTIFS(TabSynthez[Test],"="&amp;$AE90&amp;".*",TabSynthez[Page5],"Validé")&gt;0,IF(COUNTIFS(TabSynthez[Test],"="&amp;$AE90&amp;".*",TabSynthez[Page5],"Validé")+COUNTIFS(TabSynthez[Test],"="&amp;$AE90&amp;".*",TabSynthez[Page5],"NA")=$AF90,1,0),0)</f>
        <v>0</v>
      </c>
      <c r="AL90" s="22">
        <f>IF(COUNTIFS(TabSynthez[Test],"="&amp;$AE90&amp;".*",TabSynthez[Page6],"Validé")&gt;0,IF(COUNTIFS(TabSynthez[Test],"="&amp;$AE90&amp;".*",TabSynthez[Page6],"Validé")+COUNTIFS(TabSynthez[Test],"="&amp;$AE90&amp;".*",TabSynthez[Page6],"NA")=$AF90,1,0),0)</f>
        <v>0</v>
      </c>
      <c r="AM90" s="22">
        <f>IF(COUNTIFS(TabSynthez[Test],"="&amp;$AE90&amp;".*",TabSynthez[Page7],"Validé")&gt;0,IF(COUNTIFS(TabSynthez[Test],"="&amp;$AE90&amp;".*",TabSynthez[Page7],"Validé")+COUNTIFS(TabSynthez[Test],"="&amp;$AE90&amp;".*",TabSynthez[Page7],"NA")=$AF90,1,0),0)</f>
        <v>0</v>
      </c>
      <c r="AN90" s="22">
        <f>IF(COUNTIFS(TabSynthez[Test],"="&amp;$AE90&amp;".*",TabSynthez[Page8],"Validé")&gt;0,IF(COUNTIFS(TabSynthez[Test],"="&amp;$AE90&amp;".*",TabSynthez[Page8],"Validé")+COUNTIFS(TabSynthez[Test],"="&amp;$AE90&amp;".*",TabSynthez[Page8],"NA")=$AF90,1,0),0)</f>
        <v>0</v>
      </c>
      <c r="AO90" s="22">
        <f>IF(COUNTIFS(TabSynthez[Test],"="&amp;$AE90&amp;".*",TabSynthez[Page9],"Validé")&gt;0,IF(COUNTIFS(TabSynthez[Test],"="&amp;$AE90&amp;".*",TabSynthez[Page9],"Validé")+COUNTIFS(TabSynthez[Test],"="&amp;$AE90&amp;".*",TabSynthez[Page9],"NA")=$AF90,1,0),0)</f>
        <v>0</v>
      </c>
      <c r="AP90" s="22">
        <f>IF(COUNTIFS(TabSynthez[Test],"="&amp;$AE90&amp;".*",TabSynthez[Page10],"Validé")&gt;0,IF(COUNTIFS(TabSynthez[Test],"="&amp;$AE90&amp;".*",TabSynthez[Page10],"Validé")+COUNTIFS(TabSynthez[Test],"="&amp;$AE90&amp;".*",TabSynthez[Page10],"NA")=$AF90,1,0),0)</f>
        <v>0</v>
      </c>
      <c r="AQ90" s="22">
        <f>IF(COUNTIFS(TabSynthez[Test],"="&amp;$AE90&amp;".*",TabSynthez[Page11],"Validé")&gt;0,IF(COUNTIFS(TabSynthez[Test],"="&amp;$AE90&amp;".*",TabSynthez[Page11],"Validé")+COUNTIFS(TabSynthez[Test],"="&amp;$AE90&amp;".*",TabSynthez[Page11],"NA")=$AF90,1,0),0)</f>
        <v>0</v>
      </c>
      <c r="AR90" s="22">
        <f>IF(COUNTIFS(TabSynthez[Test],"="&amp;$AE90&amp;".*",TabSynthez[Page12],"Validé")&gt;0,IF(COUNTIFS(TabSynthez[Test],"="&amp;$AE90&amp;".*",TabSynthez[Page12],"Validé")+COUNTIFS(TabSynthez[Test],"="&amp;$AE90&amp;".*",TabSynthez[Page12],"NA")=$AF90,1,0),0)</f>
        <v>0</v>
      </c>
      <c r="AS90" s="22">
        <f>IF(COUNTIFS(TabSynthez[Test],"="&amp;$AE90&amp;".*",TabSynthez[Page13],"Validé")&gt;0,IF(COUNTIFS(TabSynthez[Test],"="&amp;$AE90&amp;".*",TabSynthez[Page13],"Validé")+COUNTIFS(TabSynthez[Test],"="&amp;$AE90&amp;".*",TabSynthez[Page13],"NA")=$AF90,1,0),0)</f>
        <v>0</v>
      </c>
    </row>
    <row r="91" spans="1:45" s="9" customFormat="1" x14ac:dyDescent="0.25">
      <c r="A91" s="68"/>
      <c r="B91" s="75" t="str">
        <f>Modèle!B93</f>
        <v>Multimédia</v>
      </c>
      <c r="C91" s="82" t="str">
        <f>Modèle!D93</f>
        <v>4.8.1</v>
      </c>
      <c r="D91" s="83" t="str">
        <f>Modèle!E93</f>
        <v>A</v>
      </c>
      <c r="E91" s="193">
        <f ca="1">COUNTIF(OFFSET(Synthèse!$G100,0,0,1,COUNTA(Synthèse!$10:$10)-6),"="&amp;$E$1)</f>
        <v>0</v>
      </c>
      <c r="F91" s="193">
        <f ca="1">COUNTIF(OFFSET(Synthèse!$G100,0,0,1,COUNTA(Synthèse!$10:$10)-6),"="&amp;$F$1)</f>
        <v>0</v>
      </c>
      <c r="G91" s="193">
        <f ca="1">COUNTIF(OFFSET(Synthèse!$G100,0,0,1,COUNTA(Synthèse!$10:$10)-6),"="&amp;$G$1)</f>
        <v>0</v>
      </c>
      <c r="H91" s="193">
        <f ca="1">COUNTIF(OFFSET(Synthèse!$G100,0,0,1,COUNTA(Synthèse!$10:$10)-6),"="&amp;$H$1)</f>
        <v>13</v>
      </c>
      <c r="I91" s="219">
        <f t="shared" ca="1" si="10"/>
        <v>13</v>
      </c>
      <c r="J91" s="68"/>
      <c r="K91" s="96" t="s">
        <v>587</v>
      </c>
      <c r="L91" s="198" t="s">
        <v>24</v>
      </c>
      <c r="M91" s="198"/>
      <c r="N91" s="198" t="s">
        <v>377</v>
      </c>
      <c r="O91" s="199">
        <f ca="1">IF(SUM(E$158:E$158)&gt;=1,0,1)</f>
        <v>0</v>
      </c>
      <c r="P91" s="199">
        <f ca="1">IF(SUM(E$158)&gt;=1,1,IF(SUM(G$158)&gt;=1,1,IF(SUM(F$158)&gt;=1,0,1)))</f>
        <v>1</v>
      </c>
      <c r="Q91" s="199">
        <f ca="1">IF(SUM(E$158)&gt;=1,1,IF(SUM(G$158)&gt;=1,0,1))</f>
        <v>1</v>
      </c>
      <c r="R91" s="199">
        <f ca="1">IF(SUM(E$158)&gt;=1,1,IF(SUM(G$158)&gt;=1,1,IF(SUM(F$158)&gt;=1,1,IF(SUM(H$158)&gt;=1,0,1))))</f>
        <v>1</v>
      </c>
      <c r="S91" s="68"/>
      <c r="U91" s="68"/>
      <c r="X91" s="68"/>
      <c r="AA91" s="68"/>
      <c r="AD91" s="68"/>
      <c r="AE91" s="276" t="s">
        <v>390</v>
      </c>
      <c r="AF91" s="222">
        <f>COUNTIF(TabTrans[Test],"="&amp;Value!$AE91&amp;".*")</f>
        <v>3</v>
      </c>
      <c r="AG91" s="22">
        <f>IF(COUNTIFS(TabSynthez[Test],"="&amp;$AE91&amp;".*",TabSynthez[Page1],"Validé")&gt;0,IF(COUNTIFS(TabSynthez[Test],"="&amp;$AE91&amp;".*",TabSynthez[Page1],"Validé")+COUNTIFS(TabSynthez[Test],"="&amp;$AE91&amp;".*",TabSynthez[Page1],"NA")=$AF91,1,0),0)</f>
        <v>0</v>
      </c>
      <c r="AH91" s="22">
        <f>IF(COUNTIFS(TabSynthez[Test],"="&amp;$AE91&amp;".*",TabSynthez[Page2],"Validé")&gt;0,IF(COUNTIFS(TabSynthez[Test],"="&amp;$AE91&amp;".*",TabSynthez[Page2],"Validé")+COUNTIFS(TabSynthez[Test],"="&amp;$AE91&amp;".*",TabSynthez[Page2],"NA")=$AF91,1,0),0)</f>
        <v>1</v>
      </c>
      <c r="AI91" s="22">
        <f>IF(COUNTIFS(TabSynthez[Test],"="&amp;$AE91&amp;".*",TabSynthez[Page3],"Validé")&gt;0,IF(COUNTIFS(TabSynthez[Test],"="&amp;$AE91&amp;".*",TabSynthez[Page3],"Validé")+COUNTIFS(TabSynthez[Test],"="&amp;$AE91&amp;".*",TabSynthez[Page3],"NA")=$AF91,1,0),0)</f>
        <v>0</v>
      </c>
      <c r="AJ91" s="22">
        <f>IF(COUNTIFS(TabSynthez[Test],"="&amp;$AE91&amp;".*",TabSynthez[Page4],"Validé")&gt;0,IF(COUNTIFS(TabSynthez[Test],"="&amp;$AE91&amp;".*",TabSynthez[Page4],"Validé")+COUNTIFS(TabSynthez[Test],"="&amp;$AE91&amp;".*",TabSynthez[Page4],"NA")=$AF91,1,0),0)</f>
        <v>1</v>
      </c>
      <c r="AK91" s="22">
        <f>IF(COUNTIFS(TabSynthez[Test],"="&amp;$AE91&amp;".*",TabSynthez[Page5],"Validé")&gt;0,IF(COUNTIFS(TabSynthez[Test],"="&amp;$AE91&amp;".*",TabSynthez[Page5],"Validé")+COUNTIFS(TabSynthez[Test],"="&amp;$AE91&amp;".*",TabSynthez[Page5],"NA")=$AF91,1,0),0)</f>
        <v>1</v>
      </c>
      <c r="AL91" s="22">
        <f>IF(COUNTIFS(TabSynthez[Test],"="&amp;$AE91&amp;".*",TabSynthez[Page6],"Validé")&gt;0,IF(COUNTIFS(TabSynthez[Test],"="&amp;$AE91&amp;".*",TabSynthez[Page6],"Validé")+COUNTIFS(TabSynthez[Test],"="&amp;$AE91&amp;".*",TabSynthez[Page6],"NA")=$AF91,1,0),0)</f>
        <v>1</v>
      </c>
      <c r="AM91" s="22">
        <f>IF(COUNTIFS(TabSynthez[Test],"="&amp;$AE91&amp;".*",TabSynthez[Page7],"Validé")&gt;0,IF(COUNTIFS(TabSynthez[Test],"="&amp;$AE91&amp;".*",TabSynthez[Page7],"Validé")+COUNTIFS(TabSynthez[Test],"="&amp;$AE91&amp;".*",TabSynthez[Page7],"NA")=$AF91,1,0),0)</f>
        <v>1</v>
      </c>
      <c r="AN91" s="22">
        <f>IF(COUNTIFS(TabSynthez[Test],"="&amp;$AE91&amp;".*",TabSynthez[Page8],"Validé")&gt;0,IF(COUNTIFS(TabSynthez[Test],"="&amp;$AE91&amp;".*",TabSynthez[Page8],"Validé")+COUNTIFS(TabSynthez[Test],"="&amp;$AE91&amp;".*",TabSynthez[Page8],"NA")=$AF91,1,0),0)</f>
        <v>1</v>
      </c>
      <c r="AO91" s="22">
        <f>IF(COUNTIFS(TabSynthez[Test],"="&amp;$AE91&amp;".*",TabSynthez[Page9],"Validé")&gt;0,IF(COUNTIFS(TabSynthez[Test],"="&amp;$AE91&amp;".*",TabSynthez[Page9],"Validé")+COUNTIFS(TabSynthez[Test],"="&amp;$AE91&amp;".*",TabSynthez[Page9],"NA")=$AF91,1,0),0)</f>
        <v>1</v>
      </c>
      <c r="AP91" s="22">
        <f>IF(COUNTIFS(TabSynthez[Test],"="&amp;$AE91&amp;".*",TabSynthez[Page10],"Validé")&gt;0,IF(COUNTIFS(TabSynthez[Test],"="&amp;$AE91&amp;".*",TabSynthez[Page10],"Validé")+COUNTIFS(TabSynthez[Test],"="&amp;$AE91&amp;".*",TabSynthez[Page10],"NA")=$AF91,1,0),0)</f>
        <v>1</v>
      </c>
      <c r="AQ91" s="22">
        <f>IF(COUNTIFS(TabSynthez[Test],"="&amp;$AE91&amp;".*",TabSynthez[Page11],"Validé")&gt;0,IF(COUNTIFS(TabSynthez[Test],"="&amp;$AE91&amp;".*",TabSynthez[Page11],"Validé")+COUNTIFS(TabSynthez[Test],"="&amp;$AE91&amp;".*",TabSynthez[Page11],"NA")=$AF91,1,0),0)</f>
        <v>1</v>
      </c>
      <c r="AR91" s="22">
        <f>IF(COUNTIFS(TabSynthez[Test],"="&amp;$AE91&amp;".*",TabSynthez[Page12],"Validé")&gt;0,IF(COUNTIFS(TabSynthez[Test],"="&amp;$AE91&amp;".*",TabSynthez[Page12],"Validé")+COUNTIFS(TabSynthez[Test],"="&amp;$AE91&amp;".*",TabSynthez[Page12],"NA")=$AF91,1,0),0)</f>
        <v>1</v>
      </c>
      <c r="AS91" s="22">
        <f>IF(COUNTIFS(TabSynthez[Test],"="&amp;$AE91&amp;".*",TabSynthez[Page13],"Validé")&gt;0,IF(COUNTIFS(TabSynthez[Test],"="&amp;$AE91&amp;".*",TabSynthez[Page13],"Validé")+COUNTIFS(TabSynthez[Test],"="&amp;$AE91&amp;".*",TabSynthez[Page13],"NA")=$AF91,1,0),0)</f>
        <v>1</v>
      </c>
    </row>
    <row r="92" spans="1:45" s="9" customFormat="1" x14ac:dyDescent="0.25">
      <c r="A92" s="68"/>
      <c r="B92" s="75" t="str">
        <f>Modèle!B94</f>
        <v>Multimédia</v>
      </c>
      <c r="C92" s="82" t="str">
        <f>Modèle!D94</f>
        <v>4.8.2</v>
      </c>
      <c r="D92" s="83" t="str">
        <f>Modèle!E94</f>
        <v>A</v>
      </c>
      <c r="E92" s="193">
        <f ca="1">COUNTIF(OFFSET(Synthèse!$G101,0,0,1,COUNTA(Synthèse!$10:$10)-6),"="&amp;$E$1)</f>
        <v>0</v>
      </c>
      <c r="F92" s="193">
        <f ca="1">COUNTIF(OFFSET(Synthèse!$G101,0,0,1,COUNTA(Synthèse!$10:$10)-6),"="&amp;$F$1)</f>
        <v>0</v>
      </c>
      <c r="G92" s="193">
        <f ca="1">COUNTIF(OFFSET(Synthèse!$G101,0,0,1,COUNTA(Synthèse!$10:$10)-6),"="&amp;$G$1)</f>
        <v>0</v>
      </c>
      <c r="H92" s="193">
        <f ca="1">COUNTIF(OFFSET(Synthèse!$G101,0,0,1,COUNTA(Synthèse!$10:$10)-6),"="&amp;$H$1)</f>
        <v>13</v>
      </c>
      <c r="I92" s="219">
        <f t="shared" ca="1" si="10"/>
        <v>13</v>
      </c>
      <c r="J92" s="68"/>
      <c r="K92" s="96" t="s">
        <v>588</v>
      </c>
      <c r="L92" s="198" t="s">
        <v>24</v>
      </c>
      <c r="M92" s="198"/>
      <c r="N92" s="198" t="s">
        <v>378</v>
      </c>
      <c r="O92" s="199">
        <f ca="1">IF(SUM(E$159:E$159)&gt;=1,0,1)</f>
        <v>1</v>
      </c>
      <c r="P92" s="199">
        <f ca="1">IF(SUM(E$159)&gt;=1,1,IF(SUM(G$159)&gt;=1,1,IF(SUM(F$159)&gt;=1,0,1)))</f>
        <v>0</v>
      </c>
      <c r="Q92" s="199">
        <f ca="1">IF(SUM(E$159)&gt;=1,1,IF(SUM(G$159)&gt;=1,0,1))</f>
        <v>1</v>
      </c>
      <c r="R92" s="199">
        <f ca="1">IF(SUM(E$159)&gt;=1,1,IF(SUM(G$159)&gt;=1,1,IF(SUM(F$159)&gt;=1,1,IF(SUM(H$159)&gt;=1,0,1))))</f>
        <v>1</v>
      </c>
      <c r="S92" s="68"/>
      <c r="U92" s="68"/>
      <c r="X92" s="68"/>
      <c r="AA92" s="68"/>
      <c r="AD92" s="68"/>
      <c r="AE92" s="276" t="s">
        <v>391</v>
      </c>
      <c r="AF92" s="222">
        <f>COUNTIF(TabTrans[Test],"="&amp;Value!$AE92&amp;".*")</f>
        <v>6</v>
      </c>
      <c r="AG92" s="22">
        <f>IF(COUNTIFS(TabSynthez[Test],"="&amp;$AE92&amp;".*",TabSynthez[Page1],"Validé")&gt;0,IF(COUNTIFS(TabSynthez[Test],"="&amp;$AE92&amp;".*",TabSynthez[Page1],"Validé")+COUNTIFS(TabSynthez[Test],"="&amp;$AE92&amp;".*",TabSynthez[Page1],"NA")=$AF92,1,0),0)</f>
        <v>0</v>
      </c>
      <c r="AH92" s="22">
        <f>IF(COUNTIFS(TabSynthez[Test],"="&amp;$AE92&amp;".*",TabSynthez[Page2],"Validé")&gt;0,IF(COUNTIFS(TabSynthez[Test],"="&amp;$AE92&amp;".*",TabSynthez[Page2],"Validé")+COUNTIFS(TabSynthez[Test],"="&amp;$AE92&amp;".*",TabSynthez[Page2],"NA")=$AF92,1,0),0)</f>
        <v>1</v>
      </c>
      <c r="AI92" s="22">
        <f>IF(COUNTIFS(TabSynthez[Test],"="&amp;$AE92&amp;".*",TabSynthez[Page3],"Validé")&gt;0,IF(COUNTIFS(TabSynthez[Test],"="&amp;$AE92&amp;".*",TabSynthez[Page3],"Validé")+COUNTIFS(TabSynthez[Test],"="&amp;$AE92&amp;".*",TabSynthez[Page3],"NA")=$AF92,1,0),0)</f>
        <v>0</v>
      </c>
      <c r="AJ92" s="22">
        <f>IF(COUNTIFS(TabSynthez[Test],"="&amp;$AE92&amp;".*",TabSynthez[Page4],"Validé")&gt;0,IF(COUNTIFS(TabSynthez[Test],"="&amp;$AE92&amp;".*",TabSynthez[Page4],"Validé")+COUNTIFS(TabSynthez[Test],"="&amp;$AE92&amp;".*",TabSynthez[Page4],"NA")=$AF92,1,0),0)</f>
        <v>1</v>
      </c>
      <c r="AK92" s="22">
        <f>IF(COUNTIFS(TabSynthez[Test],"="&amp;$AE92&amp;".*",TabSynthez[Page5],"Validé")&gt;0,IF(COUNTIFS(TabSynthez[Test],"="&amp;$AE92&amp;".*",TabSynthez[Page5],"Validé")+COUNTIFS(TabSynthez[Test],"="&amp;$AE92&amp;".*",TabSynthez[Page5],"NA")=$AF92,1,0),0)</f>
        <v>1</v>
      </c>
      <c r="AL92" s="22">
        <f>IF(COUNTIFS(TabSynthez[Test],"="&amp;$AE92&amp;".*",TabSynthez[Page6],"Validé")&gt;0,IF(COUNTIFS(TabSynthez[Test],"="&amp;$AE92&amp;".*",TabSynthez[Page6],"Validé")+COUNTIFS(TabSynthez[Test],"="&amp;$AE92&amp;".*",TabSynthez[Page6],"NA")=$AF92,1,0),0)</f>
        <v>0</v>
      </c>
      <c r="AM92" s="22">
        <f>IF(COUNTIFS(TabSynthez[Test],"="&amp;$AE92&amp;".*",TabSynthez[Page7],"Validé")&gt;0,IF(COUNTIFS(TabSynthez[Test],"="&amp;$AE92&amp;".*",TabSynthez[Page7],"Validé")+COUNTIFS(TabSynthez[Test],"="&amp;$AE92&amp;".*",TabSynthez[Page7],"NA")=$AF92,1,0),0)</f>
        <v>1</v>
      </c>
      <c r="AN92" s="22">
        <f>IF(COUNTIFS(TabSynthez[Test],"="&amp;$AE92&amp;".*",TabSynthez[Page8],"Validé")&gt;0,IF(COUNTIFS(TabSynthez[Test],"="&amp;$AE92&amp;".*",TabSynthez[Page8],"Validé")+COUNTIFS(TabSynthez[Test],"="&amp;$AE92&amp;".*",TabSynthez[Page8],"NA")=$AF92,1,0),0)</f>
        <v>1</v>
      </c>
      <c r="AO92" s="22">
        <f>IF(COUNTIFS(TabSynthez[Test],"="&amp;$AE92&amp;".*",TabSynthez[Page9],"Validé")&gt;0,IF(COUNTIFS(TabSynthez[Test],"="&amp;$AE92&amp;".*",TabSynthez[Page9],"Validé")+COUNTIFS(TabSynthez[Test],"="&amp;$AE92&amp;".*",TabSynthez[Page9],"NA")=$AF92,1,0),0)</f>
        <v>1</v>
      </c>
      <c r="AP92" s="22">
        <f>IF(COUNTIFS(TabSynthez[Test],"="&amp;$AE92&amp;".*",TabSynthez[Page10],"Validé")&gt;0,IF(COUNTIFS(TabSynthez[Test],"="&amp;$AE92&amp;".*",TabSynthez[Page10],"Validé")+COUNTIFS(TabSynthez[Test],"="&amp;$AE92&amp;".*",TabSynthez[Page10],"NA")=$AF92,1,0),0)</f>
        <v>1</v>
      </c>
      <c r="AQ92" s="22">
        <f>IF(COUNTIFS(TabSynthez[Test],"="&amp;$AE92&amp;".*",TabSynthez[Page11],"Validé")&gt;0,IF(COUNTIFS(TabSynthez[Test],"="&amp;$AE92&amp;".*",TabSynthez[Page11],"Validé")+COUNTIFS(TabSynthez[Test],"="&amp;$AE92&amp;".*",TabSynthez[Page11],"NA")=$AF92,1,0),0)</f>
        <v>1</v>
      </c>
      <c r="AR92" s="22">
        <f>IF(COUNTIFS(TabSynthez[Test],"="&amp;$AE92&amp;".*",TabSynthez[Page12],"Validé")&gt;0,IF(COUNTIFS(TabSynthez[Test],"="&amp;$AE92&amp;".*",TabSynthez[Page12],"Validé")+COUNTIFS(TabSynthez[Test],"="&amp;$AE92&amp;".*",TabSynthez[Page12],"NA")=$AF92,1,0),0)</f>
        <v>1</v>
      </c>
      <c r="AS92" s="22">
        <f>IF(COUNTIFS(TabSynthez[Test],"="&amp;$AE92&amp;".*",TabSynthez[Page13],"Validé")&gt;0,IF(COUNTIFS(TabSynthez[Test],"="&amp;$AE92&amp;".*",TabSynthez[Page13],"Validé")+COUNTIFS(TabSynthez[Test],"="&amp;$AE92&amp;".*",TabSynthez[Page13],"NA")=$AF92,1,0),0)</f>
        <v>1</v>
      </c>
    </row>
    <row r="93" spans="1:45" s="9" customFormat="1" x14ac:dyDescent="0.25">
      <c r="A93" s="68"/>
      <c r="B93" s="74" t="str">
        <f>Modèle!B95</f>
        <v>Multimédia</v>
      </c>
      <c r="C93" s="80" t="str">
        <f>Modèle!D95</f>
        <v>4.9.1</v>
      </c>
      <c r="D93" s="81" t="str">
        <f>Modèle!E95</f>
        <v>A</v>
      </c>
      <c r="E93" s="192">
        <f ca="1">COUNTIF(OFFSET(Synthèse!$G102,0,0,1,COUNTA(Synthèse!$10:$10)-6),"="&amp;$E$1)</f>
        <v>0</v>
      </c>
      <c r="F93" s="192">
        <f ca="1">COUNTIF(OFFSET(Synthèse!$G102,0,0,1,COUNTA(Synthèse!$10:$10)-6),"="&amp;$F$1)</f>
        <v>0</v>
      </c>
      <c r="G93" s="192">
        <f ca="1">COUNTIF(OFFSET(Synthèse!$G102,0,0,1,COUNTA(Synthèse!$10:$10)-6),"="&amp;$G$1)</f>
        <v>0</v>
      </c>
      <c r="H93" s="192">
        <f ca="1">COUNTIF(OFFSET(Synthèse!$G102,0,0,1,COUNTA(Synthèse!$10:$10)-6),"="&amp;$H$1)</f>
        <v>13</v>
      </c>
      <c r="I93" s="219">
        <f t="shared" ca="1" si="10"/>
        <v>13</v>
      </c>
      <c r="J93" s="68"/>
      <c r="K93" s="96" t="s">
        <v>589</v>
      </c>
      <c r="L93" s="198" t="s">
        <v>25</v>
      </c>
      <c r="M93" s="198"/>
      <c r="N93" s="198" t="s">
        <v>379</v>
      </c>
      <c r="O93" s="199">
        <f ca="1">IF(SUM(E$160:E$162)&gt;=1,0,1)</f>
        <v>0</v>
      </c>
      <c r="P93" s="199">
        <f ca="1">IF(SUM(E$160:E$162)&gt;=1,1,IF(SUM(G$160:G$162)&gt;=1,1,IF(SUM(F$160:F$162)&gt;=1,0,1)))</f>
        <v>1</v>
      </c>
      <c r="Q93" s="199">
        <f ca="1">IF(SUM(E$160:E$162)&gt;=1,1,IF(SUM(G$160:G$162)&gt;=1,0,1))</f>
        <v>1</v>
      </c>
      <c r="R93" s="199">
        <f ca="1">IF(SUM(E$160:E$162)&gt;=1,1,IF(SUM(G$160:G$162)&gt;=1,1,IF(SUM(F$160:F$162)&gt;=1,1,IF(SUM(H$160:H$162)&gt;=1,0,1))))</f>
        <v>1</v>
      </c>
      <c r="S93" s="68"/>
      <c r="U93" s="68"/>
      <c r="X93" s="68"/>
      <c r="AA93" s="68"/>
      <c r="AD93" s="68"/>
      <c r="AE93" s="276" t="s">
        <v>392</v>
      </c>
      <c r="AF93" s="222">
        <f>COUNTIF(TabTrans[Test],"="&amp;Value!$AE93&amp;".*")</f>
        <v>2</v>
      </c>
      <c r="AG93" s="22">
        <f>IF(COUNTIFS(TabSynthez[Test],"="&amp;$AE93&amp;".*",TabSynthez[Page1],"Validé")&gt;0,IF(COUNTIFS(TabSynthez[Test],"="&amp;$AE93&amp;".*",TabSynthez[Page1],"Validé")+COUNTIFS(TabSynthez[Test],"="&amp;$AE93&amp;".*",TabSynthez[Page1],"NA")=$AF93,1,0),0)</f>
        <v>0</v>
      </c>
      <c r="AH93" s="22">
        <f>IF(COUNTIFS(TabSynthez[Test],"="&amp;$AE93&amp;".*",TabSynthez[Page2],"Validé")&gt;0,IF(COUNTIFS(TabSynthez[Test],"="&amp;$AE93&amp;".*",TabSynthez[Page2],"Validé")+COUNTIFS(TabSynthez[Test],"="&amp;$AE93&amp;".*",TabSynthez[Page2],"NA")=$AF93,1,0),0)</f>
        <v>0</v>
      </c>
      <c r="AI93" s="22">
        <f>IF(COUNTIFS(TabSynthez[Test],"="&amp;$AE93&amp;".*",TabSynthez[Page3],"Validé")&gt;0,IF(COUNTIFS(TabSynthez[Test],"="&amp;$AE93&amp;".*",TabSynthez[Page3],"Validé")+COUNTIFS(TabSynthez[Test],"="&amp;$AE93&amp;".*",TabSynthez[Page3],"NA")=$AF93,1,0),0)</f>
        <v>0</v>
      </c>
      <c r="AJ93" s="22">
        <f>IF(COUNTIFS(TabSynthez[Test],"="&amp;$AE93&amp;".*",TabSynthez[Page4],"Validé")&gt;0,IF(COUNTIFS(TabSynthez[Test],"="&amp;$AE93&amp;".*",TabSynthez[Page4],"Validé")+COUNTIFS(TabSynthez[Test],"="&amp;$AE93&amp;".*",TabSynthez[Page4],"NA")=$AF93,1,0),0)</f>
        <v>0</v>
      </c>
      <c r="AK93" s="22">
        <f>IF(COUNTIFS(TabSynthez[Test],"="&amp;$AE93&amp;".*",TabSynthez[Page5],"Validé")&gt;0,IF(COUNTIFS(TabSynthez[Test],"="&amp;$AE93&amp;".*",TabSynthez[Page5],"Validé")+COUNTIFS(TabSynthez[Test],"="&amp;$AE93&amp;".*",TabSynthez[Page5],"NA")=$AF93,1,0),0)</f>
        <v>0</v>
      </c>
      <c r="AL93" s="22">
        <f>IF(COUNTIFS(TabSynthez[Test],"="&amp;$AE93&amp;".*",TabSynthez[Page6],"Validé")&gt;0,IF(COUNTIFS(TabSynthez[Test],"="&amp;$AE93&amp;".*",TabSynthez[Page6],"Validé")+COUNTIFS(TabSynthez[Test],"="&amp;$AE93&amp;".*",TabSynthez[Page6],"NA")=$AF93,1,0),0)</f>
        <v>0</v>
      </c>
      <c r="AM93" s="22">
        <f>IF(COUNTIFS(TabSynthez[Test],"="&amp;$AE93&amp;".*",TabSynthez[Page7],"Validé")&gt;0,IF(COUNTIFS(TabSynthez[Test],"="&amp;$AE93&amp;".*",TabSynthez[Page7],"Validé")+COUNTIFS(TabSynthez[Test],"="&amp;$AE93&amp;".*",TabSynthez[Page7],"NA")=$AF93,1,0),0)</f>
        <v>0</v>
      </c>
      <c r="AN93" s="22">
        <f>IF(COUNTIFS(TabSynthez[Test],"="&amp;$AE93&amp;".*",TabSynthez[Page8],"Validé")&gt;0,IF(COUNTIFS(TabSynthez[Test],"="&amp;$AE93&amp;".*",TabSynthez[Page8],"Validé")+COUNTIFS(TabSynthez[Test],"="&amp;$AE93&amp;".*",TabSynthez[Page8],"NA")=$AF93,1,0),0)</f>
        <v>0</v>
      </c>
      <c r="AO93" s="22">
        <f>IF(COUNTIFS(TabSynthez[Test],"="&amp;$AE93&amp;".*",TabSynthez[Page9],"Validé")&gt;0,IF(COUNTIFS(TabSynthez[Test],"="&amp;$AE93&amp;".*",TabSynthez[Page9],"Validé")+COUNTIFS(TabSynthez[Test],"="&amp;$AE93&amp;".*",TabSynthez[Page9],"NA")=$AF93,1,0),0)</f>
        <v>0</v>
      </c>
      <c r="AP93" s="22">
        <f>IF(COUNTIFS(TabSynthez[Test],"="&amp;$AE93&amp;".*",TabSynthez[Page10],"Validé")&gt;0,IF(COUNTIFS(TabSynthez[Test],"="&amp;$AE93&amp;".*",TabSynthez[Page10],"Validé")+COUNTIFS(TabSynthez[Test],"="&amp;$AE93&amp;".*",TabSynthez[Page10],"NA")=$AF93,1,0),0)</f>
        <v>0</v>
      </c>
      <c r="AQ93" s="22">
        <f>IF(COUNTIFS(TabSynthez[Test],"="&amp;$AE93&amp;".*",TabSynthez[Page11],"Validé")&gt;0,IF(COUNTIFS(TabSynthez[Test],"="&amp;$AE93&amp;".*",TabSynthez[Page11],"Validé")+COUNTIFS(TabSynthez[Test],"="&amp;$AE93&amp;".*",TabSynthez[Page11],"NA")=$AF93,1,0),0)</f>
        <v>0</v>
      </c>
      <c r="AR93" s="22">
        <f>IF(COUNTIFS(TabSynthez[Test],"="&amp;$AE93&amp;".*",TabSynthez[Page12],"Validé")&gt;0,IF(COUNTIFS(TabSynthez[Test],"="&amp;$AE93&amp;".*",TabSynthez[Page12],"Validé")+COUNTIFS(TabSynthez[Test],"="&amp;$AE93&amp;".*",TabSynthez[Page12],"NA")=$AF93,1,0),0)</f>
        <v>0</v>
      </c>
      <c r="AS93" s="22">
        <f>IF(COUNTIFS(TabSynthez[Test],"="&amp;$AE93&amp;".*",TabSynthez[Page13],"Validé")&gt;0,IF(COUNTIFS(TabSynthez[Test],"="&amp;$AE93&amp;".*",TabSynthez[Page13],"Validé")+COUNTIFS(TabSynthez[Test],"="&amp;$AE93&amp;".*",TabSynthez[Page13],"NA")=$AF93,1,0),0)</f>
        <v>0</v>
      </c>
    </row>
    <row r="94" spans="1:45" s="9" customFormat="1" x14ac:dyDescent="0.25">
      <c r="A94" s="68"/>
      <c r="B94" s="75" t="str">
        <f>Modèle!B96</f>
        <v>Multimédia</v>
      </c>
      <c r="C94" s="82" t="str">
        <f>Modèle!D96</f>
        <v>4.10.1</v>
      </c>
      <c r="D94" s="83" t="str">
        <f>Modèle!E96</f>
        <v>A</v>
      </c>
      <c r="E94" s="193">
        <f ca="1">COUNTIF(OFFSET(Synthèse!$G103,0,0,1,COUNTA(Synthèse!$10:$10)-6),"="&amp;$E$1)</f>
        <v>0</v>
      </c>
      <c r="F94" s="193">
        <f ca="1">COUNTIF(OFFSET(Synthèse!$G103,0,0,1,COUNTA(Synthèse!$10:$10)-6),"="&amp;$F$1)</f>
        <v>0</v>
      </c>
      <c r="G94" s="193">
        <f ca="1">COUNTIF(OFFSET(Synthèse!$G103,0,0,1,COUNTA(Synthèse!$10:$10)-6),"="&amp;$G$1)</f>
        <v>0</v>
      </c>
      <c r="H94" s="193">
        <f ca="1">COUNTIF(OFFSET(Synthèse!$G103,0,0,1,COUNTA(Synthèse!$10:$10)-6),"="&amp;$H$1)</f>
        <v>13</v>
      </c>
      <c r="I94" s="219">
        <f t="shared" ca="1" si="10"/>
        <v>13</v>
      </c>
      <c r="J94" s="68"/>
      <c r="K94" s="96" t="s">
        <v>590</v>
      </c>
      <c r="L94" s="198" t="s">
        <v>25</v>
      </c>
      <c r="M94" s="198"/>
      <c r="N94" s="198" t="s">
        <v>380</v>
      </c>
      <c r="O94" s="199">
        <f ca="1">IF(SUM(E$163:E$165)&gt;=1,0,1)</f>
        <v>1</v>
      </c>
      <c r="P94" s="199">
        <f ca="1">IF(SUM(E$163:E$165)&gt;=1,1,IF(SUM(G$163:G$165)&gt;=1,1,IF(SUM(F$163:F$165)&gt;=1,0,1)))</f>
        <v>0</v>
      </c>
      <c r="Q94" s="199">
        <f ca="1">IF(SUM(E$163:E$165)&gt;=1,1,IF(SUM(G$163:G$165)&gt;=1,0,1))</f>
        <v>1</v>
      </c>
      <c r="R94" s="199">
        <f ca="1">IF(SUM(E$163:E$165)&gt;=1,1,IF(SUM(G$163:G$165)&gt;=1,1,IF(SUM(F$163:F$165)&gt;=1,1,IF(SUM(H$163:H$165)&gt;=1,0,1))))</f>
        <v>1</v>
      </c>
      <c r="S94" s="68"/>
      <c r="U94" s="68"/>
      <c r="X94" s="68"/>
      <c r="AA94" s="68"/>
      <c r="AD94" s="68"/>
      <c r="AE94" s="276" t="s">
        <v>393</v>
      </c>
      <c r="AF94" s="222">
        <f>COUNTIF(TabTrans[Test],"="&amp;Value!$AE94&amp;".*")</f>
        <v>3</v>
      </c>
      <c r="AG94" s="22">
        <f>IF(COUNTIFS(TabSynthez[Test],"="&amp;$AE94&amp;".*",TabSynthez[Page1],"Validé")&gt;0,IF(COUNTIFS(TabSynthez[Test],"="&amp;$AE94&amp;".*",TabSynthez[Page1],"Validé")+COUNTIFS(TabSynthez[Test],"="&amp;$AE94&amp;".*",TabSynthez[Page1],"NA")=$AF94,1,0),0)</f>
        <v>1</v>
      </c>
      <c r="AH94" s="22">
        <f>IF(COUNTIFS(TabSynthez[Test],"="&amp;$AE94&amp;".*",TabSynthez[Page2],"Validé")&gt;0,IF(COUNTIFS(TabSynthez[Test],"="&amp;$AE94&amp;".*",TabSynthez[Page2],"Validé")+COUNTIFS(TabSynthez[Test],"="&amp;$AE94&amp;".*",TabSynthez[Page2],"NA")=$AF94,1,0),0)</f>
        <v>0</v>
      </c>
      <c r="AI94" s="22">
        <f>IF(COUNTIFS(TabSynthez[Test],"="&amp;$AE94&amp;".*",TabSynthez[Page3],"Validé")&gt;0,IF(COUNTIFS(TabSynthez[Test],"="&amp;$AE94&amp;".*",TabSynthez[Page3],"Validé")+COUNTIFS(TabSynthez[Test],"="&amp;$AE94&amp;".*",TabSynthez[Page3],"NA")=$AF94,1,0),0)</f>
        <v>0</v>
      </c>
      <c r="AJ94" s="22">
        <f>IF(COUNTIFS(TabSynthez[Test],"="&amp;$AE94&amp;".*",TabSynthez[Page4],"Validé")&gt;0,IF(COUNTIFS(TabSynthez[Test],"="&amp;$AE94&amp;".*",TabSynthez[Page4],"Validé")+COUNTIFS(TabSynthez[Test],"="&amp;$AE94&amp;".*",TabSynthez[Page4],"NA")=$AF94,1,0),0)</f>
        <v>1</v>
      </c>
      <c r="AK94" s="22">
        <f>IF(COUNTIFS(TabSynthez[Test],"="&amp;$AE94&amp;".*",TabSynthez[Page5],"Validé")&gt;0,IF(COUNTIFS(TabSynthez[Test],"="&amp;$AE94&amp;".*",TabSynthez[Page5],"Validé")+COUNTIFS(TabSynthez[Test],"="&amp;$AE94&amp;".*",TabSynthez[Page5],"NA")=$AF94,1,0),0)</f>
        <v>0</v>
      </c>
      <c r="AL94" s="22">
        <f>IF(COUNTIFS(TabSynthez[Test],"="&amp;$AE94&amp;".*",TabSynthez[Page6],"Validé")&gt;0,IF(COUNTIFS(TabSynthez[Test],"="&amp;$AE94&amp;".*",TabSynthez[Page6],"Validé")+COUNTIFS(TabSynthez[Test],"="&amp;$AE94&amp;".*",TabSynthez[Page6],"NA")=$AF94,1,0),0)</f>
        <v>0</v>
      </c>
      <c r="AM94" s="22">
        <f>IF(COUNTIFS(TabSynthez[Test],"="&amp;$AE94&amp;".*",TabSynthez[Page7],"Validé")&gt;0,IF(COUNTIFS(TabSynthez[Test],"="&amp;$AE94&amp;".*",TabSynthez[Page7],"Validé")+COUNTIFS(TabSynthez[Test],"="&amp;$AE94&amp;".*",TabSynthez[Page7],"NA")=$AF94,1,0),0)</f>
        <v>0</v>
      </c>
      <c r="AN94" s="22">
        <f>IF(COUNTIFS(TabSynthez[Test],"="&amp;$AE94&amp;".*",TabSynthez[Page8],"Validé")&gt;0,IF(COUNTIFS(TabSynthez[Test],"="&amp;$AE94&amp;".*",TabSynthez[Page8],"Validé")+COUNTIFS(TabSynthez[Test],"="&amp;$AE94&amp;".*",TabSynthez[Page8],"NA")=$AF94,1,0),0)</f>
        <v>0</v>
      </c>
      <c r="AO94" s="22">
        <f>IF(COUNTIFS(TabSynthez[Test],"="&amp;$AE94&amp;".*",TabSynthez[Page9],"Validé")&gt;0,IF(COUNTIFS(TabSynthez[Test],"="&amp;$AE94&amp;".*",TabSynthez[Page9],"Validé")+COUNTIFS(TabSynthez[Test],"="&amp;$AE94&amp;".*",TabSynthez[Page9],"NA")=$AF94,1,0),0)</f>
        <v>0</v>
      </c>
      <c r="AP94" s="22">
        <f>IF(COUNTIFS(TabSynthez[Test],"="&amp;$AE94&amp;".*",TabSynthez[Page10],"Validé")&gt;0,IF(COUNTIFS(TabSynthez[Test],"="&amp;$AE94&amp;".*",TabSynthez[Page10],"Validé")+COUNTIFS(TabSynthez[Test],"="&amp;$AE94&amp;".*",TabSynthez[Page10],"NA")=$AF94,1,0),0)</f>
        <v>0</v>
      </c>
      <c r="AQ94" s="22">
        <f>IF(COUNTIFS(TabSynthez[Test],"="&amp;$AE94&amp;".*",TabSynthez[Page11],"Validé")&gt;0,IF(COUNTIFS(TabSynthez[Test],"="&amp;$AE94&amp;".*",TabSynthez[Page11],"Validé")+COUNTIFS(TabSynthez[Test],"="&amp;$AE94&amp;".*",TabSynthez[Page11],"NA")=$AF94,1,0),0)</f>
        <v>0</v>
      </c>
      <c r="AR94" s="22">
        <f>IF(COUNTIFS(TabSynthez[Test],"="&amp;$AE94&amp;".*",TabSynthez[Page12],"Validé")&gt;0,IF(COUNTIFS(TabSynthez[Test],"="&amp;$AE94&amp;".*",TabSynthez[Page12],"Validé")+COUNTIFS(TabSynthez[Test],"="&amp;$AE94&amp;".*",TabSynthez[Page12],"NA")=$AF94,1,0),0)</f>
        <v>0</v>
      </c>
      <c r="AS94" s="22">
        <f>IF(COUNTIFS(TabSynthez[Test],"="&amp;$AE94&amp;".*",TabSynthez[Page13],"Validé")&gt;0,IF(COUNTIFS(TabSynthez[Test],"="&amp;$AE94&amp;".*",TabSynthez[Page13],"Validé")+COUNTIFS(TabSynthez[Test],"="&amp;$AE94&amp;".*",TabSynthez[Page13],"NA")=$AF94,1,0),0)</f>
        <v>1</v>
      </c>
    </row>
    <row r="95" spans="1:45" s="9" customFormat="1" x14ac:dyDescent="0.25">
      <c r="A95" s="68"/>
      <c r="B95" s="74" t="str">
        <f>Modèle!B97</f>
        <v>Multimédia</v>
      </c>
      <c r="C95" s="80" t="str">
        <f>Modèle!D97</f>
        <v>4.11.1</v>
      </c>
      <c r="D95" s="81" t="str">
        <f>Modèle!E97</f>
        <v>A</v>
      </c>
      <c r="E95" s="192">
        <f ca="1">COUNTIF(OFFSET(Synthèse!$G104,0,0,1,COUNTA(Synthèse!$10:$10)-6),"="&amp;$E$1)</f>
        <v>0</v>
      </c>
      <c r="F95" s="192">
        <f ca="1">COUNTIF(OFFSET(Synthèse!$G104,0,0,1,COUNTA(Synthèse!$10:$10)-6),"="&amp;$F$1)</f>
        <v>0</v>
      </c>
      <c r="G95" s="192">
        <f ca="1">COUNTIF(OFFSET(Synthèse!$G104,0,0,1,COUNTA(Synthèse!$10:$10)-6),"="&amp;$G$1)</f>
        <v>0</v>
      </c>
      <c r="H95" s="192">
        <f ca="1">COUNTIF(OFFSET(Synthèse!$G104,0,0,1,COUNTA(Synthèse!$10:$10)-6),"="&amp;$H$1)</f>
        <v>13</v>
      </c>
      <c r="I95" s="219">
        <f t="shared" ca="1" si="10"/>
        <v>13</v>
      </c>
      <c r="J95" s="68"/>
      <c r="K95" s="96" t="s">
        <v>591</v>
      </c>
      <c r="L95" s="198" t="s">
        <v>24</v>
      </c>
      <c r="M95" s="198"/>
      <c r="N95" s="198" t="s">
        <v>381</v>
      </c>
      <c r="O95" s="199">
        <f ca="1">IF(SUM(E$166:E$166)&gt;=1,0,1)</f>
        <v>1</v>
      </c>
      <c r="P95" s="199">
        <f ca="1">IF(SUM(E$166)&gt;=1,1,IF(SUM(G$166)&gt;=1,1,IF(SUM(F$166)&gt;=1,0,1)))</f>
        <v>0</v>
      </c>
      <c r="Q95" s="199">
        <f ca="1">IF(SUM(E$166)&gt;=1,1,IF(SUM(G$166)&gt;=1,0,1))</f>
        <v>1</v>
      </c>
      <c r="R95" s="199">
        <f ca="1">IF(SUM(E$166)&gt;=1,1,IF(SUM(G$166)&gt;=1,1,IF(SUM(F$166)&gt;=1,1,IF(SUM(H$166)&gt;=1,0,1))))</f>
        <v>1</v>
      </c>
      <c r="S95" s="68"/>
      <c r="U95" s="68"/>
      <c r="X95" s="68"/>
      <c r="AA95" s="68"/>
      <c r="AD95" s="68"/>
      <c r="AE95" s="276" t="s">
        <v>394</v>
      </c>
      <c r="AF95" s="222">
        <f>COUNTIF(TabTrans[Test],"="&amp;Value!$AE95&amp;".*")</f>
        <v>1</v>
      </c>
      <c r="AG95" s="22">
        <f>IF(COUNTIFS(TabSynthez[Test],"="&amp;$AE95&amp;".*",TabSynthez[Page1],"Validé")&gt;0,IF(COUNTIFS(TabSynthez[Test],"="&amp;$AE95&amp;".*",TabSynthez[Page1],"Validé")+COUNTIFS(TabSynthez[Test],"="&amp;$AE95&amp;".*",TabSynthez[Page1],"NA")=$AF95,1,0),0)</f>
        <v>0</v>
      </c>
      <c r="AH95" s="22">
        <f>IF(COUNTIFS(TabSynthez[Test],"="&amp;$AE95&amp;".*",TabSynthez[Page2],"Validé")&gt;0,IF(COUNTIFS(TabSynthez[Test],"="&amp;$AE95&amp;".*",TabSynthez[Page2],"Validé")+COUNTIFS(TabSynthez[Test],"="&amp;$AE95&amp;".*",TabSynthez[Page2],"NA")=$AF95,1,0),0)</f>
        <v>0</v>
      </c>
      <c r="AI95" s="22">
        <f>IF(COUNTIFS(TabSynthez[Test],"="&amp;$AE95&amp;".*",TabSynthez[Page3],"Validé")&gt;0,IF(COUNTIFS(TabSynthez[Test],"="&amp;$AE95&amp;".*",TabSynthez[Page3],"Validé")+COUNTIFS(TabSynthez[Test],"="&amp;$AE95&amp;".*",TabSynthez[Page3],"NA")=$AF95,1,0),0)</f>
        <v>0</v>
      </c>
      <c r="AJ95" s="22">
        <f>IF(COUNTIFS(TabSynthez[Test],"="&amp;$AE95&amp;".*",TabSynthez[Page4],"Validé")&gt;0,IF(COUNTIFS(TabSynthez[Test],"="&amp;$AE95&amp;".*",TabSynthez[Page4],"Validé")+COUNTIFS(TabSynthez[Test],"="&amp;$AE95&amp;".*",TabSynthez[Page4],"NA")=$AF95,1,0),0)</f>
        <v>1</v>
      </c>
      <c r="AK95" s="22">
        <f>IF(COUNTIFS(TabSynthez[Test],"="&amp;$AE95&amp;".*",TabSynthez[Page5],"Validé")&gt;0,IF(COUNTIFS(TabSynthez[Test],"="&amp;$AE95&amp;".*",TabSynthez[Page5],"Validé")+COUNTIFS(TabSynthez[Test],"="&amp;$AE95&amp;".*",TabSynthez[Page5],"NA")=$AF95,1,0),0)</f>
        <v>0</v>
      </c>
      <c r="AL95" s="22">
        <f>IF(COUNTIFS(TabSynthez[Test],"="&amp;$AE95&amp;".*",TabSynthez[Page6],"Validé")&gt;0,IF(COUNTIFS(TabSynthez[Test],"="&amp;$AE95&amp;".*",TabSynthez[Page6],"Validé")+COUNTIFS(TabSynthez[Test],"="&amp;$AE95&amp;".*",TabSynthez[Page6],"NA")=$AF95,1,0),0)</f>
        <v>0</v>
      </c>
      <c r="AM95" s="22">
        <f>IF(COUNTIFS(TabSynthez[Test],"="&amp;$AE95&amp;".*",TabSynthez[Page7],"Validé")&gt;0,IF(COUNTIFS(TabSynthez[Test],"="&amp;$AE95&amp;".*",TabSynthez[Page7],"Validé")+COUNTIFS(TabSynthez[Test],"="&amp;$AE95&amp;".*",TabSynthez[Page7],"NA")=$AF95,1,0),0)</f>
        <v>0</v>
      </c>
      <c r="AN95" s="22">
        <f>IF(COUNTIFS(TabSynthez[Test],"="&amp;$AE95&amp;".*",TabSynthez[Page8],"Validé")&gt;0,IF(COUNTIFS(TabSynthez[Test],"="&amp;$AE95&amp;".*",TabSynthez[Page8],"Validé")+COUNTIFS(TabSynthez[Test],"="&amp;$AE95&amp;".*",TabSynthez[Page8],"NA")=$AF95,1,0),0)</f>
        <v>0</v>
      </c>
      <c r="AO95" s="22">
        <f>IF(COUNTIFS(TabSynthez[Test],"="&amp;$AE95&amp;".*",TabSynthez[Page9],"Validé")&gt;0,IF(COUNTIFS(TabSynthez[Test],"="&amp;$AE95&amp;".*",TabSynthez[Page9],"Validé")+COUNTIFS(TabSynthez[Test],"="&amp;$AE95&amp;".*",TabSynthez[Page9],"NA")=$AF95,1,0),0)</f>
        <v>0</v>
      </c>
      <c r="AP95" s="22">
        <f>IF(COUNTIFS(TabSynthez[Test],"="&amp;$AE95&amp;".*",TabSynthez[Page10],"Validé")&gt;0,IF(COUNTIFS(TabSynthez[Test],"="&amp;$AE95&amp;".*",TabSynthez[Page10],"Validé")+COUNTIFS(TabSynthez[Test],"="&amp;$AE95&amp;".*",TabSynthez[Page10],"NA")=$AF95,1,0),0)</f>
        <v>0</v>
      </c>
      <c r="AQ95" s="22">
        <f>IF(COUNTIFS(TabSynthez[Test],"="&amp;$AE95&amp;".*",TabSynthez[Page11],"Validé")&gt;0,IF(COUNTIFS(TabSynthez[Test],"="&amp;$AE95&amp;".*",TabSynthez[Page11],"Validé")+COUNTIFS(TabSynthez[Test],"="&amp;$AE95&amp;".*",TabSynthez[Page11],"NA")=$AF95,1,0),0)</f>
        <v>0</v>
      </c>
      <c r="AR95" s="22">
        <f>IF(COUNTIFS(TabSynthez[Test],"="&amp;$AE95&amp;".*",TabSynthez[Page12],"Validé")&gt;0,IF(COUNTIFS(TabSynthez[Test],"="&amp;$AE95&amp;".*",TabSynthez[Page12],"Validé")+COUNTIFS(TabSynthez[Test],"="&amp;$AE95&amp;".*",TabSynthez[Page12],"NA")=$AF95,1,0),0)</f>
        <v>0</v>
      </c>
      <c r="AS95" s="22">
        <f>IF(COUNTIFS(TabSynthez[Test],"="&amp;$AE95&amp;".*",TabSynthez[Page13],"Validé")&gt;0,IF(COUNTIFS(TabSynthez[Test],"="&amp;$AE95&amp;".*",TabSynthez[Page13],"Validé")+COUNTIFS(TabSynthez[Test],"="&amp;$AE95&amp;".*",TabSynthez[Page13],"NA")=$AF95,1,0),0)</f>
        <v>1</v>
      </c>
    </row>
    <row r="96" spans="1:45" s="9" customFormat="1" x14ac:dyDescent="0.25">
      <c r="A96" s="68"/>
      <c r="B96" s="74" t="str">
        <f>Modèle!B98</f>
        <v>Multimédia</v>
      </c>
      <c r="C96" s="80" t="str">
        <f>Modèle!D98</f>
        <v>4.11.2</v>
      </c>
      <c r="D96" s="81" t="str">
        <f>Modèle!E98</f>
        <v>A</v>
      </c>
      <c r="E96" s="192">
        <f ca="1">COUNTIF(OFFSET(Synthèse!$G105,0,0,1,COUNTA(Synthèse!$10:$10)-6),"="&amp;$E$1)</f>
        <v>0</v>
      </c>
      <c r="F96" s="192">
        <f ca="1">COUNTIF(OFFSET(Synthèse!$G105,0,0,1,COUNTA(Synthèse!$10:$10)-6),"="&amp;$F$1)</f>
        <v>0</v>
      </c>
      <c r="G96" s="192">
        <f ca="1">COUNTIF(OFFSET(Synthèse!$G105,0,0,1,COUNTA(Synthèse!$10:$10)-6),"="&amp;$G$1)</f>
        <v>0</v>
      </c>
      <c r="H96" s="192">
        <f ca="1">COUNTIF(OFFSET(Synthèse!$G105,0,0,1,COUNTA(Synthèse!$10:$10)-6),"="&amp;$H$1)</f>
        <v>13</v>
      </c>
      <c r="I96" s="219">
        <f t="shared" ca="1" si="10"/>
        <v>13</v>
      </c>
      <c r="J96" s="68"/>
      <c r="K96" s="96" t="s">
        <v>592</v>
      </c>
      <c r="L96" s="198" t="s">
        <v>24</v>
      </c>
      <c r="M96" s="198"/>
      <c r="N96" s="198" t="s">
        <v>382</v>
      </c>
      <c r="O96" s="199">
        <f ca="1">IF(SUM(E$167:E$167)&gt;=1,0,1)</f>
        <v>0</v>
      </c>
      <c r="P96" s="199">
        <f ca="1">IF(SUM(E$167)&gt;=1,1,IF(SUM(G$167)&gt;=1,1,IF(SUM(F$167)&gt;=1,0,1)))</f>
        <v>1</v>
      </c>
      <c r="Q96" s="199">
        <f ca="1">IF(SUM(E$167)&gt;=1,1,IF(SUM(G$167)&gt;=1,0,1))</f>
        <v>1</v>
      </c>
      <c r="R96" s="199">
        <f ca="1">IF(SUM(E$167)&gt;=1,1,IF(SUM(G$167)&gt;=1,1,IF(SUM(F$167)&gt;=1,1,IF(SUM(H$167)&gt;=1,0,1))))</f>
        <v>1</v>
      </c>
      <c r="S96" s="68"/>
      <c r="U96" s="68"/>
      <c r="X96" s="68"/>
      <c r="AA96" s="68"/>
      <c r="AD96" s="68"/>
      <c r="AE96" s="276" t="s">
        <v>395</v>
      </c>
      <c r="AF96" s="222">
        <f>COUNTIF(TabTrans[Test],"="&amp;Value!$AE96&amp;".*")</f>
        <v>1</v>
      </c>
      <c r="AG96" s="22">
        <f>IF(COUNTIFS(TabSynthez[Test],"="&amp;$AE96&amp;".*",TabSynthez[Page1],"Validé")&gt;0,IF(COUNTIFS(TabSynthez[Test],"="&amp;$AE96&amp;".*",TabSynthez[Page1],"Validé")+COUNTIFS(TabSynthez[Test],"="&amp;$AE96&amp;".*",TabSynthez[Page1],"NA")=$AF96,1,0),0)</f>
        <v>0</v>
      </c>
      <c r="AH96" s="22">
        <f>IF(COUNTIFS(TabSynthez[Test],"="&amp;$AE96&amp;".*",TabSynthez[Page2],"Validé")&gt;0,IF(COUNTIFS(TabSynthez[Test],"="&amp;$AE96&amp;".*",TabSynthez[Page2],"Validé")+COUNTIFS(TabSynthez[Test],"="&amp;$AE96&amp;".*",TabSynthez[Page2],"NA")=$AF96,1,0),0)</f>
        <v>0</v>
      </c>
      <c r="AI96" s="22">
        <f>IF(COUNTIFS(TabSynthez[Test],"="&amp;$AE96&amp;".*",TabSynthez[Page3],"Validé")&gt;0,IF(COUNTIFS(TabSynthez[Test],"="&amp;$AE96&amp;".*",TabSynthez[Page3],"Validé")+COUNTIFS(TabSynthez[Test],"="&amp;$AE96&amp;".*",TabSynthez[Page3],"NA")=$AF96,1,0),0)</f>
        <v>0</v>
      </c>
      <c r="AJ96" s="22">
        <f>IF(COUNTIFS(TabSynthez[Test],"="&amp;$AE96&amp;".*",TabSynthez[Page4],"Validé")&gt;0,IF(COUNTIFS(TabSynthez[Test],"="&amp;$AE96&amp;".*",TabSynthez[Page4],"Validé")+COUNTIFS(TabSynthez[Test],"="&amp;$AE96&amp;".*",TabSynthez[Page4],"NA")=$AF96,1,0),0)</f>
        <v>1</v>
      </c>
      <c r="AK96" s="22">
        <f>IF(COUNTIFS(TabSynthez[Test],"="&amp;$AE96&amp;".*",TabSynthez[Page5],"Validé")&gt;0,IF(COUNTIFS(TabSynthez[Test],"="&amp;$AE96&amp;".*",TabSynthez[Page5],"Validé")+COUNTIFS(TabSynthez[Test],"="&amp;$AE96&amp;".*",TabSynthez[Page5],"NA")=$AF96,1,0),0)</f>
        <v>0</v>
      </c>
      <c r="AL96" s="22">
        <f>IF(COUNTIFS(TabSynthez[Test],"="&amp;$AE96&amp;".*",TabSynthez[Page6],"Validé")&gt;0,IF(COUNTIFS(TabSynthez[Test],"="&amp;$AE96&amp;".*",TabSynthez[Page6],"Validé")+COUNTIFS(TabSynthez[Test],"="&amp;$AE96&amp;".*",TabSynthez[Page6],"NA")=$AF96,1,0),0)</f>
        <v>1</v>
      </c>
      <c r="AM96" s="22">
        <f>IF(COUNTIFS(TabSynthez[Test],"="&amp;$AE96&amp;".*",TabSynthez[Page7],"Validé")&gt;0,IF(COUNTIFS(TabSynthez[Test],"="&amp;$AE96&amp;".*",TabSynthez[Page7],"Validé")+COUNTIFS(TabSynthez[Test],"="&amp;$AE96&amp;".*",TabSynthez[Page7],"NA")=$AF96,1,0),0)</f>
        <v>0</v>
      </c>
      <c r="AN96" s="22">
        <f>IF(COUNTIFS(TabSynthez[Test],"="&amp;$AE96&amp;".*",TabSynthez[Page8],"Validé")&gt;0,IF(COUNTIFS(TabSynthez[Test],"="&amp;$AE96&amp;".*",TabSynthez[Page8],"Validé")+COUNTIFS(TabSynthez[Test],"="&amp;$AE96&amp;".*",TabSynthez[Page8],"NA")=$AF96,1,0),0)</f>
        <v>0</v>
      </c>
      <c r="AO96" s="22">
        <f>IF(COUNTIFS(TabSynthez[Test],"="&amp;$AE96&amp;".*",TabSynthez[Page9],"Validé")&gt;0,IF(COUNTIFS(TabSynthez[Test],"="&amp;$AE96&amp;".*",TabSynthez[Page9],"Validé")+COUNTIFS(TabSynthez[Test],"="&amp;$AE96&amp;".*",TabSynthez[Page9],"NA")=$AF96,1,0),0)</f>
        <v>0</v>
      </c>
      <c r="AP96" s="22">
        <f>IF(COUNTIFS(TabSynthez[Test],"="&amp;$AE96&amp;".*",TabSynthez[Page10],"Validé")&gt;0,IF(COUNTIFS(TabSynthez[Test],"="&amp;$AE96&amp;".*",TabSynthez[Page10],"Validé")+COUNTIFS(TabSynthez[Test],"="&amp;$AE96&amp;".*",TabSynthez[Page10],"NA")=$AF96,1,0),0)</f>
        <v>0</v>
      </c>
      <c r="AQ96" s="22">
        <f>IF(COUNTIFS(TabSynthez[Test],"="&amp;$AE96&amp;".*",TabSynthez[Page11],"Validé")&gt;0,IF(COUNTIFS(TabSynthez[Test],"="&amp;$AE96&amp;".*",TabSynthez[Page11],"Validé")+COUNTIFS(TabSynthez[Test],"="&amp;$AE96&amp;".*",TabSynthez[Page11],"NA")=$AF96,1,0),0)</f>
        <v>0</v>
      </c>
      <c r="AR96" s="22">
        <f>IF(COUNTIFS(TabSynthez[Test],"="&amp;$AE96&amp;".*",TabSynthez[Page12],"Validé")&gt;0,IF(COUNTIFS(TabSynthez[Test],"="&amp;$AE96&amp;".*",TabSynthez[Page12],"Validé")+COUNTIFS(TabSynthez[Test],"="&amp;$AE96&amp;".*",TabSynthez[Page12],"NA")=$AF96,1,0),0)</f>
        <v>0</v>
      </c>
      <c r="AS96" s="22">
        <f>IF(COUNTIFS(TabSynthez[Test],"="&amp;$AE96&amp;".*",TabSynthez[Page13],"Validé")&gt;0,IF(COUNTIFS(TabSynthez[Test],"="&amp;$AE96&amp;".*",TabSynthez[Page13],"Validé")+COUNTIFS(TabSynthez[Test],"="&amp;$AE96&amp;".*",TabSynthez[Page13],"NA")=$AF96,1,0),0)</f>
        <v>1</v>
      </c>
    </row>
    <row r="97" spans="1:45" s="9" customFormat="1" x14ac:dyDescent="0.25">
      <c r="A97" s="68"/>
      <c r="B97" s="74" t="str">
        <f>Modèle!B99</f>
        <v>Multimédia</v>
      </c>
      <c r="C97" s="80" t="str">
        <f>Modèle!D99</f>
        <v>4.11.3</v>
      </c>
      <c r="D97" s="81" t="str">
        <f>Modèle!E99</f>
        <v>A</v>
      </c>
      <c r="E97" s="192">
        <f ca="1">COUNTIF(OFFSET(Synthèse!$G106,0,0,1,COUNTA(Synthèse!$10:$10)-6),"="&amp;$E$1)</f>
        <v>0</v>
      </c>
      <c r="F97" s="192">
        <f ca="1">COUNTIF(OFFSET(Synthèse!$G106,0,0,1,COUNTA(Synthèse!$10:$10)-6),"="&amp;$F$1)</f>
        <v>0</v>
      </c>
      <c r="G97" s="192">
        <f ca="1">COUNTIF(OFFSET(Synthèse!$G106,0,0,1,COUNTA(Synthèse!$10:$10)-6),"="&amp;$G$1)</f>
        <v>0</v>
      </c>
      <c r="H97" s="192">
        <f ca="1">COUNTIF(OFFSET(Synthèse!$G106,0,0,1,COUNTA(Synthèse!$10:$10)-6),"="&amp;$H$1)</f>
        <v>13</v>
      </c>
      <c r="I97" s="219">
        <f t="shared" ca="1" si="10"/>
        <v>13</v>
      </c>
      <c r="J97" s="68"/>
      <c r="K97" s="96" t="s">
        <v>593</v>
      </c>
      <c r="L97" s="198" t="s">
        <v>24</v>
      </c>
      <c r="M97" s="198"/>
      <c r="N97" s="198" t="s">
        <v>383</v>
      </c>
      <c r="O97" s="199">
        <f ca="1">IF(SUM(E$168:E$168)&gt;=1,0,1)</f>
        <v>0</v>
      </c>
      <c r="P97" s="199">
        <f ca="1">IF(SUM(E$168)&gt;=1,1,IF(SUM(G$168)&gt;=1,1,IF(SUM(F$168)&gt;=1,0,1)))</f>
        <v>1</v>
      </c>
      <c r="Q97" s="199">
        <f ca="1">IF(SUM(E$168)&gt;=1,1,IF(SUM(G$168)&gt;=1,0,1))</f>
        <v>1</v>
      </c>
      <c r="R97" s="199">
        <f ca="1">IF(SUM(E$168)&gt;=1,1,IF(SUM(G$168)&gt;=1,1,IF(SUM(F$168)&gt;=1,1,IF(SUM(H$168)&gt;=1,0,1))))</f>
        <v>1</v>
      </c>
      <c r="S97" s="68"/>
      <c r="U97" s="68"/>
      <c r="X97" s="68"/>
      <c r="AA97" s="68"/>
      <c r="AD97" s="68"/>
      <c r="AE97" s="276" t="s">
        <v>396</v>
      </c>
      <c r="AF97" s="222">
        <f>COUNTIF(TabTrans[Test],"="&amp;Value!$AE97&amp;".*")</f>
        <v>1</v>
      </c>
      <c r="AG97" s="22">
        <f>IF(COUNTIFS(TabSynthez[Test],"="&amp;$AE97&amp;".*",TabSynthez[Page1],"Validé")&gt;0,IF(COUNTIFS(TabSynthez[Test],"="&amp;$AE97&amp;".*",TabSynthez[Page1],"Validé")+COUNTIFS(TabSynthez[Test],"="&amp;$AE97&amp;".*",TabSynthez[Page1],"NA")=$AF97,1,0),0)</f>
        <v>0</v>
      </c>
      <c r="AH97" s="22">
        <f>IF(COUNTIFS(TabSynthez[Test],"="&amp;$AE97&amp;".*",TabSynthez[Page2],"Validé")&gt;0,IF(COUNTIFS(TabSynthez[Test],"="&amp;$AE97&amp;".*",TabSynthez[Page2],"Validé")+COUNTIFS(TabSynthez[Test],"="&amp;$AE97&amp;".*",TabSynthez[Page2],"NA")=$AF97,1,0),0)</f>
        <v>0</v>
      </c>
      <c r="AI97" s="22">
        <f>IF(COUNTIFS(TabSynthez[Test],"="&amp;$AE97&amp;".*",TabSynthez[Page3],"Validé")&gt;0,IF(COUNTIFS(TabSynthez[Test],"="&amp;$AE97&amp;".*",TabSynthez[Page3],"Validé")+COUNTIFS(TabSynthez[Test],"="&amp;$AE97&amp;".*",TabSynthez[Page3],"NA")=$AF97,1,0),0)</f>
        <v>0</v>
      </c>
      <c r="AJ97" s="22">
        <f>IF(COUNTIFS(TabSynthez[Test],"="&amp;$AE97&amp;".*",TabSynthez[Page4],"Validé")&gt;0,IF(COUNTIFS(TabSynthez[Test],"="&amp;$AE97&amp;".*",TabSynthez[Page4],"Validé")+COUNTIFS(TabSynthez[Test],"="&amp;$AE97&amp;".*",TabSynthez[Page4],"NA")=$AF97,1,0),0)</f>
        <v>1</v>
      </c>
      <c r="AK97" s="22">
        <f>IF(COUNTIFS(TabSynthez[Test],"="&amp;$AE97&amp;".*",TabSynthez[Page5],"Validé")&gt;0,IF(COUNTIFS(TabSynthez[Test],"="&amp;$AE97&amp;".*",TabSynthez[Page5],"Validé")+COUNTIFS(TabSynthez[Test],"="&amp;$AE97&amp;".*",TabSynthez[Page5],"NA")=$AF97,1,0),0)</f>
        <v>0</v>
      </c>
      <c r="AL97" s="22">
        <f>IF(COUNTIFS(TabSynthez[Test],"="&amp;$AE97&amp;".*",TabSynthez[Page6],"Validé")&gt;0,IF(COUNTIFS(TabSynthez[Test],"="&amp;$AE97&amp;".*",TabSynthez[Page6],"Validé")+COUNTIFS(TabSynthez[Test],"="&amp;$AE97&amp;".*",TabSynthez[Page6],"NA")=$AF97,1,0),0)</f>
        <v>0</v>
      </c>
      <c r="AM97" s="22">
        <f>IF(COUNTIFS(TabSynthez[Test],"="&amp;$AE97&amp;".*",TabSynthez[Page7],"Validé")&gt;0,IF(COUNTIFS(TabSynthez[Test],"="&amp;$AE97&amp;".*",TabSynthez[Page7],"Validé")+COUNTIFS(TabSynthez[Test],"="&amp;$AE97&amp;".*",TabSynthez[Page7],"NA")=$AF97,1,0),0)</f>
        <v>0</v>
      </c>
      <c r="AN97" s="22">
        <f>IF(COUNTIFS(TabSynthez[Test],"="&amp;$AE97&amp;".*",TabSynthez[Page8],"Validé")&gt;0,IF(COUNTIFS(TabSynthez[Test],"="&amp;$AE97&amp;".*",TabSynthez[Page8],"Validé")+COUNTIFS(TabSynthez[Test],"="&amp;$AE97&amp;".*",TabSynthez[Page8],"NA")=$AF97,1,0),0)</f>
        <v>0</v>
      </c>
      <c r="AO97" s="22">
        <f>IF(COUNTIFS(TabSynthez[Test],"="&amp;$AE97&amp;".*",TabSynthez[Page9],"Validé")&gt;0,IF(COUNTIFS(TabSynthez[Test],"="&amp;$AE97&amp;".*",TabSynthez[Page9],"Validé")+COUNTIFS(TabSynthez[Test],"="&amp;$AE97&amp;".*",TabSynthez[Page9],"NA")=$AF97,1,0),0)</f>
        <v>0</v>
      </c>
      <c r="AP97" s="22">
        <f>IF(COUNTIFS(TabSynthez[Test],"="&amp;$AE97&amp;".*",TabSynthez[Page10],"Validé")&gt;0,IF(COUNTIFS(TabSynthez[Test],"="&amp;$AE97&amp;".*",TabSynthez[Page10],"Validé")+COUNTIFS(TabSynthez[Test],"="&amp;$AE97&amp;".*",TabSynthez[Page10],"NA")=$AF97,1,0),0)</f>
        <v>0</v>
      </c>
      <c r="AQ97" s="22">
        <f>IF(COUNTIFS(TabSynthez[Test],"="&amp;$AE97&amp;".*",TabSynthez[Page11],"Validé")&gt;0,IF(COUNTIFS(TabSynthez[Test],"="&amp;$AE97&amp;".*",TabSynthez[Page11],"Validé")+COUNTIFS(TabSynthez[Test],"="&amp;$AE97&amp;".*",TabSynthez[Page11],"NA")=$AF97,1,0),0)</f>
        <v>0</v>
      </c>
      <c r="AR97" s="22">
        <f>IF(COUNTIFS(TabSynthez[Test],"="&amp;$AE97&amp;".*",TabSynthez[Page12],"Validé")&gt;0,IF(COUNTIFS(TabSynthez[Test],"="&amp;$AE97&amp;".*",TabSynthez[Page12],"Validé")+COUNTIFS(TabSynthez[Test],"="&amp;$AE97&amp;".*",TabSynthez[Page12],"NA")=$AF97,1,0),0)</f>
        <v>0</v>
      </c>
      <c r="AS97" s="22">
        <f>IF(COUNTIFS(TabSynthez[Test],"="&amp;$AE97&amp;".*",TabSynthez[Page13],"Validé")&gt;0,IF(COUNTIFS(TabSynthez[Test],"="&amp;$AE97&amp;".*",TabSynthez[Page13],"Validé")+COUNTIFS(TabSynthez[Test],"="&amp;$AE97&amp;".*",TabSynthez[Page13],"NA")=$AF97,1,0),0)</f>
        <v>1</v>
      </c>
    </row>
    <row r="98" spans="1:45" s="9" customFormat="1" x14ac:dyDescent="0.25">
      <c r="A98" s="68"/>
      <c r="B98" s="75" t="str">
        <f>Modèle!B100</f>
        <v>Multimédia</v>
      </c>
      <c r="C98" s="82" t="str">
        <f>Modèle!D100</f>
        <v>4.12.1</v>
      </c>
      <c r="D98" s="83" t="str">
        <f>Modèle!E100</f>
        <v>A</v>
      </c>
      <c r="E98" s="193">
        <f ca="1">COUNTIF(OFFSET(Synthèse!$G107,0,0,1,COUNTA(Synthèse!$10:$10)-6),"="&amp;$E$1)</f>
        <v>0</v>
      </c>
      <c r="F98" s="193">
        <f ca="1">COUNTIF(OFFSET(Synthèse!$G107,0,0,1,COUNTA(Synthèse!$10:$10)-6),"="&amp;$F$1)</f>
        <v>0</v>
      </c>
      <c r="G98" s="193">
        <f ca="1">COUNTIF(OFFSET(Synthèse!$G107,0,0,1,COUNTA(Synthèse!$10:$10)-6),"="&amp;$G$1)</f>
        <v>0</v>
      </c>
      <c r="H98" s="193">
        <f ca="1">COUNTIF(OFFSET(Synthèse!$G107,0,0,1,COUNTA(Synthèse!$10:$10)-6),"="&amp;$H$1)</f>
        <v>13</v>
      </c>
      <c r="I98" s="219">
        <f t="shared" ca="1" si="10"/>
        <v>13</v>
      </c>
      <c r="J98" s="68"/>
      <c r="K98" s="96" t="s">
        <v>594</v>
      </c>
      <c r="L98" s="198" t="s">
        <v>24</v>
      </c>
      <c r="M98" s="198"/>
      <c r="N98" s="198" t="s">
        <v>384</v>
      </c>
      <c r="O98" s="199">
        <f ca="1">IF(SUM(E$169:E$172)&gt;=1,0,1)</f>
        <v>1</v>
      </c>
      <c r="P98" s="199">
        <f ca="1">IF(SUM(E$169:E$172)&gt;=1,1,IF(SUM(G$169:G$172)&gt;=1,1,IF(SUM(F$169:F$172)&gt;=1,0,1)))</f>
        <v>0</v>
      </c>
      <c r="Q98" s="199">
        <f ca="1">IF(SUM(E$169:E$172)&gt;=1,1,IF(SUM(G$169:G$172)&gt;=1,0,1))</f>
        <v>1</v>
      </c>
      <c r="R98" s="199">
        <f ca="1">IF(SUM(E$169:E$172)&gt;=1,1,IF(SUM(G$169:G$172)&gt;=1,1,IF(SUM(F$169:F$172)&gt;=1,1,IF(SUM(H$169:H$172)&gt;=1,0,1))))</f>
        <v>1</v>
      </c>
      <c r="S98" s="68"/>
      <c r="U98" s="68"/>
      <c r="X98" s="68"/>
      <c r="AA98" s="68"/>
      <c r="AD98" s="68"/>
      <c r="AE98" s="276" t="s">
        <v>397</v>
      </c>
      <c r="AF98" s="222">
        <f>COUNTIF(TabTrans[Test],"="&amp;Value!$AE98&amp;".*")</f>
        <v>3</v>
      </c>
      <c r="AG98" s="22">
        <f>IF(COUNTIFS(TabSynthez[Test],"="&amp;$AE98&amp;".*",TabSynthez[Page1],"Validé")&gt;0,IF(COUNTIFS(TabSynthez[Test],"="&amp;$AE98&amp;".*",TabSynthez[Page1],"Validé")+COUNTIFS(TabSynthez[Test],"="&amp;$AE98&amp;".*",TabSynthez[Page1],"NA")=$AF98,1,0),0)</f>
        <v>0</v>
      </c>
      <c r="AH98" s="22">
        <f>IF(COUNTIFS(TabSynthez[Test],"="&amp;$AE98&amp;".*",TabSynthez[Page2],"Validé")&gt;0,IF(COUNTIFS(TabSynthez[Test],"="&amp;$AE98&amp;".*",TabSynthez[Page2],"Validé")+COUNTIFS(TabSynthez[Test],"="&amp;$AE98&amp;".*",TabSynthez[Page2],"NA")=$AF98,1,0),0)</f>
        <v>0</v>
      </c>
      <c r="AI98" s="22">
        <f>IF(COUNTIFS(TabSynthez[Test],"="&amp;$AE98&amp;".*",TabSynthez[Page3],"Validé")&gt;0,IF(COUNTIFS(TabSynthez[Test],"="&amp;$AE98&amp;".*",TabSynthez[Page3],"Validé")+COUNTIFS(TabSynthez[Test],"="&amp;$AE98&amp;".*",TabSynthez[Page3],"NA")=$AF98,1,0),0)</f>
        <v>0</v>
      </c>
      <c r="AJ98" s="22">
        <f>IF(COUNTIFS(TabSynthez[Test],"="&amp;$AE98&amp;".*",TabSynthez[Page4],"Validé")&gt;0,IF(COUNTIFS(TabSynthez[Test],"="&amp;$AE98&amp;".*",TabSynthez[Page4],"Validé")+COUNTIFS(TabSynthez[Test],"="&amp;$AE98&amp;".*",TabSynthez[Page4],"NA")=$AF98,1,0),0)</f>
        <v>0</v>
      </c>
      <c r="AK98" s="22">
        <f>IF(COUNTIFS(TabSynthez[Test],"="&amp;$AE98&amp;".*",TabSynthez[Page5],"Validé")&gt;0,IF(COUNTIFS(TabSynthez[Test],"="&amp;$AE98&amp;".*",TabSynthez[Page5],"Validé")+COUNTIFS(TabSynthez[Test],"="&amp;$AE98&amp;".*",TabSynthez[Page5],"NA")=$AF98,1,0),0)</f>
        <v>0</v>
      </c>
      <c r="AL98" s="22">
        <f>IF(COUNTIFS(TabSynthez[Test],"="&amp;$AE98&amp;".*",TabSynthez[Page6],"Validé")&gt;0,IF(COUNTIFS(TabSynthez[Test],"="&amp;$AE98&amp;".*",TabSynthez[Page6],"Validé")+COUNTIFS(TabSynthez[Test],"="&amp;$AE98&amp;".*",TabSynthez[Page6],"NA")=$AF98,1,0),0)</f>
        <v>0</v>
      </c>
      <c r="AM98" s="22">
        <f>IF(COUNTIFS(TabSynthez[Test],"="&amp;$AE98&amp;".*",TabSynthez[Page7],"Validé")&gt;0,IF(COUNTIFS(TabSynthez[Test],"="&amp;$AE98&amp;".*",TabSynthez[Page7],"Validé")+COUNTIFS(TabSynthez[Test],"="&amp;$AE98&amp;".*",TabSynthez[Page7],"NA")=$AF98,1,0),0)</f>
        <v>0</v>
      </c>
      <c r="AN98" s="22">
        <f>IF(COUNTIFS(TabSynthez[Test],"="&amp;$AE98&amp;".*",TabSynthez[Page8],"Validé")&gt;0,IF(COUNTIFS(TabSynthez[Test],"="&amp;$AE98&amp;".*",TabSynthez[Page8],"Validé")+COUNTIFS(TabSynthez[Test],"="&amp;$AE98&amp;".*",TabSynthez[Page8],"NA")=$AF98,1,0),0)</f>
        <v>0</v>
      </c>
      <c r="AO98" s="22">
        <f>IF(COUNTIFS(TabSynthez[Test],"="&amp;$AE98&amp;".*",TabSynthez[Page9],"Validé")&gt;0,IF(COUNTIFS(TabSynthez[Test],"="&amp;$AE98&amp;".*",TabSynthez[Page9],"Validé")+COUNTIFS(TabSynthez[Test],"="&amp;$AE98&amp;".*",TabSynthez[Page9],"NA")=$AF98,1,0),0)</f>
        <v>0</v>
      </c>
      <c r="AP98" s="22">
        <f>IF(COUNTIFS(TabSynthez[Test],"="&amp;$AE98&amp;".*",TabSynthez[Page10],"Validé")&gt;0,IF(COUNTIFS(TabSynthez[Test],"="&amp;$AE98&amp;".*",TabSynthez[Page10],"Validé")+COUNTIFS(TabSynthez[Test],"="&amp;$AE98&amp;".*",TabSynthez[Page10],"NA")=$AF98,1,0),0)</f>
        <v>0</v>
      </c>
      <c r="AQ98" s="22">
        <f>IF(COUNTIFS(TabSynthez[Test],"="&amp;$AE98&amp;".*",TabSynthez[Page11],"Validé")&gt;0,IF(COUNTIFS(TabSynthez[Test],"="&amp;$AE98&amp;".*",TabSynthez[Page11],"Validé")+COUNTIFS(TabSynthez[Test],"="&amp;$AE98&amp;".*",TabSynthez[Page11],"NA")=$AF98,1,0),0)</f>
        <v>0</v>
      </c>
      <c r="AR98" s="22">
        <f>IF(COUNTIFS(TabSynthez[Test],"="&amp;$AE98&amp;".*",TabSynthez[Page12],"Validé")&gt;0,IF(COUNTIFS(TabSynthez[Test],"="&amp;$AE98&amp;".*",TabSynthez[Page12],"Validé")+COUNTIFS(TabSynthez[Test],"="&amp;$AE98&amp;".*",TabSynthez[Page12],"NA")=$AF98,1,0),0)</f>
        <v>0</v>
      </c>
      <c r="AS98" s="22">
        <f>IF(COUNTIFS(TabSynthez[Test],"="&amp;$AE98&amp;".*",TabSynthez[Page13],"Validé")&gt;0,IF(COUNTIFS(TabSynthez[Test],"="&amp;$AE98&amp;".*",TabSynthez[Page13],"Validé")+COUNTIFS(TabSynthez[Test],"="&amp;$AE98&amp;".*",TabSynthez[Page13],"NA")=$AF98,1,0),0)</f>
        <v>0</v>
      </c>
    </row>
    <row r="99" spans="1:45" s="9" customFormat="1" x14ac:dyDescent="0.25">
      <c r="A99" s="68"/>
      <c r="B99" s="75" t="str">
        <f>Modèle!B101</f>
        <v>Multimédia</v>
      </c>
      <c r="C99" s="82" t="str">
        <f>Modèle!D101</f>
        <v>4.12.2</v>
      </c>
      <c r="D99" s="83" t="str">
        <f>Modèle!E101</f>
        <v>A</v>
      </c>
      <c r="E99" s="193">
        <f ca="1">COUNTIF(OFFSET(Synthèse!$G108,0,0,1,COUNTA(Synthèse!$10:$10)-6),"="&amp;$E$1)</f>
        <v>0</v>
      </c>
      <c r="F99" s="193">
        <f ca="1">COUNTIF(OFFSET(Synthèse!$G108,0,0,1,COUNTA(Synthèse!$10:$10)-6),"="&amp;$F$1)</f>
        <v>0</v>
      </c>
      <c r="G99" s="193">
        <f ca="1">COUNTIF(OFFSET(Synthèse!$G108,0,0,1,COUNTA(Synthèse!$10:$10)-6),"="&amp;$G$1)</f>
        <v>0</v>
      </c>
      <c r="H99" s="193">
        <f ca="1">COUNTIF(OFFSET(Synthèse!$G108,0,0,1,COUNTA(Synthèse!$10:$10)-6),"="&amp;$H$1)</f>
        <v>13</v>
      </c>
      <c r="I99" s="219">
        <f t="shared" ca="1" si="10"/>
        <v>13</v>
      </c>
      <c r="J99" s="68"/>
      <c r="K99" s="96" t="s">
        <v>595</v>
      </c>
      <c r="L99" s="198" t="s">
        <v>24</v>
      </c>
      <c r="M99" s="198"/>
      <c r="N99" s="198" t="s">
        <v>385</v>
      </c>
      <c r="O99" s="199">
        <f ca="1">IF(SUM(E$173:E$176)&gt;=1,0,1)</f>
        <v>1</v>
      </c>
      <c r="P99" s="199">
        <f ca="1">IF(SUM(E$173:E$176)&gt;=1,1,IF(SUM(G$173:G$176)&gt;=1,1,IF(SUM(F$173:F$176)&gt;=1,0,1)))</f>
        <v>0</v>
      </c>
      <c r="Q99" s="199">
        <f ca="1">IF(SUM(E$173:E$176)&gt;=1,1,IF(SUM(G$173:G$176)&gt;=1,0,1))</f>
        <v>1</v>
      </c>
      <c r="R99" s="199">
        <f ca="1">IF(SUM(E$173:E$176)&gt;=1,1,IF(SUM(G$173:G$176)&gt;=1,1,IF(SUM(F$173:F$176)&gt;=1,1,IF(SUM(H$173:H$176)&gt;=1,0,1))))</f>
        <v>1</v>
      </c>
      <c r="S99" s="68"/>
      <c r="U99" s="68"/>
      <c r="X99" s="68"/>
      <c r="AA99" s="68"/>
      <c r="AD99" s="68"/>
      <c r="AE99" s="276" t="s">
        <v>398</v>
      </c>
      <c r="AF99" s="222">
        <f>COUNTIF(TabTrans[Test],"="&amp;Value!$AE99&amp;".*")</f>
        <v>2</v>
      </c>
      <c r="AG99" s="22">
        <f>IF(COUNTIFS(TabSynthez[Test],"="&amp;$AE99&amp;".*",TabSynthez[Page1],"Validé")&gt;0,IF(COUNTIFS(TabSynthez[Test],"="&amp;$AE99&amp;".*",TabSynthez[Page1],"Validé")+COUNTIFS(TabSynthez[Test],"="&amp;$AE99&amp;".*",TabSynthez[Page1],"NA")=$AF99,1,0),0)</f>
        <v>0</v>
      </c>
      <c r="AH99" s="22">
        <f>IF(COUNTIFS(TabSynthez[Test],"="&amp;$AE99&amp;".*",TabSynthez[Page2],"Validé")&gt;0,IF(COUNTIFS(TabSynthez[Test],"="&amp;$AE99&amp;".*",TabSynthez[Page2],"Validé")+COUNTIFS(TabSynthez[Test],"="&amp;$AE99&amp;".*",TabSynthez[Page2],"NA")=$AF99,1,0),0)</f>
        <v>1</v>
      </c>
      <c r="AI99" s="22">
        <f>IF(COUNTIFS(TabSynthez[Test],"="&amp;$AE99&amp;".*",TabSynthez[Page3],"Validé")&gt;0,IF(COUNTIFS(TabSynthez[Test],"="&amp;$AE99&amp;".*",TabSynthez[Page3],"Validé")+COUNTIFS(TabSynthez[Test],"="&amp;$AE99&amp;".*",TabSynthez[Page3],"NA")=$AF99,1,0),0)</f>
        <v>1</v>
      </c>
      <c r="AJ99" s="22">
        <f>IF(COUNTIFS(TabSynthez[Test],"="&amp;$AE99&amp;".*",TabSynthez[Page4],"Validé")&gt;0,IF(COUNTIFS(TabSynthez[Test],"="&amp;$AE99&amp;".*",TabSynthez[Page4],"Validé")+COUNTIFS(TabSynthez[Test],"="&amp;$AE99&amp;".*",TabSynthez[Page4],"NA")=$AF99,1,0),0)</f>
        <v>1</v>
      </c>
      <c r="AK99" s="22">
        <f>IF(COUNTIFS(TabSynthez[Test],"="&amp;$AE99&amp;".*",TabSynthez[Page5],"Validé")&gt;0,IF(COUNTIFS(TabSynthez[Test],"="&amp;$AE99&amp;".*",TabSynthez[Page5],"Validé")+COUNTIFS(TabSynthez[Test],"="&amp;$AE99&amp;".*",TabSynthez[Page5],"NA")=$AF99,1,0),0)</f>
        <v>1</v>
      </c>
      <c r="AL99" s="22">
        <f>IF(COUNTIFS(TabSynthez[Test],"="&amp;$AE99&amp;".*",TabSynthez[Page6],"Validé")&gt;0,IF(COUNTIFS(TabSynthez[Test],"="&amp;$AE99&amp;".*",TabSynthez[Page6],"Validé")+COUNTIFS(TabSynthez[Test],"="&amp;$AE99&amp;".*",TabSynthez[Page6],"NA")=$AF99,1,0),0)</f>
        <v>1</v>
      </c>
      <c r="AM99" s="22">
        <f>IF(COUNTIFS(TabSynthez[Test],"="&amp;$AE99&amp;".*",TabSynthez[Page7],"Validé")&gt;0,IF(COUNTIFS(TabSynthez[Test],"="&amp;$AE99&amp;".*",TabSynthez[Page7],"Validé")+COUNTIFS(TabSynthez[Test],"="&amp;$AE99&amp;".*",TabSynthez[Page7],"NA")=$AF99,1,0),0)</f>
        <v>1</v>
      </c>
      <c r="AN99" s="22">
        <f>IF(COUNTIFS(TabSynthez[Test],"="&amp;$AE99&amp;".*",TabSynthez[Page8],"Validé")&gt;0,IF(COUNTIFS(TabSynthez[Test],"="&amp;$AE99&amp;".*",TabSynthez[Page8],"Validé")+COUNTIFS(TabSynthez[Test],"="&amp;$AE99&amp;".*",TabSynthez[Page8],"NA")=$AF99,1,0),0)</f>
        <v>1</v>
      </c>
      <c r="AO99" s="22">
        <f>IF(COUNTIFS(TabSynthez[Test],"="&amp;$AE99&amp;".*",TabSynthez[Page9],"Validé")&gt;0,IF(COUNTIFS(TabSynthez[Test],"="&amp;$AE99&amp;".*",TabSynthez[Page9],"Validé")+COUNTIFS(TabSynthez[Test],"="&amp;$AE99&amp;".*",TabSynthez[Page9],"NA")=$AF99,1,0),0)</f>
        <v>1</v>
      </c>
      <c r="AP99" s="22">
        <f>IF(COUNTIFS(TabSynthez[Test],"="&amp;$AE99&amp;".*",TabSynthez[Page10],"Validé")&gt;0,IF(COUNTIFS(TabSynthez[Test],"="&amp;$AE99&amp;".*",TabSynthez[Page10],"Validé")+COUNTIFS(TabSynthez[Test],"="&amp;$AE99&amp;".*",TabSynthez[Page10],"NA")=$AF99,1,0),0)</f>
        <v>1</v>
      </c>
      <c r="AQ99" s="22">
        <f>IF(COUNTIFS(TabSynthez[Test],"="&amp;$AE99&amp;".*",TabSynthez[Page11],"Validé")&gt;0,IF(COUNTIFS(TabSynthez[Test],"="&amp;$AE99&amp;".*",TabSynthez[Page11],"Validé")+COUNTIFS(TabSynthez[Test],"="&amp;$AE99&amp;".*",TabSynthez[Page11],"NA")=$AF99,1,0),0)</f>
        <v>1</v>
      </c>
      <c r="AR99" s="22">
        <f>IF(COUNTIFS(TabSynthez[Test],"="&amp;$AE99&amp;".*",TabSynthez[Page12],"Validé")&gt;0,IF(COUNTIFS(TabSynthez[Test],"="&amp;$AE99&amp;".*",TabSynthez[Page12],"Validé")+COUNTIFS(TabSynthez[Test],"="&amp;$AE99&amp;".*",TabSynthez[Page12],"NA")=$AF99,1,0),0)</f>
        <v>1</v>
      </c>
      <c r="AS99" s="22">
        <f>IF(COUNTIFS(TabSynthez[Test],"="&amp;$AE99&amp;".*",TabSynthez[Page13],"Validé")&gt;0,IF(COUNTIFS(TabSynthez[Test],"="&amp;$AE99&amp;".*",TabSynthez[Page13],"Validé")+COUNTIFS(TabSynthez[Test],"="&amp;$AE99&amp;".*",TabSynthez[Page13],"NA")=$AF99,1,0),0)</f>
        <v>1</v>
      </c>
    </row>
    <row r="100" spans="1:45" s="9" customFormat="1" x14ac:dyDescent="0.25">
      <c r="A100" s="68"/>
      <c r="B100" s="74" t="str">
        <f>Modèle!B102</f>
        <v>Multimédia</v>
      </c>
      <c r="C100" s="80" t="str">
        <f>Modèle!D102</f>
        <v>4.13.1</v>
      </c>
      <c r="D100" s="81" t="str">
        <f>Modèle!E102</f>
        <v>A</v>
      </c>
      <c r="E100" s="192">
        <f ca="1">COUNTIF(OFFSET(Synthèse!$G109,0,0,1,COUNTA(Synthèse!$10:$10)-6),"="&amp;$E$1)</f>
        <v>0</v>
      </c>
      <c r="F100" s="192">
        <f ca="1">COUNTIF(OFFSET(Synthèse!$G109,0,0,1,COUNTA(Synthèse!$10:$10)-6),"="&amp;$F$1)</f>
        <v>0</v>
      </c>
      <c r="G100" s="192">
        <f ca="1">COUNTIF(OFFSET(Synthèse!$G109,0,0,1,COUNTA(Synthèse!$10:$10)-6),"="&amp;$G$1)</f>
        <v>0</v>
      </c>
      <c r="H100" s="192">
        <f ca="1">COUNTIF(OFFSET(Synthèse!$G109,0,0,1,COUNTA(Synthèse!$10:$10)-6),"="&amp;$H$1)</f>
        <v>13</v>
      </c>
      <c r="I100" s="219">
        <f t="shared" ca="1" si="10"/>
        <v>13</v>
      </c>
      <c r="J100" s="68"/>
      <c r="K100" s="96" t="s">
        <v>596</v>
      </c>
      <c r="L100" s="198" t="s">
        <v>25</v>
      </c>
      <c r="M100" s="198"/>
      <c r="N100" s="198" t="s">
        <v>386</v>
      </c>
      <c r="O100" s="199">
        <f ca="1">IF(SUM(E$177:E$178)&gt;=1,0,1)</f>
        <v>0</v>
      </c>
      <c r="P100" s="199">
        <f ca="1">IF(SUM(E$177:E$178)&gt;=1,1,IF(SUM(G$177:G$178)&gt;=1,1,IF(SUM(F$177:F$178)&gt;=1,0,1)))</f>
        <v>1</v>
      </c>
      <c r="Q100" s="199">
        <f ca="1">IF(SUM(E$177:E$178)&gt;=1,1,IF(SUM(G$177:G$178)&gt;=1,0,1))</f>
        <v>1</v>
      </c>
      <c r="R100" s="199">
        <f ca="1">IF(SUM(E$177:E$178)&gt;=1,1,IF(SUM(G$177:G$178)&gt;=1,1,IF(SUM(F$177:F$178)&gt;=1,1,IF(SUM(H$177:H$178)&gt;=1,0,1))))</f>
        <v>1</v>
      </c>
      <c r="S100" s="68"/>
      <c r="U100" s="68"/>
      <c r="X100" s="68"/>
      <c r="AA100" s="68"/>
      <c r="AD100" s="68"/>
      <c r="AE100" s="276" t="s">
        <v>399</v>
      </c>
      <c r="AF100" s="222">
        <f>COUNTIF(TabTrans[Test],"="&amp;Value!$AE100&amp;".*")</f>
        <v>7</v>
      </c>
      <c r="AG100" s="22">
        <f>IF(COUNTIFS(TabSynthez[Test],"="&amp;$AE100&amp;".*",TabSynthez[Page1],"Validé")&gt;0,IF(COUNTIFS(TabSynthez[Test],"="&amp;$AE100&amp;".*",TabSynthez[Page1],"Validé")+COUNTIFS(TabSynthez[Test],"="&amp;$AE100&amp;".*",TabSynthez[Page1],"NA")=$AF100,1,0),0)</f>
        <v>0</v>
      </c>
      <c r="AH100" s="22">
        <f>IF(COUNTIFS(TabSynthez[Test],"="&amp;$AE100&amp;".*",TabSynthez[Page2],"Validé")&gt;0,IF(COUNTIFS(TabSynthez[Test],"="&amp;$AE100&amp;".*",TabSynthez[Page2],"Validé")+COUNTIFS(TabSynthez[Test],"="&amp;$AE100&amp;".*",TabSynthez[Page2],"NA")=$AF100,1,0),0)</f>
        <v>0</v>
      </c>
      <c r="AI100" s="22">
        <f>IF(COUNTIFS(TabSynthez[Test],"="&amp;$AE100&amp;".*",TabSynthez[Page3],"Validé")&gt;0,IF(COUNTIFS(TabSynthez[Test],"="&amp;$AE100&amp;".*",TabSynthez[Page3],"Validé")+COUNTIFS(TabSynthez[Test],"="&amp;$AE100&amp;".*",TabSynthez[Page3],"NA")=$AF100,1,0),0)</f>
        <v>0</v>
      </c>
      <c r="AJ100" s="22">
        <f>IF(COUNTIFS(TabSynthez[Test],"="&amp;$AE100&amp;".*",TabSynthez[Page4],"Validé")&gt;0,IF(COUNTIFS(TabSynthez[Test],"="&amp;$AE100&amp;".*",TabSynthez[Page4],"Validé")+COUNTIFS(TabSynthez[Test],"="&amp;$AE100&amp;".*",TabSynthez[Page4],"NA")=$AF100,1,0),0)</f>
        <v>0</v>
      </c>
      <c r="AK100" s="22">
        <f>IF(COUNTIFS(TabSynthez[Test],"="&amp;$AE100&amp;".*",TabSynthez[Page5],"Validé")&gt;0,IF(COUNTIFS(TabSynthez[Test],"="&amp;$AE100&amp;".*",TabSynthez[Page5],"Validé")+COUNTIFS(TabSynthez[Test],"="&amp;$AE100&amp;".*",TabSynthez[Page5],"NA")=$AF100,1,0),0)</f>
        <v>0</v>
      </c>
      <c r="AL100" s="22">
        <f>IF(COUNTIFS(TabSynthez[Test],"="&amp;$AE100&amp;".*",TabSynthez[Page6],"Validé")&gt;0,IF(COUNTIFS(TabSynthez[Test],"="&amp;$AE100&amp;".*",TabSynthez[Page6],"Validé")+COUNTIFS(TabSynthez[Test],"="&amp;$AE100&amp;".*",TabSynthez[Page6],"NA")=$AF100,1,0),0)</f>
        <v>0</v>
      </c>
      <c r="AM100" s="22">
        <f>IF(COUNTIFS(TabSynthez[Test],"="&amp;$AE100&amp;".*",TabSynthez[Page7],"Validé")&gt;0,IF(COUNTIFS(TabSynthez[Test],"="&amp;$AE100&amp;".*",TabSynthez[Page7],"Validé")+COUNTIFS(TabSynthez[Test],"="&amp;$AE100&amp;".*",TabSynthez[Page7],"NA")=$AF100,1,0),0)</f>
        <v>0</v>
      </c>
      <c r="AN100" s="22">
        <f>IF(COUNTIFS(TabSynthez[Test],"="&amp;$AE100&amp;".*",TabSynthez[Page8],"Validé")&gt;0,IF(COUNTIFS(TabSynthez[Test],"="&amp;$AE100&amp;".*",TabSynthez[Page8],"Validé")+COUNTIFS(TabSynthez[Test],"="&amp;$AE100&amp;".*",TabSynthez[Page8],"NA")=$AF100,1,0),0)</f>
        <v>0</v>
      </c>
      <c r="AO100" s="22">
        <f>IF(COUNTIFS(TabSynthez[Test],"="&amp;$AE100&amp;".*",TabSynthez[Page9],"Validé")&gt;0,IF(COUNTIFS(TabSynthez[Test],"="&amp;$AE100&amp;".*",TabSynthez[Page9],"Validé")+COUNTIFS(TabSynthez[Test],"="&amp;$AE100&amp;".*",TabSynthez[Page9],"NA")=$AF100,1,0),0)</f>
        <v>0</v>
      </c>
      <c r="AP100" s="22">
        <f>IF(COUNTIFS(TabSynthez[Test],"="&amp;$AE100&amp;".*",TabSynthez[Page10],"Validé")&gt;0,IF(COUNTIFS(TabSynthez[Test],"="&amp;$AE100&amp;".*",TabSynthez[Page10],"Validé")+COUNTIFS(TabSynthez[Test],"="&amp;$AE100&amp;".*",TabSynthez[Page10],"NA")=$AF100,1,0),0)</f>
        <v>0</v>
      </c>
      <c r="AQ100" s="22">
        <f>IF(COUNTIFS(TabSynthez[Test],"="&amp;$AE100&amp;".*",TabSynthez[Page11],"Validé")&gt;0,IF(COUNTIFS(TabSynthez[Test],"="&amp;$AE100&amp;".*",TabSynthez[Page11],"Validé")+COUNTIFS(TabSynthez[Test],"="&amp;$AE100&amp;".*",TabSynthez[Page11],"NA")=$AF100,1,0),0)</f>
        <v>0</v>
      </c>
      <c r="AR100" s="22">
        <f>IF(COUNTIFS(TabSynthez[Test],"="&amp;$AE100&amp;".*",TabSynthez[Page12],"Validé")&gt;0,IF(COUNTIFS(TabSynthez[Test],"="&amp;$AE100&amp;".*",TabSynthez[Page12],"Validé")+COUNTIFS(TabSynthez[Test],"="&amp;$AE100&amp;".*",TabSynthez[Page12],"NA")=$AF100,1,0),0)</f>
        <v>0</v>
      </c>
      <c r="AS100" s="22">
        <f>IF(COUNTIFS(TabSynthez[Test],"="&amp;$AE100&amp;".*",TabSynthez[Page13],"Validé")&gt;0,IF(COUNTIFS(TabSynthez[Test],"="&amp;$AE100&amp;".*",TabSynthez[Page13],"Validé")+COUNTIFS(TabSynthez[Test],"="&amp;$AE100&amp;".*",TabSynthez[Page13],"NA")=$AF100,1,0),0)</f>
        <v>1</v>
      </c>
    </row>
    <row r="101" spans="1:45" s="9" customFormat="1" x14ac:dyDescent="0.25">
      <c r="A101" s="68"/>
      <c r="B101" s="74" t="str">
        <f>Modèle!B103</f>
        <v>Multimédia</v>
      </c>
      <c r="C101" s="80" t="str">
        <f>Modèle!D103</f>
        <v>4.13.2</v>
      </c>
      <c r="D101" s="81" t="str">
        <f>Modèle!E103</f>
        <v>A</v>
      </c>
      <c r="E101" s="192">
        <f ca="1">COUNTIF(OFFSET(Synthèse!$G110,0,0,1,COUNTA(Synthèse!$10:$10)-6),"="&amp;$E$1)</f>
        <v>0</v>
      </c>
      <c r="F101" s="192">
        <f ca="1">COUNTIF(OFFSET(Synthèse!$G110,0,0,1,COUNTA(Synthèse!$10:$10)-6),"="&amp;$F$1)</f>
        <v>0</v>
      </c>
      <c r="G101" s="192">
        <f ca="1">COUNTIF(OFFSET(Synthèse!$G110,0,0,1,COUNTA(Synthèse!$10:$10)-6),"="&amp;$G$1)</f>
        <v>0</v>
      </c>
      <c r="H101" s="192">
        <f ca="1">COUNTIF(OFFSET(Synthèse!$G110,0,0,1,COUNTA(Synthèse!$10:$10)-6),"="&amp;$H$1)</f>
        <v>13</v>
      </c>
      <c r="I101" s="219">
        <f t="shared" ca="1" si="10"/>
        <v>13</v>
      </c>
      <c r="J101" s="68"/>
      <c r="K101" s="96" t="s">
        <v>597</v>
      </c>
      <c r="L101" s="198" t="s">
        <v>25</v>
      </c>
      <c r="M101" s="198"/>
      <c r="N101" s="198" t="s">
        <v>387</v>
      </c>
      <c r="O101" s="199">
        <f ca="1">IF(SUM(E$179:E$179)&gt;=1,0,1)</f>
        <v>1</v>
      </c>
      <c r="P101" s="199">
        <f ca="1">IF(SUM(E$179)&gt;=1,1,IF(SUM(G$179)&gt;=1,1,IF(SUM(F$179)&gt;=1,0,1)))</f>
        <v>0</v>
      </c>
      <c r="Q101" s="199">
        <f ca="1">IF(SUM(E$179)&gt;=1,1,IF(SUM(G$179)&gt;=1,0,1))</f>
        <v>1</v>
      </c>
      <c r="R101" s="199">
        <f ca="1">IF(SUM(E$179)&gt;=1,1,IF(SUM(G$179)&gt;=1,1,IF(SUM(F$179)&gt;=1,1,IF(SUM(H$179)&gt;=1,0,1))))</f>
        <v>1</v>
      </c>
      <c r="S101" s="68"/>
      <c r="U101" s="68"/>
      <c r="X101" s="68"/>
      <c r="AA101" s="68"/>
      <c r="AD101" s="68"/>
      <c r="AE101" s="276" t="s">
        <v>400</v>
      </c>
      <c r="AF101" s="222">
        <f>COUNTIF(TabTrans[Test],"="&amp;Value!$AE101&amp;".*")</f>
        <v>2</v>
      </c>
      <c r="AG101" s="22">
        <f>IF(COUNTIFS(TabSynthez[Test],"="&amp;$AE101&amp;".*",TabSynthez[Page1],"Validé")&gt;0,IF(COUNTIFS(TabSynthez[Test],"="&amp;$AE101&amp;".*",TabSynthez[Page1],"Validé")+COUNTIFS(TabSynthez[Test],"="&amp;$AE101&amp;".*",TabSynthez[Page1],"NA")=$AF101,1,0),0)</f>
        <v>0</v>
      </c>
      <c r="AH101" s="22">
        <f>IF(COUNTIFS(TabSynthez[Test],"="&amp;$AE101&amp;".*",TabSynthez[Page2],"Validé")&gt;0,IF(COUNTIFS(TabSynthez[Test],"="&amp;$AE101&amp;".*",TabSynthez[Page2],"Validé")+COUNTIFS(TabSynthez[Test],"="&amp;$AE101&amp;".*",TabSynthez[Page2],"NA")=$AF101,1,0),0)</f>
        <v>0</v>
      </c>
      <c r="AI101" s="22">
        <f>IF(COUNTIFS(TabSynthez[Test],"="&amp;$AE101&amp;".*",TabSynthez[Page3],"Validé")&gt;0,IF(COUNTIFS(TabSynthez[Test],"="&amp;$AE101&amp;".*",TabSynthez[Page3],"Validé")+COUNTIFS(TabSynthez[Test],"="&amp;$AE101&amp;".*",TabSynthez[Page3],"NA")=$AF101,1,0),0)</f>
        <v>0</v>
      </c>
      <c r="AJ101" s="22">
        <f>IF(COUNTIFS(TabSynthez[Test],"="&amp;$AE101&amp;".*",TabSynthez[Page4],"Validé")&gt;0,IF(COUNTIFS(TabSynthez[Test],"="&amp;$AE101&amp;".*",TabSynthez[Page4],"Validé")+COUNTIFS(TabSynthez[Test],"="&amp;$AE101&amp;".*",TabSynthez[Page4],"NA")=$AF101,1,0),0)</f>
        <v>0</v>
      </c>
      <c r="AK101" s="22">
        <f>IF(COUNTIFS(TabSynthez[Test],"="&amp;$AE101&amp;".*",TabSynthez[Page5],"Validé")&gt;0,IF(COUNTIFS(TabSynthez[Test],"="&amp;$AE101&amp;".*",TabSynthez[Page5],"Validé")+COUNTIFS(TabSynthez[Test],"="&amp;$AE101&amp;".*",TabSynthez[Page5],"NA")=$AF101,1,0),0)</f>
        <v>0</v>
      </c>
      <c r="AL101" s="22">
        <f>IF(COUNTIFS(TabSynthez[Test],"="&amp;$AE101&amp;".*",TabSynthez[Page6],"Validé")&gt;0,IF(COUNTIFS(TabSynthez[Test],"="&amp;$AE101&amp;".*",TabSynthez[Page6],"Validé")+COUNTIFS(TabSynthez[Test],"="&amp;$AE101&amp;".*",TabSynthez[Page6],"NA")=$AF101,1,0),0)</f>
        <v>0</v>
      </c>
      <c r="AM101" s="22">
        <f>IF(COUNTIFS(TabSynthez[Test],"="&amp;$AE101&amp;".*",TabSynthez[Page7],"Validé")&gt;0,IF(COUNTIFS(TabSynthez[Test],"="&amp;$AE101&amp;".*",TabSynthez[Page7],"Validé")+COUNTIFS(TabSynthez[Test],"="&amp;$AE101&amp;".*",TabSynthez[Page7],"NA")=$AF101,1,0),0)</f>
        <v>0</v>
      </c>
      <c r="AN101" s="22">
        <f>IF(COUNTIFS(TabSynthez[Test],"="&amp;$AE101&amp;".*",TabSynthez[Page8],"Validé")&gt;0,IF(COUNTIFS(TabSynthez[Test],"="&amp;$AE101&amp;".*",TabSynthez[Page8],"Validé")+COUNTIFS(TabSynthez[Test],"="&amp;$AE101&amp;".*",TabSynthez[Page8],"NA")=$AF101,1,0),0)</f>
        <v>0</v>
      </c>
      <c r="AO101" s="22">
        <f>IF(COUNTIFS(TabSynthez[Test],"="&amp;$AE101&amp;".*",TabSynthez[Page9],"Validé")&gt;0,IF(COUNTIFS(TabSynthez[Test],"="&amp;$AE101&amp;".*",TabSynthez[Page9],"Validé")+COUNTIFS(TabSynthez[Test],"="&amp;$AE101&amp;".*",TabSynthez[Page9],"NA")=$AF101,1,0),0)</f>
        <v>0</v>
      </c>
      <c r="AP101" s="22">
        <f>IF(COUNTIFS(TabSynthez[Test],"="&amp;$AE101&amp;".*",TabSynthez[Page10],"Validé")&gt;0,IF(COUNTIFS(TabSynthez[Test],"="&amp;$AE101&amp;".*",TabSynthez[Page10],"Validé")+COUNTIFS(TabSynthez[Test],"="&amp;$AE101&amp;".*",TabSynthez[Page10],"NA")=$AF101,1,0),0)</f>
        <v>0</v>
      </c>
      <c r="AQ101" s="22">
        <f>IF(COUNTIFS(TabSynthez[Test],"="&amp;$AE101&amp;".*",TabSynthez[Page11],"Validé")&gt;0,IF(COUNTIFS(TabSynthez[Test],"="&amp;$AE101&amp;".*",TabSynthez[Page11],"Validé")+COUNTIFS(TabSynthez[Test],"="&amp;$AE101&amp;".*",TabSynthez[Page11],"NA")=$AF101,1,0),0)</f>
        <v>0</v>
      </c>
      <c r="AR101" s="22">
        <f>IF(COUNTIFS(TabSynthez[Test],"="&amp;$AE101&amp;".*",TabSynthez[Page12],"Validé")&gt;0,IF(COUNTIFS(TabSynthez[Test],"="&amp;$AE101&amp;".*",TabSynthez[Page12],"Validé")+COUNTIFS(TabSynthez[Test],"="&amp;$AE101&amp;".*",TabSynthez[Page12],"NA")=$AF101,1,0),0)</f>
        <v>0</v>
      </c>
      <c r="AS101" s="22">
        <f>IF(COUNTIFS(TabSynthez[Test],"="&amp;$AE101&amp;".*",TabSynthez[Page13],"Validé")&gt;0,IF(COUNTIFS(TabSynthez[Test],"="&amp;$AE101&amp;".*",TabSynthez[Page13],"Validé")+COUNTIFS(TabSynthez[Test],"="&amp;$AE101&amp;".*",TabSynthez[Page13],"NA")=$AF101,1,0),0)</f>
        <v>0</v>
      </c>
    </row>
    <row r="102" spans="1:45" s="9" customFormat="1" x14ac:dyDescent="0.25">
      <c r="A102" s="68"/>
      <c r="B102" s="75" t="str">
        <f>Modèle!B104</f>
        <v>Tableaux</v>
      </c>
      <c r="C102" s="82" t="str">
        <f>Modèle!D104</f>
        <v>5.1.1</v>
      </c>
      <c r="D102" s="83" t="str">
        <f>Modèle!E104</f>
        <v>A</v>
      </c>
      <c r="E102" s="193">
        <f ca="1">COUNTIF(OFFSET(Synthèse!$G111,0,0,1,COUNTA(Synthèse!$10:$10)-6),"="&amp;$E$1)</f>
        <v>3</v>
      </c>
      <c r="F102" s="193">
        <f ca="1">COUNTIF(OFFSET(Synthèse!$G111,0,0,1,COUNTA(Synthèse!$10:$10)-6),"="&amp;$F$1)</f>
        <v>0</v>
      </c>
      <c r="G102" s="193">
        <f ca="1">COUNTIF(OFFSET(Synthèse!$G111,0,0,1,COUNTA(Synthèse!$10:$10)-6),"="&amp;$G$1)</f>
        <v>0</v>
      </c>
      <c r="H102" s="193">
        <f ca="1">COUNTIF(OFFSET(Synthèse!$G111,0,0,1,COUNTA(Synthèse!$10:$10)-6),"="&amp;$H$1)</f>
        <v>10</v>
      </c>
      <c r="I102" s="219">
        <f t="shared" ca="1" si="10"/>
        <v>13</v>
      </c>
      <c r="J102" s="68"/>
      <c r="K102" s="96" t="s">
        <v>598</v>
      </c>
      <c r="L102" s="198" t="s">
        <v>25</v>
      </c>
      <c r="M102" s="198"/>
      <c r="N102" s="198" t="s">
        <v>388</v>
      </c>
      <c r="O102" s="199">
        <f ca="1">IF(SUM(E$180:E$182)&gt;=1,0,1)</f>
        <v>1</v>
      </c>
      <c r="P102" s="199">
        <f ca="1">IF(SUM(E$180:E$182)&gt;=1,1,IF(SUM(G$180:G$182)&gt;=1,1,IF(SUM(F$180:F$182)&gt;=1,0,1)))</f>
        <v>1</v>
      </c>
      <c r="Q102" s="199">
        <f ca="1">IF(SUM(E$180:E$182)&gt;=1,1,IF(SUM(G$180:G$182)&gt;=1,0,1))</f>
        <v>1</v>
      </c>
      <c r="R102" s="199">
        <f ca="1">IF(SUM(E$180:E$182)&gt;=1,1,IF(SUM(G$180:G$182)&gt;=1,1,IF(SUM(F$180:F$182)&gt;=1,1,IF(SUM(H$180:H$182)&gt;=1,0,1))))</f>
        <v>0</v>
      </c>
      <c r="S102" s="68"/>
      <c r="U102" s="68"/>
      <c r="X102" s="68"/>
      <c r="AA102" s="68"/>
      <c r="AD102" s="68"/>
      <c r="AE102" s="276" t="s">
        <v>401</v>
      </c>
      <c r="AF102" s="222">
        <f>COUNTIF(TabTrans[Test],"="&amp;Value!$AE102&amp;".*")</f>
        <v>2</v>
      </c>
      <c r="AG102" s="22">
        <f>IF(COUNTIFS(TabSynthez[Test],"="&amp;$AE102&amp;".*",TabSynthez[Page1],"Validé")&gt;0,IF(COUNTIFS(TabSynthez[Test],"="&amp;$AE102&amp;".*",TabSynthez[Page1],"Validé")+COUNTIFS(TabSynthez[Test],"="&amp;$AE102&amp;".*",TabSynthez[Page1],"NA")=$AF102,1,0),0)</f>
        <v>0</v>
      </c>
      <c r="AH102" s="22">
        <f>IF(COUNTIFS(TabSynthez[Test],"="&amp;$AE102&amp;".*",TabSynthez[Page2],"Validé")&gt;0,IF(COUNTIFS(TabSynthez[Test],"="&amp;$AE102&amp;".*",TabSynthez[Page2],"Validé")+COUNTIFS(TabSynthez[Test],"="&amp;$AE102&amp;".*",TabSynthez[Page2],"NA")=$AF102,1,0),0)</f>
        <v>0</v>
      </c>
      <c r="AI102" s="22">
        <f>IF(COUNTIFS(TabSynthez[Test],"="&amp;$AE102&amp;".*",TabSynthez[Page3],"Validé")&gt;0,IF(COUNTIFS(TabSynthez[Test],"="&amp;$AE102&amp;".*",TabSynthez[Page3],"Validé")+COUNTIFS(TabSynthez[Test],"="&amp;$AE102&amp;".*",TabSynthez[Page3],"NA")=$AF102,1,0),0)</f>
        <v>0</v>
      </c>
      <c r="AJ102" s="22">
        <f>IF(COUNTIFS(TabSynthez[Test],"="&amp;$AE102&amp;".*",TabSynthez[Page4],"Validé")&gt;0,IF(COUNTIFS(TabSynthez[Test],"="&amp;$AE102&amp;".*",TabSynthez[Page4],"Validé")+COUNTIFS(TabSynthez[Test],"="&amp;$AE102&amp;".*",TabSynthez[Page4],"NA")=$AF102,1,0),0)</f>
        <v>0</v>
      </c>
      <c r="AK102" s="22">
        <f>IF(COUNTIFS(TabSynthez[Test],"="&amp;$AE102&amp;".*",TabSynthez[Page5],"Validé")&gt;0,IF(COUNTIFS(TabSynthez[Test],"="&amp;$AE102&amp;".*",TabSynthez[Page5],"Validé")+COUNTIFS(TabSynthez[Test],"="&amp;$AE102&amp;".*",TabSynthez[Page5],"NA")=$AF102,1,0),0)</f>
        <v>0</v>
      </c>
      <c r="AL102" s="22">
        <f>IF(COUNTIFS(TabSynthez[Test],"="&amp;$AE102&amp;".*",TabSynthez[Page6],"Validé")&gt;0,IF(COUNTIFS(TabSynthez[Test],"="&amp;$AE102&amp;".*",TabSynthez[Page6],"Validé")+COUNTIFS(TabSynthez[Test],"="&amp;$AE102&amp;".*",TabSynthez[Page6],"NA")=$AF102,1,0),0)</f>
        <v>0</v>
      </c>
      <c r="AM102" s="22">
        <f>IF(COUNTIFS(TabSynthez[Test],"="&amp;$AE102&amp;".*",TabSynthez[Page7],"Validé")&gt;0,IF(COUNTIFS(TabSynthez[Test],"="&amp;$AE102&amp;".*",TabSynthez[Page7],"Validé")+COUNTIFS(TabSynthez[Test],"="&amp;$AE102&amp;".*",TabSynthez[Page7],"NA")=$AF102,1,0),0)</f>
        <v>0</v>
      </c>
      <c r="AN102" s="22">
        <f>IF(COUNTIFS(TabSynthez[Test],"="&amp;$AE102&amp;".*",TabSynthez[Page8],"Validé")&gt;0,IF(COUNTIFS(TabSynthez[Test],"="&amp;$AE102&amp;".*",TabSynthez[Page8],"Validé")+COUNTIFS(TabSynthez[Test],"="&amp;$AE102&amp;".*",TabSynthez[Page8],"NA")=$AF102,1,0),0)</f>
        <v>0</v>
      </c>
      <c r="AO102" s="22">
        <f>IF(COUNTIFS(TabSynthez[Test],"="&amp;$AE102&amp;".*",TabSynthez[Page9],"Validé")&gt;0,IF(COUNTIFS(TabSynthez[Test],"="&amp;$AE102&amp;".*",TabSynthez[Page9],"Validé")+COUNTIFS(TabSynthez[Test],"="&amp;$AE102&amp;".*",TabSynthez[Page9],"NA")=$AF102,1,0),0)</f>
        <v>0</v>
      </c>
      <c r="AP102" s="22">
        <f>IF(COUNTIFS(TabSynthez[Test],"="&amp;$AE102&amp;".*",TabSynthez[Page10],"Validé")&gt;0,IF(COUNTIFS(TabSynthez[Test],"="&amp;$AE102&amp;".*",TabSynthez[Page10],"Validé")+COUNTIFS(TabSynthez[Test],"="&amp;$AE102&amp;".*",TabSynthez[Page10],"NA")=$AF102,1,0),0)</f>
        <v>0</v>
      </c>
      <c r="AQ102" s="22">
        <f>IF(COUNTIFS(TabSynthez[Test],"="&amp;$AE102&amp;".*",TabSynthez[Page11],"Validé")&gt;0,IF(COUNTIFS(TabSynthez[Test],"="&amp;$AE102&amp;".*",TabSynthez[Page11],"Validé")+COUNTIFS(TabSynthez[Test],"="&amp;$AE102&amp;".*",TabSynthez[Page11],"NA")=$AF102,1,0),0)</f>
        <v>0</v>
      </c>
      <c r="AR102" s="22">
        <f>IF(COUNTIFS(TabSynthez[Test],"="&amp;$AE102&amp;".*",TabSynthez[Page12],"Validé")&gt;0,IF(COUNTIFS(TabSynthez[Test],"="&amp;$AE102&amp;".*",TabSynthez[Page12],"Validé")+COUNTIFS(TabSynthez[Test],"="&amp;$AE102&amp;".*",TabSynthez[Page12],"NA")=$AF102,1,0),0)</f>
        <v>0</v>
      </c>
      <c r="AS102" s="22">
        <f>IF(COUNTIFS(TabSynthez[Test],"="&amp;$AE102&amp;".*",TabSynthez[Page13],"Validé")&gt;0,IF(COUNTIFS(TabSynthez[Test],"="&amp;$AE102&amp;".*",TabSynthez[Page13],"Validé")+COUNTIFS(TabSynthez[Test],"="&amp;$AE102&amp;".*",TabSynthez[Page13],"NA")=$AF102,1,0),0)</f>
        <v>0</v>
      </c>
    </row>
    <row r="103" spans="1:45" s="9" customFormat="1" x14ac:dyDescent="0.25">
      <c r="A103" s="68"/>
      <c r="B103" s="74" t="str">
        <f>Modèle!B105</f>
        <v>Tableaux</v>
      </c>
      <c r="C103" s="80" t="str">
        <f>Modèle!D105</f>
        <v>5.2.1</v>
      </c>
      <c r="D103" s="81" t="str">
        <f>Modèle!E105</f>
        <v>A</v>
      </c>
      <c r="E103" s="192">
        <f ca="1">COUNTIF(OFFSET(Synthèse!$G112,0,0,1,COUNTA(Synthèse!$10:$10)-6),"="&amp;$E$1)</f>
        <v>0</v>
      </c>
      <c r="F103" s="192">
        <f ca="1">COUNTIF(OFFSET(Synthèse!$G112,0,0,1,COUNTA(Synthèse!$10:$10)-6),"="&amp;$F$1)</f>
        <v>0</v>
      </c>
      <c r="G103" s="192">
        <f ca="1">COUNTIF(OFFSET(Synthèse!$G112,0,0,1,COUNTA(Synthèse!$10:$10)-6),"="&amp;$G$1)</f>
        <v>0</v>
      </c>
      <c r="H103" s="192">
        <f ca="1">COUNTIF(OFFSET(Synthèse!$G112,0,0,1,COUNTA(Synthèse!$10:$10)-6),"="&amp;$H$1)</f>
        <v>13</v>
      </c>
      <c r="I103" s="219">
        <f t="shared" ca="1" si="10"/>
        <v>13</v>
      </c>
      <c r="J103" s="68"/>
      <c r="K103" s="96" t="s">
        <v>599</v>
      </c>
      <c r="L103" s="198" t="s">
        <v>24</v>
      </c>
      <c r="M103" s="198"/>
      <c r="N103" s="198" t="s">
        <v>389</v>
      </c>
      <c r="O103" s="199">
        <f ca="1">IF(SUM(E$183:E$184)&gt;=1,0,1)</f>
        <v>1</v>
      </c>
      <c r="P103" s="199">
        <f ca="1">IF(SUM(E$183:E$184)&gt;=1,1,IF(SUM(G$183:G$184)&gt;=1,1,IF(SUM(F$183:F$184)&gt;=1,0,1)))</f>
        <v>1</v>
      </c>
      <c r="Q103" s="199">
        <f ca="1">IF(SUM(E$183:E$184)&gt;=1,1,IF(SUM(G$183:G$184)&gt;=1,0,1))</f>
        <v>1</v>
      </c>
      <c r="R103" s="199">
        <f ca="1">IF(SUM(E$183:E$184)&gt;=1,1,IF(SUM(G$183:G$184)&gt;=1,1,IF(SUM(F$183:F$184)&gt;=1,1,IF(SUM(H$183:H$184)&gt;=1,0,1))))</f>
        <v>0</v>
      </c>
      <c r="S103" s="68"/>
      <c r="U103" s="68"/>
      <c r="X103" s="68"/>
      <c r="AA103" s="68"/>
      <c r="AD103" s="68"/>
      <c r="AE103" s="276" t="s">
        <v>402</v>
      </c>
      <c r="AF103" s="222">
        <f>COUNTIF(TabTrans[Test],"="&amp;Value!$AE103&amp;".*")</f>
        <v>1</v>
      </c>
      <c r="AG103" s="22">
        <f>IF(COUNTIFS(TabSynthez[Test],"="&amp;$AE103&amp;".*",TabSynthez[Page1],"Validé")&gt;0,IF(COUNTIFS(TabSynthez[Test],"="&amp;$AE103&amp;".*",TabSynthez[Page1],"Validé")+COUNTIFS(TabSynthez[Test],"="&amp;$AE103&amp;".*",TabSynthez[Page1],"NA")=$AF103,1,0),0)</f>
        <v>0</v>
      </c>
      <c r="AH103" s="22">
        <f>IF(COUNTIFS(TabSynthez[Test],"="&amp;$AE103&amp;".*",TabSynthez[Page2],"Validé")&gt;0,IF(COUNTIFS(TabSynthez[Test],"="&amp;$AE103&amp;".*",TabSynthez[Page2],"Validé")+COUNTIFS(TabSynthez[Test],"="&amp;$AE103&amp;".*",TabSynthez[Page2],"NA")=$AF103,1,0),0)</f>
        <v>0</v>
      </c>
      <c r="AI103" s="22">
        <f>IF(COUNTIFS(TabSynthez[Test],"="&amp;$AE103&amp;".*",TabSynthez[Page3],"Validé")&gt;0,IF(COUNTIFS(TabSynthez[Test],"="&amp;$AE103&amp;".*",TabSynthez[Page3],"Validé")+COUNTIFS(TabSynthez[Test],"="&amp;$AE103&amp;".*",TabSynthez[Page3],"NA")=$AF103,1,0),0)</f>
        <v>0</v>
      </c>
      <c r="AJ103" s="22">
        <f>IF(COUNTIFS(TabSynthez[Test],"="&amp;$AE103&amp;".*",TabSynthez[Page4],"Validé")&gt;0,IF(COUNTIFS(TabSynthez[Test],"="&amp;$AE103&amp;".*",TabSynthez[Page4],"Validé")+COUNTIFS(TabSynthez[Test],"="&amp;$AE103&amp;".*",TabSynthez[Page4],"NA")=$AF103,1,0),0)</f>
        <v>0</v>
      </c>
      <c r="AK103" s="22">
        <f>IF(COUNTIFS(TabSynthez[Test],"="&amp;$AE103&amp;".*",TabSynthez[Page5],"Validé")&gt;0,IF(COUNTIFS(TabSynthez[Test],"="&amp;$AE103&amp;".*",TabSynthez[Page5],"Validé")+COUNTIFS(TabSynthez[Test],"="&amp;$AE103&amp;".*",TabSynthez[Page5],"NA")=$AF103,1,0),0)</f>
        <v>0</v>
      </c>
      <c r="AL103" s="22">
        <f>IF(COUNTIFS(TabSynthez[Test],"="&amp;$AE103&amp;".*",TabSynthez[Page6],"Validé")&gt;0,IF(COUNTIFS(TabSynthez[Test],"="&amp;$AE103&amp;".*",TabSynthez[Page6],"Validé")+COUNTIFS(TabSynthez[Test],"="&amp;$AE103&amp;".*",TabSynthez[Page6],"NA")=$AF103,1,0),0)</f>
        <v>0</v>
      </c>
      <c r="AM103" s="22">
        <f>IF(COUNTIFS(TabSynthez[Test],"="&amp;$AE103&amp;".*",TabSynthez[Page7],"Validé")&gt;0,IF(COUNTIFS(TabSynthez[Test],"="&amp;$AE103&amp;".*",TabSynthez[Page7],"Validé")+COUNTIFS(TabSynthez[Test],"="&amp;$AE103&amp;".*",TabSynthez[Page7],"NA")=$AF103,1,0),0)</f>
        <v>0</v>
      </c>
      <c r="AN103" s="22">
        <f>IF(COUNTIFS(TabSynthez[Test],"="&amp;$AE103&amp;".*",TabSynthez[Page8],"Validé")&gt;0,IF(COUNTIFS(TabSynthez[Test],"="&amp;$AE103&amp;".*",TabSynthez[Page8],"Validé")+COUNTIFS(TabSynthez[Test],"="&amp;$AE103&amp;".*",TabSynthez[Page8],"NA")=$AF103,1,0),0)</f>
        <v>0</v>
      </c>
      <c r="AO103" s="22">
        <f>IF(COUNTIFS(TabSynthez[Test],"="&amp;$AE103&amp;".*",TabSynthez[Page9],"Validé")&gt;0,IF(COUNTIFS(TabSynthez[Test],"="&amp;$AE103&amp;".*",TabSynthez[Page9],"Validé")+COUNTIFS(TabSynthez[Test],"="&amp;$AE103&amp;".*",TabSynthez[Page9],"NA")=$AF103,1,0),0)</f>
        <v>0</v>
      </c>
      <c r="AP103" s="22">
        <f>IF(COUNTIFS(TabSynthez[Test],"="&amp;$AE103&amp;".*",TabSynthez[Page10],"Validé")&gt;0,IF(COUNTIFS(TabSynthez[Test],"="&amp;$AE103&amp;".*",TabSynthez[Page10],"Validé")+COUNTIFS(TabSynthez[Test],"="&amp;$AE103&amp;".*",TabSynthez[Page10],"NA")=$AF103,1,0),0)</f>
        <v>0</v>
      </c>
      <c r="AQ103" s="22">
        <f>IF(COUNTIFS(TabSynthez[Test],"="&amp;$AE103&amp;".*",TabSynthez[Page11],"Validé")&gt;0,IF(COUNTIFS(TabSynthez[Test],"="&amp;$AE103&amp;".*",TabSynthez[Page11],"Validé")+COUNTIFS(TabSynthez[Test],"="&amp;$AE103&amp;".*",TabSynthez[Page11],"NA")=$AF103,1,0),0)</f>
        <v>0</v>
      </c>
      <c r="AR103" s="22">
        <f>IF(COUNTIFS(TabSynthez[Test],"="&amp;$AE103&amp;".*",TabSynthez[Page12],"Validé")&gt;0,IF(COUNTIFS(TabSynthez[Test],"="&amp;$AE103&amp;".*",TabSynthez[Page12],"Validé")+COUNTIFS(TabSynthez[Test],"="&amp;$AE103&amp;".*",TabSynthez[Page12],"NA")=$AF103,1,0),0)</f>
        <v>0</v>
      </c>
      <c r="AS103" s="22">
        <f>IF(COUNTIFS(TabSynthez[Test],"="&amp;$AE103&amp;".*",TabSynthez[Page13],"Validé")&gt;0,IF(COUNTIFS(TabSynthez[Test],"="&amp;$AE103&amp;".*",TabSynthez[Page13],"Validé")+COUNTIFS(TabSynthez[Test],"="&amp;$AE103&amp;".*",TabSynthez[Page13],"NA")=$AF103,1,0),0)</f>
        <v>0</v>
      </c>
    </row>
    <row r="104" spans="1:45" s="9" customFormat="1" x14ac:dyDescent="0.25">
      <c r="A104" s="68"/>
      <c r="B104" s="75" t="str">
        <f>Modèle!B106</f>
        <v>Tableaux</v>
      </c>
      <c r="C104" s="82" t="str">
        <f>Modèle!D106</f>
        <v>5.3.1</v>
      </c>
      <c r="D104" s="83" t="str">
        <f>Modèle!E106</f>
        <v>A</v>
      </c>
      <c r="E104" s="193">
        <f ca="1">COUNTIF(OFFSET(Synthèse!$G113,0,0,1,COUNTA(Synthèse!$10:$10)-6),"="&amp;$E$1)</f>
        <v>1</v>
      </c>
      <c r="F104" s="193">
        <f ca="1">COUNTIF(OFFSET(Synthèse!$G113,0,0,1,COUNTA(Synthèse!$10:$10)-6),"="&amp;$F$1)</f>
        <v>0</v>
      </c>
      <c r="G104" s="193">
        <f ca="1">COUNTIF(OFFSET(Synthèse!$G113,0,0,1,COUNTA(Synthèse!$10:$10)-6),"="&amp;$G$1)</f>
        <v>0</v>
      </c>
      <c r="H104" s="193">
        <f ca="1">COUNTIF(OFFSET(Synthèse!$G113,0,0,1,COUNTA(Synthèse!$10:$10)-6),"="&amp;$H$1)</f>
        <v>12</v>
      </c>
      <c r="I104" s="219">
        <f t="shared" ca="1" si="10"/>
        <v>13</v>
      </c>
      <c r="J104" s="68"/>
      <c r="K104" s="96" t="s">
        <v>600</v>
      </c>
      <c r="L104" s="196" t="s">
        <v>24</v>
      </c>
      <c r="M104" s="196"/>
      <c r="N104" s="196" t="s">
        <v>390</v>
      </c>
      <c r="O104" s="197">
        <f ca="1">IF(SUM(E$185:E$187)&gt;=1,0,1)</f>
        <v>0</v>
      </c>
      <c r="P104" s="197">
        <f ca="1">IF(SUM(E$185:E$187)&gt;=1,1,IF(SUM(G$185:G$187)&gt;=1,1,IF(SUM(F$185:F$187)&gt;=1,0,1)))</f>
        <v>1</v>
      </c>
      <c r="Q104" s="197">
        <f ca="1">IF(SUM(E$185:E$187)&gt;=1,1,IF(SUM(G$185:G$187)&gt;=1,0,1))</f>
        <v>1</v>
      </c>
      <c r="R104" s="197">
        <f ca="1">IF(SUM(E$185:E$187)&gt;=1,1,IF(SUM(G$185:G$187)&gt;=1,1,IF(SUM(F$185:F$187)&gt;=1,1,IF(SUM(H$185:H$187)&gt;=1,0,1))))</f>
        <v>1</v>
      </c>
      <c r="S104" s="68"/>
      <c r="U104" s="68"/>
      <c r="X104" s="68"/>
      <c r="AA104" s="68"/>
      <c r="AD104" s="68"/>
      <c r="AE104" s="276" t="s">
        <v>403</v>
      </c>
      <c r="AF104" s="222">
        <f>COUNTIF(TabTrans[Test],"="&amp;Value!$AE104&amp;".*")</f>
        <v>1</v>
      </c>
      <c r="AG104" s="22">
        <f>IF(COUNTIFS(TabSynthez[Test],"="&amp;$AE104&amp;".*",TabSynthez[Page1],"Validé")&gt;0,IF(COUNTIFS(TabSynthez[Test],"="&amp;$AE104&amp;".*",TabSynthez[Page1],"Validé")+COUNTIFS(TabSynthez[Test],"="&amp;$AE104&amp;".*",TabSynthez[Page1],"NA")=$AF104,1,0),0)</f>
        <v>0</v>
      </c>
      <c r="AH104" s="22">
        <f>IF(COUNTIFS(TabSynthez[Test],"="&amp;$AE104&amp;".*",TabSynthez[Page2],"Validé")&gt;0,IF(COUNTIFS(TabSynthez[Test],"="&amp;$AE104&amp;".*",TabSynthez[Page2],"Validé")+COUNTIFS(TabSynthez[Test],"="&amp;$AE104&amp;".*",TabSynthez[Page2],"NA")=$AF104,1,0),0)</f>
        <v>0</v>
      </c>
      <c r="AI104" s="22">
        <f>IF(COUNTIFS(TabSynthez[Test],"="&amp;$AE104&amp;".*",TabSynthez[Page3],"Validé")&gt;0,IF(COUNTIFS(TabSynthez[Test],"="&amp;$AE104&amp;".*",TabSynthez[Page3],"Validé")+COUNTIFS(TabSynthez[Test],"="&amp;$AE104&amp;".*",TabSynthez[Page3],"NA")=$AF104,1,0),0)</f>
        <v>0</v>
      </c>
      <c r="AJ104" s="22">
        <f>IF(COUNTIFS(TabSynthez[Test],"="&amp;$AE104&amp;".*",TabSynthez[Page4],"Validé")&gt;0,IF(COUNTIFS(TabSynthez[Test],"="&amp;$AE104&amp;".*",TabSynthez[Page4],"Validé")+COUNTIFS(TabSynthez[Test],"="&amp;$AE104&amp;".*",TabSynthez[Page4],"NA")=$AF104,1,0),0)</f>
        <v>0</v>
      </c>
      <c r="AK104" s="22">
        <f>IF(COUNTIFS(TabSynthez[Test],"="&amp;$AE104&amp;".*",TabSynthez[Page5],"Validé")&gt;0,IF(COUNTIFS(TabSynthez[Test],"="&amp;$AE104&amp;".*",TabSynthez[Page5],"Validé")+COUNTIFS(TabSynthez[Test],"="&amp;$AE104&amp;".*",TabSynthez[Page5],"NA")=$AF104,1,0),0)</f>
        <v>0</v>
      </c>
      <c r="AL104" s="22">
        <f>IF(COUNTIFS(TabSynthez[Test],"="&amp;$AE104&amp;".*",TabSynthez[Page6],"Validé")&gt;0,IF(COUNTIFS(TabSynthez[Test],"="&amp;$AE104&amp;".*",TabSynthez[Page6],"Validé")+COUNTIFS(TabSynthez[Test],"="&amp;$AE104&amp;".*",TabSynthez[Page6],"NA")=$AF104,1,0),0)</f>
        <v>0</v>
      </c>
      <c r="AM104" s="22">
        <f>IF(COUNTIFS(TabSynthez[Test],"="&amp;$AE104&amp;".*",TabSynthez[Page7],"Validé")&gt;0,IF(COUNTIFS(TabSynthez[Test],"="&amp;$AE104&amp;".*",TabSynthez[Page7],"Validé")+COUNTIFS(TabSynthez[Test],"="&amp;$AE104&amp;".*",TabSynthez[Page7],"NA")=$AF104,1,0),0)</f>
        <v>0</v>
      </c>
      <c r="AN104" s="22">
        <f>IF(COUNTIFS(TabSynthez[Test],"="&amp;$AE104&amp;".*",TabSynthez[Page8],"Validé")&gt;0,IF(COUNTIFS(TabSynthez[Test],"="&amp;$AE104&amp;".*",TabSynthez[Page8],"Validé")+COUNTIFS(TabSynthez[Test],"="&amp;$AE104&amp;".*",TabSynthez[Page8],"NA")=$AF104,1,0),0)</f>
        <v>0</v>
      </c>
      <c r="AO104" s="22">
        <f>IF(COUNTIFS(TabSynthez[Test],"="&amp;$AE104&amp;".*",TabSynthez[Page9],"Validé")&gt;0,IF(COUNTIFS(TabSynthez[Test],"="&amp;$AE104&amp;".*",TabSynthez[Page9],"Validé")+COUNTIFS(TabSynthez[Test],"="&amp;$AE104&amp;".*",TabSynthez[Page9],"NA")=$AF104,1,0),0)</f>
        <v>0</v>
      </c>
      <c r="AP104" s="22">
        <f>IF(COUNTIFS(TabSynthez[Test],"="&amp;$AE104&amp;".*",TabSynthez[Page10],"Validé")&gt;0,IF(COUNTIFS(TabSynthez[Test],"="&amp;$AE104&amp;".*",TabSynthez[Page10],"Validé")+COUNTIFS(TabSynthez[Test],"="&amp;$AE104&amp;".*",TabSynthez[Page10],"NA")=$AF104,1,0),0)</f>
        <v>0</v>
      </c>
      <c r="AQ104" s="22">
        <f>IF(COUNTIFS(TabSynthez[Test],"="&amp;$AE104&amp;".*",TabSynthez[Page11],"Validé")&gt;0,IF(COUNTIFS(TabSynthez[Test],"="&amp;$AE104&amp;".*",TabSynthez[Page11],"Validé")+COUNTIFS(TabSynthez[Test],"="&amp;$AE104&amp;".*",TabSynthez[Page11],"NA")=$AF104,1,0),0)</f>
        <v>0</v>
      </c>
      <c r="AR104" s="22">
        <f>IF(COUNTIFS(TabSynthez[Test],"="&amp;$AE104&amp;".*",TabSynthez[Page12],"Validé")&gt;0,IF(COUNTIFS(TabSynthez[Test],"="&amp;$AE104&amp;".*",TabSynthez[Page12],"Validé")+COUNTIFS(TabSynthez[Test],"="&amp;$AE104&amp;".*",TabSynthez[Page12],"NA")=$AF104,1,0),0)</f>
        <v>0</v>
      </c>
      <c r="AS104" s="22">
        <f>IF(COUNTIFS(TabSynthez[Test],"="&amp;$AE104&amp;".*",TabSynthez[Page13],"Validé")&gt;0,IF(COUNTIFS(TabSynthez[Test],"="&amp;$AE104&amp;".*",TabSynthez[Page13],"Validé")+COUNTIFS(TabSynthez[Test],"="&amp;$AE104&amp;".*",TabSynthez[Page13],"NA")=$AF104,1,0),0)</f>
        <v>0</v>
      </c>
    </row>
    <row r="105" spans="1:45" s="9" customFormat="1" x14ac:dyDescent="0.25">
      <c r="A105" s="68"/>
      <c r="B105" s="74" t="str">
        <f>Modèle!B107</f>
        <v>Tableaux</v>
      </c>
      <c r="C105" s="80" t="str">
        <f>Modèle!D107</f>
        <v>5.4.1</v>
      </c>
      <c r="D105" s="81" t="str">
        <f>Modèle!E107</f>
        <v>A</v>
      </c>
      <c r="E105" s="192">
        <f ca="1">COUNTIF(OFFSET(Synthèse!$G114,0,0,1,COUNTA(Synthèse!$10:$10)-6),"="&amp;$E$1)</f>
        <v>0</v>
      </c>
      <c r="F105" s="192">
        <f ca="1">COUNTIF(OFFSET(Synthèse!$G114,0,0,1,COUNTA(Synthèse!$10:$10)-6),"="&amp;$F$1)</f>
        <v>0</v>
      </c>
      <c r="G105" s="192">
        <f ca="1">COUNTIF(OFFSET(Synthèse!$G114,0,0,1,COUNTA(Synthèse!$10:$10)-6),"="&amp;$G$1)</f>
        <v>0</v>
      </c>
      <c r="H105" s="192">
        <f ca="1">COUNTIF(OFFSET(Synthèse!$G114,0,0,1,COUNTA(Synthèse!$10:$10)-6),"="&amp;$H$1)</f>
        <v>13</v>
      </c>
      <c r="I105" s="219">
        <f t="shared" ca="1" si="10"/>
        <v>13</v>
      </c>
      <c r="J105" s="68"/>
      <c r="K105" s="96" t="s">
        <v>601</v>
      </c>
      <c r="L105" s="196" t="s">
        <v>24</v>
      </c>
      <c r="M105" s="196"/>
      <c r="N105" s="196" t="s">
        <v>391</v>
      </c>
      <c r="O105" s="197">
        <f ca="1">IF(SUM(E$188:E$193)&gt;=1,0,1)</f>
        <v>0</v>
      </c>
      <c r="P105" s="197">
        <f ca="1">IF(SUM(E$188:E$193)&gt;=1,1,IF(SUM(G$188:G$193)&gt;=1,1,IF(SUM(F$188:F$193)&gt;=1,0,1)))</f>
        <v>1</v>
      </c>
      <c r="Q105" s="197">
        <f ca="1">IF(SUM(E$188:E$193)&gt;=1,1,IF(SUM(G$188:G$193)&gt;=1,0,1))</f>
        <v>1</v>
      </c>
      <c r="R105" s="197">
        <f ca="1">IF(SUM(E$188:E$193)&gt;=1,1,IF(SUM(G$188:G$193)&gt;=1,1,IF(SUM(F$188:F$193)&gt;=1,1,IF(SUM(H$188:H$193)&gt;=1,0,1))))</f>
        <v>1</v>
      </c>
      <c r="S105" s="68"/>
      <c r="U105" s="68"/>
      <c r="X105" s="68"/>
      <c r="AA105" s="68"/>
      <c r="AD105" s="68"/>
      <c r="AE105" s="276" t="s">
        <v>404</v>
      </c>
      <c r="AF105" s="222">
        <f>COUNTIF(TabTrans[Test],"="&amp;Value!$AE105&amp;".*")</f>
        <v>1</v>
      </c>
      <c r="AG105" s="22">
        <f>IF(COUNTIFS(TabSynthez[Test],"="&amp;$AE105&amp;".*",TabSynthez[Page1],"Validé")&gt;0,IF(COUNTIFS(TabSynthez[Test],"="&amp;$AE105&amp;".*",TabSynthez[Page1],"Validé")+COUNTIFS(TabSynthez[Test],"="&amp;$AE105&amp;".*",TabSynthez[Page1],"NA")=$AF105,1,0),0)</f>
        <v>0</v>
      </c>
      <c r="AH105" s="22">
        <f>IF(COUNTIFS(TabSynthez[Test],"="&amp;$AE105&amp;".*",TabSynthez[Page2],"Validé")&gt;0,IF(COUNTIFS(TabSynthez[Test],"="&amp;$AE105&amp;".*",TabSynthez[Page2],"Validé")+COUNTIFS(TabSynthez[Test],"="&amp;$AE105&amp;".*",TabSynthez[Page2],"NA")=$AF105,1,0),0)</f>
        <v>0</v>
      </c>
      <c r="AI105" s="22">
        <f>IF(COUNTIFS(TabSynthez[Test],"="&amp;$AE105&amp;".*",TabSynthez[Page3],"Validé")&gt;0,IF(COUNTIFS(TabSynthez[Test],"="&amp;$AE105&amp;".*",TabSynthez[Page3],"Validé")+COUNTIFS(TabSynthez[Test],"="&amp;$AE105&amp;".*",TabSynthez[Page3],"NA")=$AF105,1,0),0)</f>
        <v>0</v>
      </c>
      <c r="AJ105" s="22">
        <f>IF(COUNTIFS(TabSynthez[Test],"="&amp;$AE105&amp;".*",TabSynthez[Page4],"Validé")&gt;0,IF(COUNTIFS(TabSynthez[Test],"="&amp;$AE105&amp;".*",TabSynthez[Page4],"Validé")+COUNTIFS(TabSynthez[Test],"="&amp;$AE105&amp;".*",TabSynthez[Page4],"NA")=$AF105,1,0),0)</f>
        <v>0</v>
      </c>
      <c r="AK105" s="22">
        <f>IF(COUNTIFS(TabSynthez[Test],"="&amp;$AE105&amp;".*",TabSynthez[Page5],"Validé")&gt;0,IF(COUNTIFS(TabSynthez[Test],"="&amp;$AE105&amp;".*",TabSynthez[Page5],"Validé")+COUNTIFS(TabSynthez[Test],"="&amp;$AE105&amp;".*",TabSynthez[Page5],"NA")=$AF105,1,0),0)</f>
        <v>0</v>
      </c>
      <c r="AL105" s="22">
        <f>IF(COUNTIFS(TabSynthez[Test],"="&amp;$AE105&amp;".*",TabSynthez[Page6],"Validé")&gt;0,IF(COUNTIFS(TabSynthez[Test],"="&amp;$AE105&amp;".*",TabSynthez[Page6],"Validé")+COUNTIFS(TabSynthez[Test],"="&amp;$AE105&amp;".*",TabSynthez[Page6],"NA")=$AF105,1,0),0)</f>
        <v>0</v>
      </c>
      <c r="AM105" s="22">
        <f>IF(COUNTIFS(TabSynthez[Test],"="&amp;$AE105&amp;".*",TabSynthez[Page7],"Validé")&gt;0,IF(COUNTIFS(TabSynthez[Test],"="&amp;$AE105&amp;".*",TabSynthez[Page7],"Validé")+COUNTIFS(TabSynthez[Test],"="&amp;$AE105&amp;".*",TabSynthez[Page7],"NA")=$AF105,1,0),0)</f>
        <v>0</v>
      </c>
      <c r="AN105" s="22">
        <f>IF(COUNTIFS(TabSynthez[Test],"="&amp;$AE105&amp;".*",TabSynthez[Page8],"Validé")&gt;0,IF(COUNTIFS(TabSynthez[Test],"="&amp;$AE105&amp;".*",TabSynthez[Page8],"Validé")+COUNTIFS(TabSynthez[Test],"="&amp;$AE105&amp;".*",TabSynthez[Page8],"NA")=$AF105,1,0),0)</f>
        <v>0</v>
      </c>
      <c r="AO105" s="22">
        <f>IF(COUNTIFS(TabSynthez[Test],"="&amp;$AE105&amp;".*",TabSynthez[Page9],"Validé")&gt;0,IF(COUNTIFS(TabSynthez[Test],"="&amp;$AE105&amp;".*",TabSynthez[Page9],"Validé")+COUNTIFS(TabSynthez[Test],"="&amp;$AE105&amp;".*",TabSynthez[Page9],"NA")=$AF105,1,0),0)</f>
        <v>0</v>
      </c>
      <c r="AP105" s="22">
        <f>IF(COUNTIFS(TabSynthez[Test],"="&amp;$AE105&amp;".*",TabSynthez[Page10],"Validé")&gt;0,IF(COUNTIFS(TabSynthez[Test],"="&amp;$AE105&amp;".*",TabSynthez[Page10],"Validé")+COUNTIFS(TabSynthez[Test],"="&amp;$AE105&amp;".*",TabSynthez[Page10],"NA")=$AF105,1,0),0)</f>
        <v>0</v>
      </c>
      <c r="AQ105" s="22">
        <f>IF(COUNTIFS(TabSynthez[Test],"="&amp;$AE105&amp;".*",TabSynthez[Page11],"Validé")&gt;0,IF(COUNTIFS(TabSynthez[Test],"="&amp;$AE105&amp;".*",TabSynthez[Page11],"Validé")+COUNTIFS(TabSynthez[Test],"="&amp;$AE105&amp;".*",TabSynthez[Page11],"NA")=$AF105,1,0),0)</f>
        <v>0</v>
      </c>
      <c r="AR105" s="22">
        <f>IF(COUNTIFS(TabSynthez[Test],"="&amp;$AE105&amp;".*",TabSynthez[Page12],"Validé")&gt;0,IF(COUNTIFS(TabSynthez[Test],"="&amp;$AE105&amp;".*",TabSynthez[Page12],"Validé")+COUNTIFS(TabSynthez[Test],"="&amp;$AE105&amp;".*",TabSynthez[Page12],"NA")=$AF105,1,0),0)</f>
        <v>0</v>
      </c>
      <c r="AS105" s="22">
        <f>IF(COUNTIFS(TabSynthez[Test],"="&amp;$AE105&amp;".*",TabSynthez[Page13],"Validé")&gt;0,IF(COUNTIFS(TabSynthez[Test],"="&amp;$AE105&amp;".*",TabSynthez[Page13],"Validé")+COUNTIFS(TabSynthez[Test],"="&amp;$AE105&amp;".*",TabSynthez[Page13],"NA")=$AF105,1,0),0)</f>
        <v>0</v>
      </c>
    </row>
    <row r="106" spans="1:45" s="9" customFormat="1" x14ac:dyDescent="0.25">
      <c r="A106" s="68"/>
      <c r="B106" s="75" t="str">
        <f>Modèle!B108</f>
        <v>Tableaux</v>
      </c>
      <c r="C106" s="82" t="str">
        <f>Modèle!D108</f>
        <v>5.5.1</v>
      </c>
      <c r="D106" s="83" t="str">
        <f>Modèle!E108</f>
        <v>A</v>
      </c>
      <c r="E106" s="193">
        <f ca="1">COUNTIF(OFFSET(Synthèse!$G115,0,0,1,COUNTA(Synthèse!$10:$10)-6),"="&amp;$E$1)</f>
        <v>0</v>
      </c>
      <c r="F106" s="193">
        <f ca="1">COUNTIF(OFFSET(Synthèse!$G115,0,0,1,COUNTA(Synthèse!$10:$10)-6),"="&amp;$F$1)</f>
        <v>0</v>
      </c>
      <c r="G106" s="193">
        <f ca="1">COUNTIF(OFFSET(Synthèse!$G115,0,0,1,COUNTA(Synthèse!$10:$10)-6),"="&amp;$G$1)</f>
        <v>0</v>
      </c>
      <c r="H106" s="193">
        <f ca="1">COUNTIF(OFFSET(Synthèse!$G115,0,0,1,COUNTA(Synthèse!$10:$10)-6),"="&amp;$H$1)</f>
        <v>13</v>
      </c>
      <c r="I106" s="219">
        <f t="shared" ca="1" si="10"/>
        <v>13</v>
      </c>
      <c r="J106" s="68"/>
      <c r="K106" s="96" t="s">
        <v>444</v>
      </c>
      <c r="L106" s="196" t="s">
        <v>25</v>
      </c>
      <c r="M106" s="196"/>
      <c r="N106" s="196" t="s">
        <v>392</v>
      </c>
      <c r="O106" s="197">
        <f ca="1">IF(SUM(E$194:E$195)&gt;=1,0,1)</f>
        <v>0</v>
      </c>
      <c r="P106" s="197">
        <f ca="1">IF(SUM(E$194:E$195)&gt;=1,1,IF(SUM(G$194:G$195)&gt;=1,1,IF(SUM(F$194:F$195)&gt;=1,0,1)))</f>
        <v>1</v>
      </c>
      <c r="Q106" s="197">
        <f ca="1">IF(SUM(E$194:E$195)&gt;=1,1,IF(SUM(G$194:G$195)&gt;=1,0,1))</f>
        <v>1</v>
      </c>
      <c r="R106" s="197">
        <f ca="1">IF(SUM(E$194:E$195)&gt;=1,1,IF(SUM(G$194:G$195)&gt;=1,1,IF(SUM(F$194:F$195)&gt;=1,1,IF(SUM(H$194:H$195)&gt;=1,0,1))))</f>
        <v>1</v>
      </c>
      <c r="S106" s="68"/>
      <c r="U106" s="68"/>
      <c r="X106" s="68"/>
      <c r="AA106" s="68"/>
      <c r="AD106" s="68"/>
      <c r="AE106" s="276" t="s">
        <v>405</v>
      </c>
      <c r="AF106" s="222">
        <f>COUNTIF(TabTrans[Test],"="&amp;Value!$AE106&amp;".*")</f>
        <v>3</v>
      </c>
      <c r="AG106" s="22">
        <f>IF(COUNTIFS(TabSynthez[Test],"="&amp;$AE106&amp;".*",TabSynthez[Page1],"Validé")&gt;0,IF(COUNTIFS(TabSynthez[Test],"="&amp;$AE106&amp;".*",TabSynthez[Page1],"Validé")+COUNTIFS(TabSynthez[Test],"="&amp;$AE106&amp;".*",TabSynthez[Page1],"NA")=$AF106,1,0),0)</f>
        <v>0</v>
      </c>
      <c r="AH106" s="22">
        <f>IF(COUNTIFS(TabSynthez[Test],"="&amp;$AE106&amp;".*",TabSynthez[Page2],"Validé")&gt;0,IF(COUNTIFS(TabSynthez[Test],"="&amp;$AE106&amp;".*",TabSynthez[Page2],"Validé")+COUNTIFS(TabSynthez[Test],"="&amp;$AE106&amp;".*",TabSynthez[Page2],"NA")=$AF106,1,0),0)</f>
        <v>0</v>
      </c>
      <c r="AI106" s="22">
        <f>IF(COUNTIFS(TabSynthez[Test],"="&amp;$AE106&amp;".*",TabSynthez[Page3],"Validé")&gt;0,IF(COUNTIFS(TabSynthez[Test],"="&amp;$AE106&amp;".*",TabSynthez[Page3],"Validé")+COUNTIFS(TabSynthez[Test],"="&amp;$AE106&amp;".*",TabSynthez[Page3],"NA")=$AF106,1,0),0)</f>
        <v>0</v>
      </c>
      <c r="AJ106" s="22">
        <f>IF(COUNTIFS(TabSynthez[Test],"="&amp;$AE106&amp;".*",TabSynthez[Page4],"Validé")&gt;0,IF(COUNTIFS(TabSynthez[Test],"="&amp;$AE106&amp;".*",TabSynthez[Page4],"Validé")+COUNTIFS(TabSynthez[Test],"="&amp;$AE106&amp;".*",TabSynthez[Page4],"NA")=$AF106,1,0),0)</f>
        <v>0</v>
      </c>
      <c r="AK106" s="22">
        <f>IF(COUNTIFS(TabSynthez[Test],"="&amp;$AE106&amp;".*",TabSynthez[Page5],"Validé")&gt;0,IF(COUNTIFS(TabSynthez[Test],"="&amp;$AE106&amp;".*",TabSynthez[Page5],"Validé")+COUNTIFS(TabSynthez[Test],"="&amp;$AE106&amp;".*",TabSynthez[Page5],"NA")=$AF106,1,0),0)</f>
        <v>0</v>
      </c>
      <c r="AL106" s="22">
        <f>IF(COUNTIFS(TabSynthez[Test],"="&amp;$AE106&amp;".*",TabSynthez[Page6],"Validé")&gt;0,IF(COUNTIFS(TabSynthez[Test],"="&amp;$AE106&amp;".*",TabSynthez[Page6],"Validé")+COUNTIFS(TabSynthez[Test],"="&amp;$AE106&amp;".*",TabSynthez[Page6],"NA")=$AF106,1,0),0)</f>
        <v>0</v>
      </c>
      <c r="AM106" s="22">
        <f>IF(COUNTIFS(TabSynthez[Test],"="&amp;$AE106&amp;".*",TabSynthez[Page7],"Validé")&gt;0,IF(COUNTIFS(TabSynthez[Test],"="&amp;$AE106&amp;".*",TabSynthez[Page7],"Validé")+COUNTIFS(TabSynthez[Test],"="&amp;$AE106&amp;".*",TabSynthez[Page7],"NA")=$AF106,1,0),0)</f>
        <v>0</v>
      </c>
      <c r="AN106" s="22">
        <f>IF(COUNTIFS(TabSynthez[Test],"="&amp;$AE106&amp;".*",TabSynthez[Page8],"Validé")&gt;0,IF(COUNTIFS(TabSynthez[Test],"="&amp;$AE106&amp;".*",TabSynthez[Page8],"Validé")+COUNTIFS(TabSynthez[Test],"="&amp;$AE106&amp;".*",TabSynthez[Page8],"NA")=$AF106,1,0),0)</f>
        <v>0</v>
      </c>
      <c r="AO106" s="22">
        <f>IF(COUNTIFS(TabSynthez[Test],"="&amp;$AE106&amp;".*",TabSynthez[Page9],"Validé")&gt;0,IF(COUNTIFS(TabSynthez[Test],"="&amp;$AE106&amp;".*",TabSynthez[Page9],"Validé")+COUNTIFS(TabSynthez[Test],"="&amp;$AE106&amp;".*",TabSynthez[Page9],"NA")=$AF106,1,0),0)</f>
        <v>0</v>
      </c>
      <c r="AP106" s="22">
        <f>IF(COUNTIFS(TabSynthez[Test],"="&amp;$AE106&amp;".*",TabSynthez[Page10],"Validé")&gt;0,IF(COUNTIFS(TabSynthez[Test],"="&amp;$AE106&amp;".*",TabSynthez[Page10],"Validé")+COUNTIFS(TabSynthez[Test],"="&amp;$AE106&amp;".*",TabSynthez[Page10],"NA")=$AF106,1,0),0)</f>
        <v>0</v>
      </c>
      <c r="AQ106" s="22">
        <f>IF(COUNTIFS(TabSynthez[Test],"="&amp;$AE106&amp;".*",TabSynthez[Page11],"Validé")&gt;0,IF(COUNTIFS(TabSynthez[Test],"="&amp;$AE106&amp;".*",TabSynthez[Page11],"Validé")+COUNTIFS(TabSynthez[Test],"="&amp;$AE106&amp;".*",TabSynthez[Page11],"NA")=$AF106,1,0),0)</f>
        <v>0</v>
      </c>
      <c r="AR106" s="22">
        <f>IF(COUNTIFS(TabSynthez[Test],"="&amp;$AE106&amp;".*",TabSynthez[Page12],"Validé")&gt;0,IF(COUNTIFS(TabSynthez[Test],"="&amp;$AE106&amp;".*",TabSynthez[Page12],"Validé")+COUNTIFS(TabSynthez[Test],"="&amp;$AE106&amp;".*",TabSynthez[Page12],"NA")=$AF106,1,0),0)</f>
        <v>0</v>
      </c>
      <c r="AS106" s="22">
        <f>IF(COUNTIFS(TabSynthez[Test],"="&amp;$AE106&amp;".*",TabSynthez[Page13],"Validé")&gt;0,IF(COUNTIFS(TabSynthez[Test],"="&amp;$AE106&amp;".*",TabSynthez[Page13],"Validé")+COUNTIFS(TabSynthez[Test],"="&amp;$AE106&amp;".*",TabSynthez[Page13],"NA")=$AF106,1,0),0)</f>
        <v>0</v>
      </c>
    </row>
    <row r="107" spans="1:45" s="9" customFormat="1" x14ac:dyDescent="0.25">
      <c r="A107" s="68"/>
      <c r="B107" s="74" t="str">
        <f>Modèle!B109</f>
        <v>Tableaux</v>
      </c>
      <c r="C107" s="80" t="str">
        <f>Modèle!D109</f>
        <v>5.6.1</v>
      </c>
      <c r="D107" s="81" t="str">
        <f>Modèle!E109</f>
        <v>A</v>
      </c>
      <c r="E107" s="192">
        <f ca="1">COUNTIF(OFFSET(Synthèse!$G116,0,0,1,COUNTA(Synthèse!$10:$10)-6),"="&amp;$E$1)</f>
        <v>0</v>
      </c>
      <c r="F107" s="192">
        <f ca="1">COUNTIF(OFFSET(Synthèse!$G116,0,0,1,COUNTA(Synthèse!$10:$10)-6),"="&amp;$F$1)</f>
        <v>3</v>
      </c>
      <c r="G107" s="192">
        <f ca="1">COUNTIF(OFFSET(Synthèse!$G116,0,0,1,COUNTA(Synthèse!$10:$10)-6),"="&amp;$G$1)</f>
        <v>0</v>
      </c>
      <c r="H107" s="192">
        <f ca="1">COUNTIF(OFFSET(Synthèse!$G116,0,0,1,COUNTA(Synthèse!$10:$10)-6),"="&amp;$H$1)</f>
        <v>10</v>
      </c>
      <c r="I107" s="219">
        <f t="shared" ca="1" si="10"/>
        <v>13</v>
      </c>
      <c r="J107" s="68"/>
      <c r="K107" s="96" t="s">
        <v>445</v>
      </c>
      <c r="L107" s="196" t="s">
        <v>25</v>
      </c>
      <c r="M107" s="196"/>
      <c r="N107" s="196" t="s">
        <v>393</v>
      </c>
      <c r="O107" s="197">
        <f ca="1">IF(SUM(E$196:E$198)&gt;=1,0,1)</f>
        <v>0</v>
      </c>
      <c r="P107" s="197">
        <f ca="1">IF(SUM(E$196:E$198)&gt;=1,1,IF(SUM(G$196:G$198)&gt;=1,1,IF(SUM(F$196:F$198)&gt;=1,0,1)))</f>
        <v>1</v>
      </c>
      <c r="Q107" s="197">
        <f ca="1">IF(SUM(E$196:E$198)&gt;=1,1,IF(SUM(G$196:G$198)&gt;=1,0,1))</f>
        <v>1</v>
      </c>
      <c r="R107" s="197">
        <f ca="1">IF(SUM(E$196:E$198)&gt;=1,1,IF(SUM(G$196:G$198)&gt;=1,1,IF(SUM(F$196:F$198)&gt;=1,1,IF(SUM(H$196:H$198)&gt;=1,0,1))))</f>
        <v>1</v>
      </c>
      <c r="S107" s="68"/>
      <c r="U107" s="68"/>
      <c r="X107" s="68"/>
      <c r="AA107" s="68"/>
      <c r="AD107" s="68"/>
      <c r="AE107" s="276" t="s">
        <v>406</v>
      </c>
      <c r="AF107" s="222">
        <f>COUNTIF(TabTrans[Test],"="&amp;Value!$AE107&amp;".*")</f>
        <v>3</v>
      </c>
      <c r="AG107" s="22">
        <f>IF(COUNTIFS(TabSynthez[Test],"="&amp;$AE107&amp;".*",TabSynthez[Page1],"Validé")&gt;0,IF(COUNTIFS(TabSynthez[Test],"="&amp;$AE107&amp;".*",TabSynthez[Page1],"Validé")+COUNTIFS(TabSynthez[Test],"="&amp;$AE107&amp;".*",TabSynthez[Page1],"NA")=$AF107,1,0),0)</f>
        <v>0</v>
      </c>
      <c r="AH107" s="22">
        <f>IF(COUNTIFS(TabSynthez[Test],"="&amp;$AE107&amp;".*",TabSynthez[Page2],"Validé")&gt;0,IF(COUNTIFS(TabSynthez[Test],"="&amp;$AE107&amp;".*",TabSynthez[Page2],"Validé")+COUNTIFS(TabSynthez[Test],"="&amp;$AE107&amp;".*",TabSynthez[Page2],"NA")=$AF107,1,0),0)</f>
        <v>0</v>
      </c>
      <c r="AI107" s="22">
        <f>IF(COUNTIFS(TabSynthez[Test],"="&amp;$AE107&amp;".*",TabSynthez[Page3],"Validé")&gt;0,IF(COUNTIFS(TabSynthez[Test],"="&amp;$AE107&amp;".*",TabSynthez[Page3],"Validé")+COUNTIFS(TabSynthez[Test],"="&amp;$AE107&amp;".*",TabSynthez[Page3],"NA")=$AF107,1,0),0)</f>
        <v>0</v>
      </c>
      <c r="AJ107" s="22">
        <f>IF(COUNTIFS(TabSynthez[Test],"="&amp;$AE107&amp;".*",TabSynthez[Page4],"Validé")&gt;0,IF(COUNTIFS(TabSynthez[Test],"="&amp;$AE107&amp;".*",TabSynthez[Page4],"Validé")+COUNTIFS(TabSynthez[Test],"="&amp;$AE107&amp;".*",TabSynthez[Page4],"NA")=$AF107,1,0),0)</f>
        <v>0</v>
      </c>
      <c r="AK107" s="22">
        <f>IF(COUNTIFS(TabSynthez[Test],"="&amp;$AE107&amp;".*",TabSynthez[Page5],"Validé")&gt;0,IF(COUNTIFS(TabSynthez[Test],"="&amp;$AE107&amp;".*",TabSynthez[Page5],"Validé")+COUNTIFS(TabSynthez[Test],"="&amp;$AE107&amp;".*",TabSynthez[Page5],"NA")=$AF107,1,0),0)</f>
        <v>0</v>
      </c>
      <c r="AL107" s="22">
        <f>IF(COUNTIFS(TabSynthez[Test],"="&amp;$AE107&amp;".*",TabSynthez[Page6],"Validé")&gt;0,IF(COUNTIFS(TabSynthez[Test],"="&amp;$AE107&amp;".*",TabSynthez[Page6],"Validé")+COUNTIFS(TabSynthez[Test],"="&amp;$AE107&amp;".*",TabSynthez[Page6],"NA")=$AF107,1,0),0)</f>
        <v>0</v>
      </c>
      <c r="AM107" s="22">
        <f>IF(COUNTIFS(TabSynthez[Test],"="&amp;$AE107&amp;".*",TabSynthez[Page7],"Validé")&gt;0,IF(COUNTIFS(TabSynthez[Test],"="&amp;$AE107&amp;".*",TabSynthez[Page7],"Validé")+COUNTIFS(TabSynthez[Test],"="&amp;$AE107&amp;".*",TabSynthez[Page7],"NA")=$AF107,1,0),0)</f>
        <v>0</v>
      </c>
      <c r="AN107" s="22">
        <f>IF(COUNTIFS(TabSynthez[Test],"="&amp;$AE107&amp;".*",TabSynthez[Page8],"Validé")&gt;0,IF(COUNTIFS(TabSynthez[Test],"="&amp;$AE107&amp;".*",TabSynthez[Page8],"Validé")+COUNTIFS(TabSynthez[Test],"="&amp;$AE107&amp;".*",TabSynthez[Page8],"NA")=$AF107,1,0),0)</f>
        <v>0</v>
      </c>
      <c r="AO107" s="22">
        <f>IF(COUNTIFS(TabSynthez[Test],"="&amp;$AE107&amp;".*",TabSynthez[Page9],"Validé")&gt;0,IF(COUNTIFS(TabSynthez[Test],"="&amp;$AE107&amp;".*",TabSynthez[Page9],"Validé")+COUNTIFS(TabSynthez[Test],"="&amp;$AE107&amp;".*",TabSynthez[Page9],"NA")=$AF107,1,0),0)</f>
        <v>0</v>
      </c>
      <c r="AP107" s="22">
        <f>IF(COUNTIFS(TabSynthez[Test],"="&amp;$AE107&amp;".*",TabSynthez[Page10],"Validé")&gt;0,IF(COUNTIFS(TabSynthez[Test],"="&amp;$AE107&amp;".*",TabSynthez[Page10],"Validé")+COUNTIFS(TabSynthez[Test],"="&amp;$AE107&amp;".*",TabSynthez[Page10],"NA")=$AF107,1,0),0)</f>
        <v>0</v>
      </c>
      <c r="AQ107" s="22">
        <f>IF(COUNTIFS(TabSynthez[Test],"="&amp;$AE107&amp;".*",TabSynthez[Page11],"Validé")&gt;0,IF(COUNTIFS(TabSynthez[Test],"="&amp;$AE107&amp;".*",TabSynthez[Page11],"Validé")+COUNTIFS(TabSynthez[Test],"="&amp;$AE107&amp;".*",TabSynthez[Page11],"NA")=$AF107,1,0),0)</f>
        <v>0</v>
      </c>
      <c r="AR107" s="22">
        <f>IF(COUNTIFS(TabSynthez[Test],"="&amp;$AE107&amp;".*",TabSynthez[Page12],"Validé")&gt;0,IF(COUNTIFS(TabSynthez[Test],"="&amp;$AE107&amp;".*",TabSynthez[Page12],"Validé")+COUNTIFS(TabSynthez[Test],"="&amp;$AE107&amp;".*",TabSynthez[Page12],"NA")=$AF107,1,0),0)</f>
        <v>0</v>
      </c>
      <c r="AS107" s="22">
        <f>IF(COUNTIFS(TabSynthez[Test],"="&amp;$AE107&amp;".*",TabSynthez[Page13],"Validé")&gt;0,IF(COUNTIFS(TabSynthez[Test],"="&amp;$AE107&amp;".*",TabSynthez[Page13],"Validé")+COUNTIFS(TabSynthez[Test],"="&amp;$AE107&amp;".*",TabSynthez[Page13],"NA")=$AF107,1,0),0)</f>
        <v>0</v>
      </c>
    </row>
    <row r="108" spans="1:45" s="9" customFormat="1" x14ac:dyDescent="0.25">
      <c r="A108" s="68"/>
      <c r="B108" s="74" t="str">
        <f>Modèle!B110</f>
        <v>Tableaux</v>
      </c>
      <c r="C108" s="80" t="str">
        <f>Modèle!D110</f>
        <v>5.6.2</v>
      </c>
      <c r="D108" s="81" t="str">
        <f>Modèle!E110</f>
        <v>A</v>
      </c>
      <c r="E108" s="192">
        <f ca="1">COUNTIF(OFFSET(Synthèse!$G117,0,0,1,COUNTA(Synthèse!$10:$10)-6),"="&amp;$E$1)</f>
        <v>0</v>
      </c>
      <c r="F108" s="192">
        <f ca="1">COUNTIF(OFFSET(Synthèse!$G117,0,0,1,COUNTA(Synthèse!$10:$10)-6),"="&amp;$F$1)</f>
        <v>2</v>
      </c>
      <c r="G108" s="192">
        <f ca="1">COUNTIF(OFFSET(Synthèse!$G117,0,0,1,COUNTA(Synthèse!$10:$10)-6),"="&amp;$G$1)</f>
        <v>0</v>
      </c>
      <c r="H108" s="192">
        <f ca="1">COUNTIF(OFFSET(Synthèse!$G117,0,0,1,COUNTA(Synthèse!$10:$10)-6),"="&amp;$H$1)</f>
        <v>11</v>
      </c>
      <c r="I108" s="219">
        <f t="shared" ca="1" si="10"/>
        <v>13</v>
      </c>
      <c r="J108" s="68"/>
      <c r="K108" s="96" t="s">
        <v>602</v>
      </c>
      <c r="L108" s="196" t="s">
        <v>24</v>
      </c>
      <c r="M108" s="196"/>
      <c r="N108" s="196" t="s">
        <v>394</v>
      </c>
      <c r="O108" s="197">
        <f ca="1">IF(SUM(E$199:E$199)&gt;=1,0,1)</f>
        <v>0</v>
      </c>
      <c r="P108" s="197">
        <f ca="1">IF(SUM(E$199)&gt;=1,1,IF(SUM(G$199)&gt;=1,1,IF(SUM(F$199)&gt;=1,0,1)))</f>
        <v>1</v>
      </c>
      <c r="Q108" s="197">
        <f ca="1">IF(SUM(E$199)&gt;=1,1,IF(SUM(G$199)&gt;=1,0,1))</f>
        <v>1</v>
      </c>
      <c r="R108" s="197">
        <f ca="1">IF(SUM(E$199)&gt;=1,1,IF(SUM(G$199)&gt;=1,1,IF(SUM(F$199)&gt;=1,1,IF(SUM(H$199)&gt;=1,0,1))))</f>
        <v>1</v>
      </c>
      <c r="S108" s="68"/>
      <c r="U108" s="68"/>
      <c r="X108" s="68"/>
      <c r="AA108" s="68"/>
      <c r="AD108" s="68"/>
      <c r="AE108" s="276" t="s">
        <v>407</v>
      </c>
      <c r="AF108" s="222">
        <f>COUNTIF(TabTrans[Test],"="&amp;Value!$AE108&amp;".*")</f>
        <v>3</v>
      </c>
      <c r="AG108" s="22">
        <f>IF(COUNTIFS(TabSynthez[Test],"="&amp;$AE108&amp;".*",TabSynthez[Page1],"Validé")&gt;0,IF(COUNTIFS(TabSynthez[Test],"="&amp;$AE108&amp;".*",TabSynthez[Page1],"Validé")+COUNTIFS(TabSynthez[Test],"="&amp;$AE108&amp;".*",TabSynthez[Page1],"NA")=$AF108,1,0),0)</f>
        <v>0</v>
      </c>
      <c r="AH108" s="22">
        <f>IF(COUNTIFS(TabSynthez[Test],"="&amp;$AE108&amp;".*",TabSynthez[Page2],"Validé")&gt;0,IF(COUNTIFS(TabSynthez[Test],"="&amp;$AE108&amp;".*",TabSynthez[Page2],"Validé")+COUNTIFS(TabSynthez[Test],"="&amp;$AE108&amp;".*",TabSynthez[Page2],"NA")=$AF108,1,0),0)</f>
        <v>0</v>
      </c>
      <c r="AI108" s="22">
        <f>IF(COUNTIFS(TabSynthez[Test],"="&amp;$AE108&amp;".*",TabSynthez[Page3],"Validé")&gt;0,IF(COUNTIFS(TabSynthez[Test],"="&amp;$AE108&amp;".*",TabSynthez[Page3],"Validé")+COUNTIFS(TabSynthez[Test],"="&amp;$AE108&amp;".*",TabSynthez[Page3],"NA")=$AF108,1,0),0)</f>
        <v>0</v>
      </c>
      <c r="AJ108" s="22">
        <f>IF(COUNTIFS(TabSynthez[Test],"="&amp;$AE108&amp;".*",TabSynthez[Page4],"Validé")&gt;0,IF(COUNTIFS(TabSynthez[Test],"="&amp;$AE108&amp;".*",TabSynthez[Page4],"Validé")+COUNTIFS(TabSynthez[Test],"="&amp;$AE108&amp;".*",TabSynthez[Page4],"NA")=$AF108,1,0),0)</f>
        <v>0</v>
      </c>
      <c r="AK108" s="22">
        <f>IF(COUNTIFS(TabSynthez[Test],"="&amp;$AE108&amp;".*",TabSynthez[Page5],"Validé")&gt;0,IF(COUNTIFS(TabSynthez[Test],"="&amp;$AE108&amp;".*",TabSynthez[Page5],"Validé")+COUNTIFS(TabSynthez[Test],"="&amp;$AE108&amp;".*",TabSynthez[Page5],"NA")=$AF108,1,0),0)</f>
        <v>0</v>
      </c>
      <c r="AL108" s="22">
        <f>IF(COUNTIFS(TabSynthez[Test],"="&amp;$AE108&amp;".*",TabSynthez[Page6],"Validé")&gt;0,IF(COUNTIFS(TabSynthez[Test],"="&amp;$AE108&amp;".*",TabSynthez[Page6],"Validé")+COUNTIFS(TabSynthez[Test],"="&amp;$AE108&amp;".*",TabSynthez[Page6],"NA")=$AF108,1,0),0)</f>
        <v>0</v>
      </c>
      <c r="AM108" s="22">
        <f>IF(COUNTIFS(TabSynthez[Test],"="&amp;$AE108&amp;".*",TabSynthez[Page7],"Validé")&gt;0,IF(COUNTIFS(TabSynthez[Test],"="&amp;$AE108&amp;".*",TabSynthez[Page7],"Validé")+COUNTIFS(TabSynthez[Test],"="&amp;$AE108&amp;".*",TabSynthez[Page7],"NA")=$AF108,1,0),0)</f>
        <v>0</v>
      </c>
      <c r="AN108" s="22">
        <f>IF(COUNTIFS(TabSynthez[Test],"="&amp;$AE108&amp;".*",TabSynthez[Page8],"Validé")&gt;0,IF(COUNTIFS(TabSynthez[Test],"="&amp;$AE108&amp;".*",TabSynthez[Page8],"Validé")+COUNTIFS(TabSynthez[Test],"="&amp;$AE108&amp;".*",TabSynthez[Page8],"NA")=$AF108,1,0),0)</f>
        <v>0</v>
      </c>
      <c r="AO108" s="22">
        <f>IF(COUNTIFS(TabSynthez[Test],"="&amp;$AE108&amp;".*",TabSynthez[Page9],"Validé")&gt;0,IF(COUNTIFS(TabSynthez[Test],"="&amp;$AE108&amp;".*",TabSynthez[Page9],"Validé")+COUNTIFS(TabSynthez[Test],"="&amp;$AE108&amp;".*",TabSynthez[Page9],"NA")=$AF108,1,0),0)</f>
        <v>0</v>
      </c>
      <c r="AP108" s="22">
        <f>IF(COUNTIFS(TabSynthez[Test],"="&amp;$AE108&amp;".*",TabSynthez[Page10],"Validé")&gt;0,IF(COUNTIFS(TabSynthez[Test],"="&amp;$AE108&amp;".*",TabSynthez[Page10],"Validé")+COUNTIFS(TabSynthez[Test],"="&amp;$AE108&amp;".*",TabSynthez[Page10],"NA")=$AF108,1,0),0)</f>
        <v>0</v>
      </c>
      <c r="AQ108" s="22">
        <f>IF(COUNTIFS(TabSynthez[Test],"="&amp;$AE108&amp;".*",TabSynthez[Page11],"Validé")&gt;0,IF(COUNTIFS(TabSynthez[Test],"="&amp;$AE108&amp;".*",TabSynthez[Page11],"Validé")+COUNTIFS(TabSynthez[Test],"="&amp;$AE108&amp;".*",TabSynthez[Page11],"NA")=$AF108,1,0),0)</f>
        <v>0</v>
      </c>
      <c r="AR108" s="22">
        <f>IF(COUNTIFS(TabSynthez[Test],"="&amp;$AE108&amp;".*",TabSynthez[Page12],"Validé")&gt;0,IF(COUNTIFS(TabSynthez[Test],"="&amp;$AE108&amp;".*",TabSynthez[Page12],"Validé")+COUNTIFS(TabSynthez[Test],"="&amp;$AE108&amp;".*",TabSynthez[Page12],"NA")=$AF108,1,0),0)</f>
        <v>0</v>
      </c>
      <c r="AS108" s="22">
        <f>IF(COUNTIFS(TabSynthez[Test],"="&amp;$AE108&amp;".*",TabSynthez[Page13],"Validé")&gt;0,IF(COUNTIFS(TabSynthez[Test],"="&amp;$AE108&amp;".*",TabSynthez[Page13],"Validé")+COUNTIFS(TabSynthez[Test],"="&amp;$AE108&amp;".*",TabSynthez[Page13],"NA")=$AF108,1,0),0)</f>
        <v>0</v>
      </c>
    </row>
    <row r="109" spans="1:45" s="9" customFormat="1" x14ac:dyDescent="0.25">
      <c r="A109" s="68"/>
      <c r="B109" s="74" t="str">
        <f>Modèle!B111</f>
        <v>Tableaux</v>
      </c>
      <c r="C109" s="80" t="str">
        <f>Modèle!D111</f>
        <v>5.6.3</v>
      </c>
      <c r="D109" s="81" t="str">
        <f>Modèle!E111</f>
        <v>A</v>
      </c>
      <c r="E109" s="192">
        <f ca="1">COUNTIF(OFFSET(Synthèse!$G118,0,0,1,COUNTA(Synthèse!$10:$10)-6),"="&amp;$E$1)</f>
        <v>0</v>
      </c>
      <c r="F109" s="192">
        <f ca="1">COUNTIF(OFFSET(Synthèse!$G118,0,0,1,COUNTA(Synthèse!$10:$10)-6),"="&amp;$F$1)</f>
        <v>0</v>
      </c>
      <c r="G109" s="192">
        <f ca="1">COUNTIF(OFFSET(Synthèse!$G118,0,0,1,COUNTA(Synthèse!$10:$10)-6),"="&amp;$G$1)</f>
        <v>0</v>
      </c>
      <c r="H109" s="192">
        <f ca="1">COUNTIF(OFFSET(Synthèse!$G118,0,0,1,COUNTA(Synthèse!$10:$10)-6),"="&amp;$H$1)</f>
        <v>13</v>
      </c>
      <c r="I109" s="219">
        <f t="shared" ca="1" si="10"/>
        <v>13</v>
      </c>
      <c r="J109" s="68"/>
      <c r="K109" s="96" t="s">
        <v>603</v>
      </c>
      <c r="L109" s="196" t="s">
        <v>24</v>
      </c>
      <c r="M109" s="196"/>
      <c r="N109" s="196" t="s">
        <v>395</v>
      </c>
      <c r="O109" s="197">
        <f ca="1">IF(SUM(E$200:E$200)&gt;=1,0,1)</f>
        <v>1</v>
      </c>
      <c r="P109" s="197">
        <f ca="1">IF(SUM(E$200)&gt;=1,1,IF(SUM(G$200)&gt;=1,1,IF(SUM(F$200)&gt;=1,0,1)))</f>
        <v>0</v>
      </c>
      <c r="Q109" s="197">
        <f ca="1">IF(SUM(E$200)&gt;=1,1,IF(SUM(G$200)&gt;=1,0,1))</f>
        <v>1</v>
      </c>
      <c r="R109" s="197">
        <f ca="1">IF(SUM(E$200)&gt;=1,1,IF(SUM(G$200)&gt;=1,1,IF(SUM(F$200)&gt;=1,1,IF(SUM(H$200)&gt;=1,0,1))))</f>
        <v>1</v>
      </c>
      <c r="S109" s="68"/>
      <c r="U109" s="68"/>
      <c r="X109" s="68"/>
      <c r="AA109" s="68"/>
      <c r="AD109" s="68"/>
      <c r="AE109" s="276" t="s">
        <v>408</v>
      </c>
      <c r="AF109" s="222">
        <f>COUNTIF(TabTrans[Test],"="&amp;Value!$AE109&amp;".*")</f>
        <v>1</v>
      </c>
      <c r="AG109" s="22">
        <f>IF(COUNTIFS(TabSynthez[Test],"="&amp;$AE109&amp;".*",TabSynthez[Page1],"Validé")&gt;0,IF(COUNTIFS(TabSynthez[Test],"="&amp;$AE109&amp;".*",TabSynthez[Page1],"Validé")+COUNTIFS(TabSynthez[Test],"="&amp;$AE109&amp;".*",TabSynthez[Page1],"NA")=$AF109,1,0),0)</f>
        <v>0</v>
      </c>
      <c r="AH109" s="22">
        <f>IF(COUNTIFS(TabSynthez[Test],"="&amp;$AE109&amp;".*",TabSynthez[Page2],"Validé")&gt;0,IF(COUNTIFS(TabSynthez[Test],"="&amp;$AE109&amp;".*",TabSynthez[Page2],"Validé")+COUNTIFS(TabSynthez[Test],"="&amp;$AE109&amp;".*",TabSynthez[Page2],"NA")=$AF109,1,0),0)</f>
        <v>0</v>
      </c>
      <c r="AI109" s="22">
        <f>IF(COUNTIFS(TabSynthez[Test],"="&amp;$AE109&amp;".*",TabSynthez[Page3],"Validé")&gt;0,IF(COUNTIFS(TabSynthez[Test],"="&amp;$AE109&amp;".*",TabSynthez[Page3],"Validé")+COUNTIFS(TabSynthez[Test],"="&amp;$AE109&amp;".*",TabSynthez[Page3],"NA")=$AF109,1,0),0)</f>
        <v>0</v>
      </c>
      <c r="AJ109" s="22">
        <f>IF(COUNTIFS(TabSynthez[Test],"="&amp;$AE109&amp;".*",TabSynthez[Page4],"Validé")&gt;0,IF(COUNTIFS(TabSynthez[Test],"="&amp;$AE109&amp;".*",TabSynthez[Page4],"Validé")+COUNTIFS(TabSynthez[Test],"="&amp;$AE109&amp;".*",TabSynthez[Page4],"NA")=$AF109,1,0),0)</f>
        <v>0</v>
      </c>
      <c r="AK109" s="22">
        <f>IF(COUNTIFS(TabSynthez[Test],"="&amp;$AE109&amp;".*",TabSynthez[Page5],"Validé")&gt;0,IF(COUNTIFS(TabSynthez[Test],"="&amp;$AE109&amp;".*",TabSynthez[Page5],"Validé")+COUNTIFS(TabSynthez[Test],"="&amp;$AE109&amp;".*",TabSynthez[Page5],"NA")=$AF109,1,0),0)</f>
        <v>0</v>
      </c>
      <c r="AL109" s="22">
        <f>IF(COUNTIFS(TabSynthez[Test],"="&amp;$AE109&amp;".*",TabSynthez[Page6],"Validé")&gt;0,IF(COUNTIFS(TabSynthez[Test],"="&amp;$AE109&amp;".*",TabSynthez[Page6],"Validé")+COUNTIFS(TabSynthez[Test],"="&amp;$AE109&amp;".*",TabSynthez[Page6],"NA")=$AF109,1,0),0)</f>
        <v>0</v>
      </c>
      <c r="AM109" s="22">
        <f>IF(COUNTIFS(TabSynthez[Test],"="&amp;$AE109&amp;".*",TabSynthez[Page7],"Validé")&gt;0,IF(COUNTIFS(TabSynthez[Test],"="&amp;$AE109&amp;".*",TabSynthez[Page7],"Validé")+COUNTIFS(TabSynthez[Test],"="&amp;$AE109&amp;".*",TabSynthez[Page7],"NA")=$AF109,1,0),0)</f>
        <v>0</v>
      </c>
      <c r="AN109" s="22">
        <f>IF(COUNTIFS(TabSynthez[Test],"="&amp;$AE109&amp;".*",TabSynthez[Page8],"Validé")&gt;0,IF(COUNTIFS(TabSynthez[Test],"="&amp;$AE109&amp;".*",TabSynthez[Page8],"Validé")+COUNTIFS(TabSynthez[Test],"="&amp;$AE109&amp;".*",TabSynthez[Page8],"NA")=$AF109,1,0),0)</f>
        <v>0</v>
      </c>
      <c r="AO109" s="22">
        <f>IF(COUNTIFS(TabSynthez[Test],"="&amp;$AE109&amp;".*",TabSynthez[Page9],"Validé")&gt;0,IF(COUNTIFS(TabSynthez[Test],"="&amp;$AE109&amp;".*",TabSynthez[Page9],"Validé")+COUNTIFS(TabSynthez[Test],"="&amp;$AE109&amp;".*",TabSynthez[Page9],"NA")=$AF109,1,0),0)</f>
        <v>0</v>
      </c>
      <c r="AP109" s="22">
        <f>IF(COUNTIFS(TabSynthez[Test],"="&amp;$AE109&amp;".*",TabSynthez[Page10],"Validé")&gt;0,IF(COUNTIFS(TabSynthez[Test],"="&amp;$AE109&amp;".*",TabSynthez[Page10],"Validé")+COUNTIFS(TabSynthez[Test],"="&amp;$AE109&amp;".*",TabSynthez[Page10],"NA")=$AF109,1,0),0)</f>
        <v>0</v>
      </c>
      <c r="AQ109" s="22">
        <f>IF(COUNTIFS(TabSynthez[Test],"="&amp;$AE109&amp;".*",TabSynthez[Page11],"Validé")&gt;0,IF(COUNTIFS(TabSynthez[Test],"="&amp;$AE109&amp;".*",TabSynthez[Page11],"Validé")+COUNTIFS(TabSynthez[Test],"="&amp;$AE109&amp;".*",TabSynthez[Page11],"NA")=$AF109,1,0),0)</f>
        <v>0</v>
      </c>
      <c r="AR109" s="22">
        <f>IF(COUNTIFS(TabSynthez[Test],"="&amp;$AE109&amp;".*",TabSynthez[Page12],"Validé")&gt;0,IF(COUNTIFS(TabSynthez[Test],"="&amp;$AE109&amp;".*",TabSynthez[Page12],"Validé")+COUNTIFS(TabSynthez[Test],"="&amp;$AE109&amp;".*",TabSynthez[Page12],"NA")=$AF109,1,0),0)</f>
        <v>0</v>
      </c>
      <c r="AS109" s="22">
        <f>IF(COUNTIFS(TabSynthez[Test],"="&amp;$AE109&amp;".*",TabSynthez[Page13],"Validé")&gt;0,IF(COUNTIFS(TabSynthez[Test],"="&amp;$AE109&amp;".*",TabSynthez[Page13],"Validé")+COUNTIFS(TabSynthez[Test],"="&amp;$AE109&amp;".*",TabSynthez[Page13],"NA")=$AF109,1,0),0)</f>
        <v>0</v>
      </c>
    </row>
    <row r="110" spans="1:45" s="9" customFormat="1" x14ac:dyDescent="0.25">
      <c r="A110" s="68"/>
      <c r="B110" s="75" t="str">
        <f>Modèle!B112</f>
        <v>Tableaux</v>
      </c>
      <c r="C110" s="82" t="str">
        <f>Modèle!D112</f>
        <v>5.7.1</v>
      </c>
      <c r="D110" s="83" t="str">
        <f>Modèle!E112</f>
        <v>A</v>
      </c>
      <c r="E110" s="193">
        <f ca="1">COUNTIF(OFFSET(Synthèse!$G119,0,0,1,COUNTA(Synthèse!$10:$10)-6),"="&amp;$E$1)</f>
        <v>0</v>
      </c>
      <c r="F110" s="193">
        <f ca="1">COUNTIF(OFFSET(Synthèse!$G119,0,0,1,COUNTA(Synthèse!$10:$10)-6),"="&amp;$F$1)</f>
        <v>3</v>
      </c>
      <c r="G110" s="193">
        <f ca="1">COUNTIF(OFFSET(Synthèse!$G119,0,0,1,COUNTA(Synthèse!$10:$10)-6),"="&amp;$G$1)</f>
        <v>0</v>
      </c>
      <c r="H110" s="193">
        <f ca="1">COUNTIF(OFFSET(Synthèse!$G119,0,0,1,COUNTA(Synthèse!$10:$10)-6),"="&amp;$H$1)</f>
        <v>10</v>
      </c>
      <c r="I110" s="219">
        <f t="shared" ca="1" si="10"/>
        <v>13</v>
      </c>
      <c r="J110" s="68"/>
      <c r="K110" s="96" t="s">
        <v>604</v>
      </c>
      <c r="L110" s="196" t="s">
        <v>24</v>
      </c>
      <c r="M110" s="196"/>
      <c r="N110" s="196" t="s">
        <v>396</v>
      </c>
      <c r="O110" s="197">
        <f ca="1">IF(SUM(E$201:E$201)&gt;=1,0,1)</f>
        <v>0</v>
      </c>
      <c r="P110" s="197">
        <f ca="1">IF(SUM(E$201)&gt;=1,1,IF(SUM(G$201)&gt;=1,1,IF(SUM(F$201)&gt;=1,0,1)))</f>
        <v>1</v>
      </c>
      <c r="Q110" s="197">
        <f ca="1">IF(SUM(E$201)&gt;=1,1,IF(SUM(G$201)&gt;=1,0,1))</f>
        <v>1</v>
      </c>
      <c r="R110" s="197">
        <f ca="1">IF(SUM(E$201)&gt;=1,1,IF(SUM(G$201)&gt;=1,1,IF(SUM(F$201)&gt;=1,1,IF(SUM(H$201)&gt;=1,0,1))))</f>
        <v>1</v>
      </c>
      <c r="S110" s="68"/>
      <c r="U110" s="68"/>
      <c r="X110" s="68"/>
      <c r="AA110" s="68"/>
      <c r="AD110" s="68"/>
      <c r="AE110" s="276" t="s">
        <v>409</v>
      </c>
      <c r="AF110" s="222">
        <f>COUNTIF(TabTrans[Test],"="&amp;Value!$AE110&amp;".*")</f>
        <v>2</v>
      </c>
      <c r="AG110" s="22">
        <f>IF(COUNTIFS(TabSynthez[Test],"="&amp;$AE110&amp;".*",TabSynthez[Page1],"Validé")&gt;0,IF(COUNTIFS(TabSynthez[Test],"="&amp;$AE110&amp;".*",TabSynthez[Page1],"Validé")+COUNTIFS(TabSynthez[Test],"="&amp;$AE110&amp;".*",TabSynthez[Page1],"NA")=$AF110,1,0),0)</f>
        <v>1</v>
      </c>
      <c r="AH110" s="22">
        <f>IF(COUNTIFS(TabSynthez[Test],"="&amp;$AE110&amp;".*",TabSynthez[Page2],"Validé")&gt;0,IF(COUNTIFS(TabSynthez[Test],"="&amp;$AE110&amp;".*",TabSynthez[Page2],"Validé")+COUNTIFS(TabSynthez[Test],"="&amp;$AE110&amp;".*",TabSynthez[Page2],"NA")=$AF110,1,0),0)</f>
        <v>1</v>
      </c>
      <c r="AI110" s="22">
        <f>IF(COUNTIFS(TabSynthez[Test],"="&amp;$AE110&amp;".*",TabSynthez[Page3],"Validé")&gt;0,IF(COUNTIFS(TabSynthez[Test],"="&amp;$AE110&amp;".*",TabSynthez[Page3],"Validé")+COUNTIFS(TabSynthez[Test],"="&amp;$AE110&amp;".*",TabSynthez[Page3],"NA")=$AF110,1,0),0)</f>
        <v>1</v>
      </c>
      <c r="AJ110" s="22">
        <f>IF(COUNTIFS(TabSynthez[Test],"="&amp;$AE110&amp;".*",TabSynthez[Page4],"Validé")&gt;0,IF(COUNTIFS(TabSynthez[Test],"="&amp;$AE110&amp;".*",TabSynthez[Page4],"Validé")+COUNTIFS(TabSynthez[Test],"="&amp;$AE110&amp;".*",TabSynthez[Page4],"NA")=$AF110,1,0),0)</f>
        <v>1</v>
      </c>
      <c r="AK110" s="22">
        <f>IF(COUNTIFS(TabSynthez[Test],"="&amp;$AE110&amp;".*",TabSynthez[Page5],"Validé")&gt;0,IF(COUNTIFS(TabSynthez[Test],"="&amp;$AE110&amp;".*",TabSynthez[Page5],"Validé")+COUNTIFS(TabSynthez[Test],"="&amp;$AE110&amp;".*",TabSynthez[Page5],"NA")=$AF110,1,0),0)</f>
        <v>1</v>
      </c>
      <c r="AL110" s="22">
        <f>IF(COUNTIFS(TabSynthez[Test],"="&amp;$AE110&amp;".*",TabSynthez[Page6],"Validé")&gt;0,IF(COUNTIFS(TabSynthez[Test],"="&amp;$AE110&amp;".*",TabSynthez[Page6],"Validé")+COUNTIFS(TabSynthez[Test],"="&amp;$AE110&amp;".*",TabSynthez[Page6],"NA")=$AF110,1,0),0)</f>
        <v>1</v>
      </c>
      <c r="AM110" s="22">
        <f>IF(COUNTIFS(TabSynthez[Test],"="&amp;$AE110&amp;".*",TabSynthez[Page7],"Validé")&gt;0,IF(COUNTIFS(TabSynthez[Test],"="&amp;$AE110&amp;".*",TabSynthez[Page7],"Validé")+COUNTIFS(TabSynthez[Test],"="&amp;$AE110&amp;".*",TabSynthez[Page7],"NA")=$AF110,1,0),0)</f>
        <v>1</v>
      </c>
      <c r="AN110" s="22">
        <f>IF(COUNTIFS(TabSynthez[Test],"="&amp;$AE110&amp;".*",TabSynthez[Page8],"Validé")&gt;0,IF(COUNTIFS(TabSynthez[Test],"="&amp;$AE110&amp;".*",TabSynthez[Page8],"Validé")+COUNTIFS(TabSynthez[Test],"="&amp;$AE110&amp;".*",TabSynthez[Page8],"NA")=$AF110,1,0),0)</f>
        <v>1</v>
      </c>
      <c r="AO110" s="22">
        <f>IF(COUNTIFS(TabSynthez[Test],"="&amp;$AE110&amp;".*",TabSynthez[Page9],"Validé")&gt;0,IF(COUNTIFS(TabSynthez[Test],"="&amp;$AE110&amp;".*",TabSynthez[Page9],"Validé")+COUNTIFS(TabSynthez[Test],"="&amp;$AE110&amp;".*",TabSynthez[Page9],"NA")=$AF110,1,0),0)</f>
        <v>1</v>
      </c>
      <c r="AP110" s="22">
        <f>IF(COUNTIFS(TabSynthez[Test],"="&amp;$AE110&amp;".*",TabSynthez[Page10],"Validé")&gt;0,IF(COUNTIFS(TabSynthez[Test],"="&amp;$AE110&amp;".*",TabSynthez[Page10],"Validé")+COUNTIFS(TabSynthez[Test],"="&amp;$AE110&amp;".*",TabSynthez[Page10],"NA")=$AF110,1,0),0)</f>
        <v>1</v>
      </c>
      <c r="AQ110" s="22">
        <f>IF(COUNTIFS(TabSynthez[Test],"="&amp;$AE110&amp;".*",TabSynthez[Page11],"Validé")&gt;0,IF(COUNTIFS(TabSynthez[Test],"="&amp;$AE110&amp;".*",TabSynthez[Page11],"Validé")+COUNTIFS(TabSynthez[Test],"="&amp;$AE110&amp;".*",TabSynthez[Page11],"NA")=$AF110,1,0),0)</f>
        <v>1</v>
      </c>
      <c r="AR110" s="22">
        <f>IF(COUNTIFS(TabSynthez[Test],"="&amp;$AE110&amp;".*",TabSynthez[Page12],"Validé")&gt;0,IF(COUNTIFS(TabSynthez[Test],"="&amp;$AE110&amp;".*",TabSynthez[Page12],"Validé")+COUNTIFS(TabSynthez[Test],"="&amp;$AE110&amp;".*",TabSynthez[Page12],"NA")=$AF110,1,0),0)</f>
        <v>1</v>
      </c>
      <c r="AS110" s="22">
        <f>IF(COUNTIFS(TabSynthez[Test],"="&amp;$AE110&amp;".*",TabSynthez[Page13],"Validé")&gt;0,IF(COUNTIFS(TabSynthez[Test],"="&amp;$AE110&amp;".*",TabSynthez[Page13],"Validé")+COUNTIFS(TabSynthez[Test],"="&amp;$AE110&amp;".*",TabSynthez[Page13],"NA")=$AF110,1,0),0)</f>
        <v>1</v>
      </c>
    </row>
    <row r="111" spans="1:45" s="9" customFormat="1" x14ac:dyDescent="0.25">
      <c r="A111" s="68"/>
      <c r="B111" s="75" t="str">
        <f>Modèle!B113</f>
        <v>Tableaux</v>
      </c>
      <c r="C111" s="82" t="str">
        <f>Modèle!D113</f>
        <v>5.7.2</v>
      </c>
      <c r="D111" s="83" t="str">
        <f>Modèle!E113</f>
        <v>A</v>
      </c>
      <c r="E111" s="193">
        <f ca="1">COUNTIF(OFFSET(Synthèse!$G120,0,0,1,COUNTA(Synthèse!$10:$10)-6),"="&amp;$E$1)</f>
        <v>0</v>
      </c>
      <c r="F111" s="193">
        <f ca="1">COUNTIF(OFFSET(Synthèse!$G120,0,0,1,COUNTA(Synthèse!$10:$10)-6),"="&amp;$F$1)</f>
        <v>3</v>
      </c>
      <c r="G111" s="193">
        <f ca="1">COUNTIF(OFFSET(Synthèse!$G120,0,0,1,COUNTA(Synthèse!$10:$10)-6),"="&amp;$G$1)</f>
        <v>0</v>
      </c>
      <c r="H111" s="193">
        <f ca="1">COUNTIF(OFFSET(Synthèse!$G120,0,0,1,COUNTA(Synthèse!$10:$10)-6),"="&amp;$H$1)</f>
        <v>10</v>
      </c>
      <c r="I111" s="219">
        <f t="shared" ca="1" si="10"/>
        <v>13</v>
      </c>
      <c r="J111" s="68"/>
      <c r="K111" s="96" t="s">
        <v>605</v>
      </c>
      <c r="L111" s="196" t="s">
        <v>24</v>
      </c>
      <c r="M111" s="196"/>
      <c r="N111" s="196" t="s">
        <v>397</v>
      </c>
      <c r="O111" s="197">
        <f ca="1">IF(SUM(E$202:E$204)&gt;=1,0,1)</f>
        <v>1</v>
      </c>
      <c r="P111" s="197">
        <f ca="1">IF(SUM(E$202:E$204)&gt;=1,1,IF(SUM(G$202:G$204)&gt;=1,1,IF(SUM(F$202:F$204)&gt;=1,0,1)))</f>
        <v>1</v>
      </c>
      <c r="Q111" s="197">
        <f ca="1">IF(SUM(E$202:E$204)&gt;=1,1,IF(SUM(G$202:G$204)&gt;=1,0,1))</f>
        <v>1</v>
      </c>
      <c r="R111" s="197">
        <f ca="1">IF(SUM(E$202:E$204)&gt;=1,1,IF(SUM(G$202:G$204)&gt;=1,1,IF(SUM(F$202:F$204)&gt;=1,1,IF(SUM(H$202:H$204)&gt;=1,0,1))))</f>
        <v>0</v>
      </c>
      <c r="S111" s="68"/>
      <c r="U111" s="68"/>
      <c r="X111" s="68"/>
      <c r="AA111" s="68"/>
      <c r="AD111" s="68"/>
      <c r="AE111" s="276" t="s">
        <v>410</v>
      </c>
      <c r="AF111" s="222">
        <f>COUNTIF(TabTrans[Test],"="&amp;Value!$AE111&amp;".*")</f>
        <v>2</v>
      </c>
      <c r="AG111" s="22">
        <f>IF(COUNTIFS(TabSynthez[Test],"="&amp;$AE111&amp;".*",TabSynthez[Page1],"Validé")&gt;0,IF(COUNTIFS(TabSynthez[Test],"="&amp;$AE111&amp;".*",TabSynthez[Page1],"Validé")+COUNTIFS(TabSynthez[Test],"="&amp;$AE111&amp;".*",TabSynthez[Page1],"NA")=$AF111,1,0),0)</f>
        <v>0</v>
      </c>
      <c r="AH111" s="22">
        <f>IF(COUNTIFS(TabSynthez[Test],"="&amp;$AE111&amp;".*",TabSynthez[Page2],"Validé")&gt;0,IF(COUNTIFS(TabSynthez[Test],"="&amp;$AE111&amp;".*",TabSynthez[Page2],"Validé")+COUNTIFS(TabSynthez[Test],"="&amp;$AE111&amp;".*",TabSynthez[Page2],"NA")=$AF111,1,0),0)</f>
        <v>0</v>
      </c>
      <c r="AI111" s="22">
        <f>IF(COUNTIFS(TabSynthez[Test],"="&amp;$AE111&amp;".*",TabSynthez[Page3],"Validé")&gt;0,IF(COUNTIFS(TabSynthez[Test],"="&amp;$AE111&amp;".*",TabSynthez[Page3],"Validé")+COUNTIFS(TabSynthez[Test],"="&amp;$AE111&amp;".*",TabSynthez[Page3],"NA")=$AF111,1,0),0)</f>
        <v>0</v>
      </c>
      <c r="AJ111" s="22">
        <f>IF(COUNTIFS(TabSynthez[Test],"="&amp;$AE111&amp;".*",TabSynthez[Page4],"Validé")&gt;0,IF(COUNTIFS(TabSynthez[Test],"="&amp;$AE111&amp;".*",TabSynthez[Page4],"Validé")+COUNTIFS(TabSynthez[Test],"="&amp;$AE111&amp;".*",TabSynthez[Page4],"NA")=$AF111,1,0),0)</f>
        <v>0</v>
      </c>
      <c r="AK111" s="22">
        <f>IF(COUNTIFS(TabSynthez[Test],"="&amp;$AE111&amp;".*",TabSynthez[Page5],"Validé")&gt;0,IF(COUNTIFS(TabSynthez[Test],"="&amp;$AE111&amp;".*",TabSynthez[Page5],"Validé")+COUNTIFS(TabSynthez[Test],"="&amp;$AE111&amp;".*",TabSynthez[Page5],"NA")=$AF111,1,0),0)</f>
        <v>0</v>
      </c>
      <c r="AL111" s="22">
        <f>IF(COUNTIFS(TabSynthez[Test],"="&amp;$AE111&amp;".*",TabSynthez[Page6],"Validé")&gt;0,IF(COUNTIFS(TabSynthez[Test],"="&amp;$AE111&amp;".*",TabSynthez[Page6],"Validé")+COUNTIFS(TabSynthez[Test],"="&amp;$AE111&amp;".*",TabSynthez[Page6],"NA")=$AF111,1,0),0)</f>
        <v>0</v>
      </c>
      <c r="AM111" s="22">
        <f>IF(COUNTIFS(TabSynthez[Test],"="&amp;$AE111&amp;".*",TabSynthez[Page7],"Validé")&gt;0,IF(COUNTIFS(TabSynthez[Test],"="&amp;$AE111&amp;".*",TabSynthez[Page7],"Validé")+COUNTIFS(TabSynthez[Test],"="&amp;$AE111&amp;".*",TabSynthez[Page7],"NA")=$AF111,1,0),0)</f>
        <v>0</v>
      </c>
      <c r="AN111" s="22">
        <f>IF(COUNTIFS(TabSynthez[Test],"="&amp;$AE111&amp;".*",TabSynthez[Page8],"Validé")&gt;0,IF(COUNTIFS(TabSynthez[Test],"="&amp;$AE111&amp;".*",TabSynthez[Page8],"Validé")+COUNTIFS(TabSynthez[Test],"="&amp;$AE111&amp;".*",TabSynthez[Page8],"NA")=$AF111,1,0),0)</f>
        <v>0</v>
      </c>
      <c r="AO111" s="22">
        <f>IF(COUNTIFS(TabSynthez[Test],"="&amp;$AE111&amp;".*",TabSynthez[Page9],"Validé")&gt;0,IF(COUNTIFS(TabSynthez[Test],"="&amp;$AE111&amp;".*",TabSynthez[Page9],"Validé")+COUNTIFS(TabSynthez[Test],"="&amp;$AE111&amp;".*",TabSynthez[Page9],"NA")=$AF111,1,0),0)</f>
        <v>0</v>
      </c>
      <c r="AP111" s="22">
        <f>IF(COUNTIFS(TabSynthez[Test],"="&amp;$AE111&amp;".*",TabSynthez[Page10],"Validé")&gt;0,IF(COUNTIFS(TabSynthez[Test],"="&amp;$AE111&amp;".*",TabSynthez[Page10],"Validé")+COUNTIFS(TabSynthez[Test],"="&amp;$AE111&amp;".*",TabSynthez[Page10],"NA")=$AF111,1,0),0)</f>
        <v>0</v>
      </c>
      <c r="AQ111" s="22">
        <f>IF(COUNTIFS(TabSynthez[Test],"="&amp;$AE111&amp;".*",TabSynthez[Page11],"Validé")&gt;0,IF(COUNTIFS(TabSynthez[Test],"="&amp;$AE111&amp;".*",TabSynthez[Page11],"Validé")+COUNTIFS(TabSynthez[Test],"="&amp;$AE111&amp;".*",TabSynthez[Page11],"NA")=$AF111,1,0),0)</f>
        <v>0</v>
      </c>
      <c r="AR111" s="22">
        <f>IF(COUNTIFS(TabSynthez[Test],"="&amp;$AE111&amp;".*",TabSynthez[Page12],"Validé")&gt;0,IF(COUNTIFS(TabSynthez[Test],"="&amp;$AE111&amp;".*",TabSynthez[Page12],"Validé")+COUNTIFS(TabSynthez[Test],"="&amp;$AE111&amp;".*",TabSynthez[Page12],"NA")=$AF111,1,0),0)</f>
        <v>0</v>
      </c>
      <c r="AS111" s="22">
        <f>IF(COUNTIFS(TabSynthez[Test],"="&amp;$AE111&amp;".*",TabSynthez[Page13],"Validé")&gt;0,IF(COUNTIFS(TabSynthez[Test],"="&amp;$AE111&amp;".*",TabSynthez[Page13],"Validé")+COUNTIFS(TabSynthez[Test],"="&amp;$AE111&amp;".*",TabSynthez[Page13],"NA")=$AF111,1,0),0)</f>
        <v>0</v>
      </c>
    </row>
    <row r="112" spans="1:45" s="9" customFormat="1" x14ac:dyDescent="0.25">
      <c r="A112" s="68"/>
      <c r="B112" s="75" t="str">
        <f>Modèle!B114</f>
        <v>Tableaux</v>
      </c>
      <c r="C112" s="82" t="str">
        <f>Modèle!D114</f>
        <v>5.7.3</v>
      </c>
      <c r="D112" s="83" t="str">
        <f>Modèle!E114</f>
        <v>A</v>
      </c>
      <c r="E112" s="193">
        <f ca="1">COUNTIF(OFFSET(Synthèse!$G121,0,0,1,COUNTA(Synthèse!$10:$10)-6),"="&amp;$E$1)</f>
        <v>0</v>
      </c>
      <c r="F112" s="193">
        <f ca="1">COUNTIF(OFFSET(Synthèse!$G121,0,0,1,COUNTA(Synthèse!$10:$10)-6),"="&amp;$F$1)</f>
        <v>0</v>
      </c>
      <c r="G112" s="193">
        <f ca="1">COUNTIF(OFFSET(Synthèse!$G121,0,0,1,COUNTA(Synthèse!$10:$10)-6),"="&amp;$G$1)</f>
        <v>0</v>
      </c>
      <c r="H112" s="193">
        <f ca="1">COUNTIF(OFFSET(Synthèse!$G121,0,0,1,COUNTA(Synthèse!$10:$10)-6),"="&amp;$H$1)</f>
        <v>13</v>
      </c>
      <c r="I112" s="219">
        <f t="shared" ca="1" si="10"/>
        <v>13</v>
      </c>
      <c r="J112" s="68"/>
      <c r="K112" s="96" t="s">
        <v>606</v>
      </c>
      <c r="L112" s="196" t="s">
        <v>24</v>
      </c>
      <c r="M112" s="196"/>
      <c r="N112" s="196" t="s">
        <v>398</v>
      </c>
      <c r="O112" s="197">
        <f ca="1">IF(SUM(E$205:E$206)&gt;=1,0,1)</f>
        <v>0</v>
      </c>
      <c r="P112" s="197">
        <f ca="1">IF(SUM(E$205:E$206)&gt;=1,1,IF(SUM(G$205:G$206)&gt;=1,1,IF(SUM(F$205:F$206)&gt;=1,0,1)))</f>
        <v>1</v>
      </c>
      <c r="Q112" s="197">
        <f ca="1">IF(SUM(E$205:E$206)&gt;=1,1,IF(SUM(G$205:G$206)&gt;=1,0,1))</f>
        <v>1</v>
      </c>
      <c r="R112" s="197">
        <f ca="1">IF(SUM(E$205:E$206)&gt;=1,1,IF(SUM(G$205:G$206)&gt;=1,1,IF(SUM(F$205:F$206)&gt;=1,1,IF(SUM(H$205:H$206)&gt;=1,0,1))))</f>
        <v>1</v>
      </c>
      <c r="S112" s="68"/>
      <c r="U112" s="68"/>
      <c r="X112" s="68"/>
      <c r="AA112" s="68"/>
      <c r="AD112" s="68"/>
      <c r="AE112" s="276" t="s">
        <v>411</v>
      </c>
      <c r="AF112" s="222">
        <f>COUNTIF(TabTrans[Test],"="&amp;Value!$AE112&amp;".*")</f>
        <v>1</v>
      </c>
      <c r="AG112" s="22">
        <f>IF(COUNTIFS(TabSynthez[Test],"="&amp;$AE112&amp;".*",TabSynthez[Page1],"Validé")&gt;0,IF(COUNTIFS(TabSynthez[Test],"="&amp;$AE112&amp;".*",TabSynthez[Page1],"Validé")+COUNTIFS(TabSynthez[Test],"="&amp;$AE112&amp;".*",TabSynthez[Page1],"NA")=$AF112,1,0),0)</f>
        <v>1</v>
      </c>
      <c r="AH112" s="22">
        <f>IF(COUNTIFS(TabSynthez[Test],"="&amp;$AE112&amp;".*",TabSynthez[Page2],"Validé")&gt;0,IF(COUNTIFS(TabSynthez[Test],"="&amp;$AE112&amp;".*",TabSynthez[Page2],"Validé")+COUNTIFS(TabSynthez[Test],"="&amp;$AE112&amp;".*",TabSynthez[Page2],"NA")=$AF112,1,0),0)</f>
        <v>1</v>
      </c>
      <c r="AI112" s="22">
        <f>IF(COUNTIFS(TabSynthez[Test],"="&amp;$AE112&amp;".*",TabSynthez[Page3],"Validé")&gt;0,IF(COUNTIFS(TabSynthez[Test],"="&amp;$AE112&amp;".*",TabSynthez[Page3],"Validé")+COUNTIFS(TabSynthez[Test],"="&amp;$AE112&amp;".*",TabSynthez[Page3],"NA")=$AF112,1,0),0)</f>
        <v>1</v>
      </c>
      <c r="AJ112" s="22">
        <f>IF(COUNTIFS(TabSynthez[Test],"="&amp;$AE112&amp;".*",TabSynthez[Page4],"Validé")&gt;0,IF(COUNTIFS(TabSynthez[Test],"="&amp;$AE112&amp;".*",TabSynthez[Page4],"Validé")+COUNTIFS(TabSynthez[Test],"="&amp;$AE112&amp;".*",TabSynthez[Page4],"NA")=$AF112,1,0),0)</f>
        <v>1</v>
      </c>
      <c r="AK112" s="22">
        <f>IF(COUNTIFS(TabSynthez[Test],"="&amp;$AE112&amp;".*",TabSynthez[Page5],"Validé")&gt;0,IF(COUNTIFS(TabSynthez[Test],"="&amp;$AE112&amp;".*",TabSynthez[Page5],"Validé")+COUNTIFS(TabSynthez[Test],"="&amp;$AE112&amp;".*",TabSynthez[Page5],"NA")=$AF112,1,0),0)</f>
        <v>1</v>
      </c>
      <c r="AL112" s="22">
        <f>IF(COUNTIFS(TabSynthez[Test],"="&amp;$AE112&amp;".*",TabSynthez[Page6],"Validé")&gt;0,IF(COUNTIFS(TabSynthez[Test],"="&amp;$AE112&amp;".*",TabSynthez[Page6],"Validé")+COUNTIFS(TabSynthez[Test],"="&amp;$AE112&amp;".*",TabSynthez[Page6],"NA")=$AF112,1,0),0)</f>
        <v>1</v>
      </c>
      <c r="AM112" s="22">
        <f>IF(COUNTIFS(TabSynthez[Test],"="&amp;$AE112&amp;".*",TabSynthez[Page7],"Validé")&gt;0,IF(COUNTIFS(TabSynthez[Test],"="&amp;$AE112&amp;".*",TabSynthez[Page7],"Validé")+COUNTIFS(TabSynthez[Test],"="&amp;$AE112&amp;".*",TabSynthez[Page7],"NA")=$AF112,1,0),0)</f>
        <v>1</v>
      </c>
      <c r="AN112" s="22">
        <f>IF(COUNTIFS(TabSynthez[Test],"="&amp;$AE112&amp;".*",TabSynthez[Page8],"Validé")&gt;0,IF(COUNTIFS(TabSynthez[Test],"="&amp;$AE112&amp;".*",TabSynthez[Page8],"Validé")+COUNTIFS(TabSynthez[Test],"="&amp;$AE112&amp;".*",TabSynthez[Page8],"NA")=$AF112,1,0),0)</f>
        <v>1</v>
      </c>
      <c r="AO112" s="22">
        <f>IF(COUNTIFS(TabSynthez[Test],"="&amp;$AE112&amp;".*",TabSynthez[Page9],"Validé")&gt;0,IF(COUNTIFS(TabSynthez[Test],"="&amp;$AE112&amp;".*",TabSynthez[Page9],"Validé")+COUNTIFS(TabSynthez[Test],"="&amp;$AE112&amp;".*",TabSynthez[Page9],"NA")=$AF112,1,0),0)</f>
        <v>1</v>
      </c>
      <c r="AP112" s="22">
        <f>IF(COUNTIFS(TabSynthez[Test],"="&amp;$AE112&amp;".*",TabSynthez[Page10],"Validé")&gt;0,IF(COUNTIFS(TabSynthez[Test],"="&amp;$AE112&amp;".*",TabSynthez[Page10],"Validé")+COUNTIFS(TabSynthez[Test],"="&amp;$AE112&amp;".*",TabSynthez[Page10],"NA")=$AF112,1,0),0)</f>
        <v>1</v>
      </c>
      <c r="AQ112" s="22">
        <f>IF(COUNTIFS(TabSynthez[Test],"="&amp;$AE112&amp;".*",TabSynthez[Page11],"Validé")&gt;0,IF(COUNTIFS(TabSynthez[Test],"="&amp;$AE112&amp;".*",TabSynthez[Page11],"Validé")+COUNTIFS(TabSynthez[Test],"="&amp;$AE112&amp;".*",TabSynthez[Page11],"NA")=$AF112,1,0),0)</f>
        <v>1</v>
      </c>
      <c r="AR112" s="22">
        <f>IF(COUNTIFS(TabSynthez[Test],"="&amp;$AE112&amp;".*",TabSynthez[Page12],"Validé")&gt;0,IF(COUNTIFS(TabSynthez[Test],"="&amp;$AE112&amp;".*",TabSynthez[Page12],"Validé")+COUNTIFS(TabSynthez[Test],"="&amp;$AE112&amp;".*",TabSynthez[Page12],"NA")=$AF112,1,0),0)</f>
        <v>1</v>
      </c>
      <c r="AS112" s="22">
        <f>IF(COUNTIFS(TabSynthez[Test],"="&amp;$AE112&amp;".*",TabSynthez[Page13],"Validé")&gt;0,IF(COUNTIFS(TabSynthez[Test],"="&amp;$AE112&amp;".*",TabSynthez[Page13],"Validé")+COUNTIFS(TabSynthez[Test],"="&amp;$AE112&amp;".*",TabSynthez[Page13],"NA")=$AF112,1,0),0)</f>
        <v>1</v>
      </c>
    </row>
    <row r="113" spans="1:45" s="9" customFormat="1" x14ac:dyDescent="0.25">
      <c r="A113" s="68"/>
      <c r="B113" s="75" t="str">
        <f>Modèle!B115</f>
        <v>Tableaux</v>
      </c>
      <c r="C113" s="82" t="str">
        <f>Modèle!D115</f>
        <v>5.7.4</v>
      </c>
      <c r="D113" s="83" t="str">
        <f>Modèle!E115</f>
        <v>A</v>
      </c>
      <c r="E113" s="193">
        <f ca="1">COUNTIF(OFFSET(Synthèse!$G122,0,0,1,COUNTA(Synthèse!$10:$10)-6),"="&amp;$E$1)</f>
        <v>0</v>
      </c>
      <c r="F113" s="193">
        <f ca="1">COUNTIF(OFFSET(Synthèse!$G122,0,0,1,COUNTA(Synthèse!$10:$10)-6),"="&amp;$F$1)</f>
        <v>0</v>
      </c>
      <c r="G113" s="193">
        <f ca="1">COUNTIF(OFFSET(Synthèse!$G122,0,0,1,COUNTA(Synthèse!$10:$10)-6),"="&amp;$G$1)</f>
        <v>0</v>
      </c>
      <c r="H113" s="193">
        <f ca="1">COUNTIF(OFFSET(Synthèse!$G122,0,0,1,COUNTA(Synthèse!$10:$10)-6),"="&amp;$H$1)</f>
        <v>13</v>
      </c>
      <c r="I113" s="219">
        <f t="shared" ca="1" si="10"/>
        <v>13</v>
      </c>
      <c r="J113" s="68"/>
      <c r="K113" s="96" t="s">
        <v>607</v>
      </c>
      <c r="L113" s="196" t="s">
        <v>24</v>
      </c>
      <c r="M113" s="196"/>
      <c r="N113" s="196" t="s">
        <v>399</v>
      </c>
      <c r="O113" s="197">
        <f ca="1">IF(SUM(E$207:E$213)&gt;=1,0,1)</f>
        <v>0</v>
      </c>
      <c r="P113" s="197">
        <f ca="1">IF(SUM(E$207:E$213)&gt;=1,1,IF(SUM(G$207:G$213)&gt;=1,1,IF(SUM(F$207:F$213)&gt;=1,0,1)))</f>
        <v>1</v>
      </c>
      <c r="Q113" s="197">
        <f ca="1">IF(SUM(E$207:E$213)&gt;=1,1,IF(SUM(G$207:G$213)&gt;=1,0,1))</f>
        <v>1</v>
      </c>
      <c r="R113" s="197">
        <f ca="1">IF(SUM(E$207:E$213)&gt;=1,1,IF(SUM(G$207:G$213)&gt;=1,1,IF(SUM(F$207:F$213)&gt;=1,1,IF(SUM(H$207:H$213)&gt;=1,0,1))))</f>
        <v>1</v>
      </c>
      <c r="S113" s="68"/>
      <c r="U113" s="68"/>
      <c r="X113" s="68"/>
      <c r="AA113" s="68"/>
      <c r="AD113" s="68"/>
      <c r="AE113" s="276" t="s">
        <v>412</v>
      </c>
      <c r="AF113" s="222">
        <f>COUNTIF(TabTrans[Test],"="&amp;Value!$AE113&amp;".*")</f>
        <v>1</v>
      </c>
      <c r="AG113" s="22">
        <f>IF(COUNTIFS(TabSynthez[Test],"="&amp;$AE113&amp;".*",TabSynthez[Page1],"Validé")&gt;0,IF(COUNTIFS(TabSynthez[Test],"="&amp;$AE113&amp;".*",TabSynthez[Page1],"Validé")+COUNTIFS(TabSynthez[Test],"="&amp;$AE113&amp;".*",TabSynthez[Page1],"NA")=$AF113,1,0),0)</f>
        <v>0</v>
      </c>
      <c r="AH113" s="22">
        <f>IF(COUNTIFS(TabSynthez[Test],"="&amp;$AE113&amp;".*",TabSynthez[Page2],"Validé")&gt;0,IF(COUNTIFS(TabSynthez[Test],"="&amp;$AE113&amp;".*",TabSynthez[Page2],"Validé")+COUNTIFS(TabSynthez[Test],"="&amp;$AE113&amp;".*",TabSynthez[Page2],"NA")=$AF113,1,0),0)</f>
        <v>0</v>
      </c>
      <c r="AI113" s="22">
        <f>IF(COUNTIFS(TabSynthez[Test],"="&amp;$AE113&amp;".*",TabSynthez[Page3],"Validé")&gt;0,IF(COUNTIFS(TabSynthez[Test],"="&amp;$AE113&amp;".*",TabSynthez[Page3],"Validé")+COUNTIFS(TabSynthez[Test],"="&amp;$AE113&amp;".*",TabSynthez[Page3],"NA")=$AF113,1,0),0)</f>
        <v>0</v>
      </c>
      <c r="AJ113" s="22">
        <f>IF(COUNTIFS(TabSynthez[Test],"="&amp;$AE113&amp;".*",TabSynthez[Page4],"Validé")&gt;0,IF(COUNTIFS(TabSynthez[Test],"="&amp;$AE113&amp;".*",TabSynthez[Page4],"Validé")+COUNTIFS(TabSynthez[Test],"="&amp;$AE113&amp;".*",TabSynthez[Page4],"NA")=$AF113,1,0),0)</f>
        <v>0</v>
      </c>
      <c r="AK113" s="22">
        <f>IF(COUNTIFS(TabSynthez[Test],"="&amp;$AE113&amp;".*",TabSynthez[Page5],"Validé")&gt;0,IF(COUNTIFS(TabSynthez[Test],"="&amp;$AE113&amp;".*",TabSynthez[Page5],"Validé")+COUNTIFS(TabSynthez[Test],"="&amp;$AE113&amp;".*",TabSynthez[Page5],"NA")=$AF113,1,0),0)</f>
        <v>0</v>
      </c>
      <c r="AL113" s="22">
        <f>IF(COUNTIFS(TabSynthez[Test],"="&amp;$AE113&amp;".*",TabSynthez[Page6],"Validé")&gt;0,IF(COUNTIFS(TabSynthez[Test],"="&amp;$AE113&amp;".*",TabSynthez[Page6],"Validé")+COUNTIFS(TabSynthez[Test],"="&amp;$AE113&amp;".*",TabSynthez[Page6],"NA")=$AF113,1,0),0)</f>
        <v>0</v>
      </c>
      <c r="AM113" s="22">
        <f>IF(COUNTIFS(TabSynthez[Test],"="&amp;$AE113&amp;".*",TabSynthez[Page7],"Validé")&gt;0,IF(COUNTIFS(TabSynthez[Test],"="&amp;$AE113&amp;".*",TabSynthez[Page7],"Validé")+COUNTIFS(TabSynthez[Test],"="&amp;$AE113&amp;".*",TabSynthez[Page7],"NA")=$AF113,1,0),0)</f>
        <v>0</v>
      </c>
      <c r="AN113" s="22">
        <f>IF(COUNTIFS(TabSynthez[Test],"="&amp;$AE113&amp;".*",TabSynthez[Page8],"Validé")&gt;0,IF(COUNTIFS(TabSynthez[Test],"="&amp;$AE113&amp;".*",TabSynthez[Page8],"Validé")+COUNTIFS(TabSynthez[Test],"="&amp;$AE113&amp;".*",TabSynthez[Page8],"NA")=$AF113,1,0),0)</f>
        <v>0</v>
      </c>
      <c r="AO113" s="22">
        <f>IF(COUNTIFS(TabSynthez[Test],"="&amp;$AE113&amp;".*",TabSynthez[Page9],"Validé")&gt;0,IF(COUNTIFS(TabSynthez[Test],"="&amp;$AE113&amp;".*",TabSynthez[Page9],"Validé")+COUNTIFS(TabSynthez[Test],"="&amp;$AE113&amp;".*",TabSynthez[Page9],"NA")=$AF113,1,0),0)</f>
        <v>0</v>
      </c>
      <c r="AP113" s="22">
        <f>IF(COUNTIFS(TabSynthez[Test],"="&amp;$AE113&amp;".*",TabSynthez[Page10],"Validé")&gt;0,IF(COUNTIFS(TabSynthez[Test],"="&amp;$AE113&amp;".*",TabSynthez[Page10],"Validé")+COUNTIFS(TabSynthez[Test],"="&amp;$AE113&amp;".*",TabSynthez[Page10],"NA")=$AF113,1,0),0)</f>
        <v>0</v>
      </c>
      <c r="AQ113" s="22">
        <f>IF(COUNTIFS(TabSynthez[Test],"="&amp;$AE113&amp;".*",TabSynthez[Page11],"Validé")&gt;0,IF(COUNTIFS(TabSynthez[Test],"="&amp;$AE113&amp;".*",TabSynthez[Page11],"Validé")+COUNTIFS(TabSynthez[Test],"="&amp;$AE113&amp;".*",TabSynthez[Page11],"NA")=$AF113,1,0),0)</f>
        <v>0</v>
      </c>
      <c r="AR113" s="22">
        <f>IF(COUNTIFS(TabSynthez[Test],"="&amp;$AE113&amp;".*",TabSynthez[Page12],"Validé")&gt;0,IF(COUNTIFS(TabSynthez[Test],"="&amp;$AE113&amp;".*",TabSynthez[Page12],"Validé")+COUNTIFS(TabSynthez[Test],"="&amp;$AE113&amp;".*",TabSynthez[Page12],"NA")=$AF113,1,0),0)</f>
        <v>0</v>
      </c>
      <c r="AS113" s="22">
        <f>IF(COUNTIFS(TabSynthez[Test],"="&amp;$AE113&amp;".*",TabSynthez[Page13],"Validé")&gt;0,IF(COUNTIFS(TabSynthez[Test],"="&amp;$AE113&amp;".*",TabSynthez[Page13],"Validé")+COUNTIFS(TabSynthez[Test],"="&amp;$AE113&amp;".*",TabSynthez[Page13],"NA")=$AF113,1,0),0)</f>
        <v>0</v>
      </c>
    </row>
    <row r="114" spans="1:45" s="9" customFormat="1" x14ac:dyDescent="0.25">
      <c r="A114" s="68"/>
      <c r="B114" s="75" t="str">
        <f>Modèle!B116</f>
        <v>Tableaux</v>
      </c>
      <c r="C114" s="82" t="str">
        <f>Modèle!D116</f>
        <v>5.7.5</v>
      </c>
      <c r="D114" s="83" t="str">
        <f>Modèle!E116</f>
        <v>A</v>
      </c>
      <c r="E114" s="193">
        <f ca="1">COUNTIF(OFFSET(Synthèse!$G123,0,0,1,COUNTA(Synthèse!$10:$10)-6),"="&amp;$E$1)</f>
        <v>0</v>
      </c>
      <c r="F114" s="193">
        <f ca="1">COUNTIF(OFFSET(Synthèse!$G123,0,0,1,COUNTA(Synthèse!$10:$10)-6),"="&amp;$F$1)</f>
        <v>0</v>
      </c>
      <c r="G114" s="193">
        <f ca="1">COUNTIF(OFFSET(Synthèse!$G123,0,0,1,COUNTA(Synthèse!$10:$10)-6),"="&amp;$G$1)</f>
        <v>0</v>
      </c>
      <c r="H114" s="193">
        <f ca="1">COUNTIF(OFFSET(Synthèse!$G123,0,0,1,COUNTA(Synthèse!$10:$10)-6),"="&amp;$H$1)</f>
        <v>13</v>
      </c>
      <c r="I114" s="219">
        <f t="shared" ca="1" si="10"/>
        <v>13</v>
      </c>
      <c r="J114" s="68"/>
      <c r="K114" s="96" t="s">
        <v>608</v>
      </c>
      <c r="L114" s="196" t="s">
        <v>25</v>
      </c>
      <c r="M114" s="196"/>
      <c r="N114" s="196" t="s">
        <v>400</v>
      </c>
      <c r="O114" s="197">
        <f ca="1">IF(SUM(E$214:E$215)&gt;=1,0,1)</f>
        <v>0</v>
      </c>
      <c r="P114" s="197">
        <f ca="1">IF(SUM(E$214:E$215)&gt;=1,1,IF(SUM(G$214:G$215)&gt;=1,1,IF(SUM(F$214:F$215)&gt;=1,0,1)))</f>
        <v>1</v>
      </c>
      <c r="Q114" s="197">
        <f ca="1">IF(SUM(E$214:E$215)&gt;=1,1,IF(SUM(G$214:G$215)&gt;=1,0,1))</f>
        <v>1</v>
      </c>
      <c r="R114" s="197">
        <f ca="1">IF(SUM(E$214:E$215)&gt;=1,1,IF(SUM(G$214:G$215)&gt;=1,1,IF(SUM(F$214:F$215)&gt;=1,1,IF(SUM(H$214:H$215)&gt;=1,0,1))))</f>
        <v>1</v>
      </c>
      <c r="S114" s="68"/>
      <c r="U114" s="68"/>
      <c r="X114" s="68"/>
      <c r="AA114" s="68"/>
      <c r="AD114" s="68"/>
      <c r="AE114" s="276" t="s">
        <v>413</v>
      </c>
      <c r="AF114" s="222">
        <f>COUNTIF(TabTrans[Test],"="&amp;Value!$AE114&amp;".*")</f>
        <v>1</v>
      </c>
      <c r="AG114" s="22">
        <f>IF(COUNTIFS(TabSynthez[Test],"="&amp;$AE114&amp;".*",TabSynthez[Page1],"Validé")&gt;0,IF(COUNTIFS(TabSynthez[Test],"="&amp;$AE114&amp;".*",TabSynthez[Page1],"Validé")+COUNTIFS(TabSynthez[Test],"="&amp;$AE114&amp;".*",TabSynthez[Page1],"NA")=$AF114,1,0),0)</f>
        <v>1</v>
      </c>
      <c r="AH114" s="22">
        <f>IF(COUNTIFS(TabSynthez[Test],"="&amp;$AE114&amp;".*",TabSynthez[Page2],"Validé")&gt;0,IF(COUNTIFS(TabSynthez[Test],"="&amp;$AE114&amp;".*",TabSynthez[Page2],"Validé")+COUNTIFS(TabSynthez[Test],"="&amp;$AE114&amp;".*",TabSynthez[Page2],"NA")=$AF114,1,0),0)</f>
        <v>1</v>
      </c>
      <c r="AI114" s="22">
        <f>IF(COUNTIFS(TabSynthez[Test],"="&amp;$AE114&amp;".*",TabSynthez[Page3],"Validé")&gt;0,IF(COUNTIFS(TabSynthez[Test],"="&amp;$AE114&amp;".*",TabSynthez[Page3],"Validé")+COUNTIFS(TabSynthez[Test],"="&amp;$AE114&amp;".*",TabSynthez[Page3],"NA")=$AF114,1,0),0)</f>
        <v>1</v>
      </c>
      <c r="AJ114" s="22">
        <f>IF(COUNTIFS(TabSynthez[Test],"="&amp;$AE114&amp;".*",TabSynthez[Page4],"Validé")&gt;0,IF(COUNTIFS(TabSynthez[Test],"="&amp;$AE114&amp;".*",TabSynthez[Page4],"Validé")+COUNTIFS(TabSynthez[Test],"="&amp;$AE114&amp;".*",TabSynthez[Page4],"NA")=$AF114,1,0),0)</f>
        <v>0</v>
      </c>
      <c r="AK114" s="22">
        <f>IF(COUNTIFS(TabSynthez[Test],"="&amp;$AE114&amp;".*",TabSynthez[Page5],"Validé")&gt;0,IF(COUNTIFS(TabSynthez[Test],"="&amp;$AE114&amp;".*",TabSynthez[Page5],"Validé")+COUNTIFS(TabSynthez[Test],"="&amp;$AE114&amp;".*",TabSynthez[Page5],"NA")=$AF114,1,0),0)</f>
        <v>0</v>
      </c>
      <c r="AL114" s="22">
        <f>IF(COUNTIFS(TabSynthez[Test],"="&amp;$AE114&amp;".*",TabSynthez[Page6],"Validé")&gt;0,IF(COUNTIFS(TabSynthez[Test],"="&amp;$AE114&amp;".*",TabSynthez[Page6],"Validé")+COUNTIFS(TabSynthez[Test],"="&amp;$AE114&amp;".*",TabSynthez[Page6],"NA")=$AF114,1,0),0)</f>
        <v>0</v>
      </c>
      <c r="AM114" s="22">
        <f>IF(COUNTIFS(TabSynthez[Test],"="&amp;$AE114&amp;".*",TabSynthez[Page7],"Validé")&gt;0,IF(COUNTIFS(TabSynthez[Test],"="&amp;$AE114&amp;".*",TabSynthez[Page7],"Validé")+COUNTIFS(TabSynthez[Test],"="&amp;$AE114&amp;".*",TabSynthez[Page7],"NA")=$AF114,1,0),0)</f>
        <v>1</v>
      </c>
      <c r="AN114" s="22">
        <f>IF(COUNTIFS(TabSynthez[Test],"="&amp;$AE114&amp;".*",TabSynthez[Page8],"Validé")&gt;0,IF(COUNTIFS(TabSynthez[Test],"="&amp;$AE114&amp;".*",TabSynthez[Page8],"Validé")+COUNTIFS(TabSynthez[Test],"="&amp;$AE114&amp;".*",TabSynthez[Page8],"NA")=$AF114,1,0),0)</f>
        <v>1</v>
      </c>
      <c r="AO114" s="22">
        <f>IF(COUNTIFS(TabSynthez[Test],"="&amp;$AE114&amp;".*",TabSynthez[Page9],"Validé")&gt;0,IF(COUNTIFS(TabSynthez[Test],"="&amp;$AE114&amp;".*",TabSynthez[Page9],"Validé")+COUNTIFS(TabSynthez[Test],"="&amp;$AE114&amp;".*",TabSynthez[Page9],"NA")=$AF114,1,0),0)</f>
        <v>1</v>
      </c>
      <c r="AP114" s="22">
        <f>IF(COUNTIFS(TabSynthez[Test],"="&amp;$AE114&amp;".*",TabSynthez[Page10],"Validé")&gt;0,IF(COUNTIFS(TabSynthez[Test],"="&amp;$AE114&amp;".*",TabSynthez[Page10],"Validé")+COUNTIFS(TabSynthez[Test],"="&amp;$AE114&amp;".*",TabSynthez[Page10],"NA")=$AF114,1,0),0)</f>
        <v>0</v>
      </c>
      <c r="AQ114" s="22">
        <f>IF(COUNTIFS(TabSynthez[Test],"="&amp;$AE114&amp;".*",TabSynthez[Page11],"Validé")&gt;0,IF(COUNTIFS(TabSynthez[Test],"="&amp;$AE114&amp;".*",TabSynthez[Page11],"Validé")+COUNTIFS(TabSynthez[Test],"="&amp;$AE114&amp;".*",TabSynthez[Page11],"NA")=$AF114,1,0),0)</f>
        <v>0</v>
      </c>
      <c r="AR114" s="22">
        <f>IF(COUNTIFS(TabSynthez[Test],"="&amp;$AE114&amp;".*",TabSynthez[Page12],"Validé")&gt;0,IF(COUNTIFS(TabSynthez[Test],"="&amp;$AE114&amp;".*",TabSynthez[Page12],"Validé")+COUNTIFS(TabSynthez[Test],"="&amp;$AE114&amp;".*",TabSynthez[Page12],"NA")=$AF114,1,0),0)</f>
        <v>0</v>
      </c>
      <c r="AS114" s="22">
        <f>IF(COUNTIFS(TabSynthez[Test],"="&amp;$AE114&amp;".*",TabSynthez[Page13],"Validé")&gt;0,IF(COUNTIFS(TabSynthez[Test],"="&amp;$AE114&amp;".*",TabSynthez[Page13],"Validé")+COUNTIFS(TabSynthez[Test],"="&amp;$AE114&amp;".*",TabSynthez[Page13],"NA")=$AF114,1,0),0)</f>
        <v>0</v>
      </c>
    </row>
    <row r="115" spans="1:45" s="9" customFormat="1" x14ac:dyDescent="0.25">
      <c r="A115" s="68"/>
      <c r="B115" s="74" t="str">
        <f>Modèle!B117</f>
        <v>Tableaux</v>
      </c>
      <c r="C115" s="80" t="str">
        <f>Modèle!D117</f>
        <v>5.8.1</v>
      </c>
      <c r="D115" s="81" t="str">
        <f>Modèle!E117</f>
        <v>A</v>
      </c>
      <c r="E115" s="192">
        <f ca="1">COUNTIF(OFFSET(Synthèse!$G124,0,0,1,COUNTA(Synthèse!$10:$10)-6),"="&amp;$E$1)</f>
        <v>1</v>
      </c>
      <c r="F115" s="192">
        <f ca="1">COUNTIF(OFFSET(Synthèse!$G124,0,0,1,COUNTA(Synthèse!$10:$10)-6),"="&amp;$F$1)</f>
        <v>0</v>
      </c>
      <c r="G115" s="192">
        <f ca="1">COUNTIF(OFFSET(Synthèse!$G124,0,0,1,COUNTA(Synthèse!$10:$10)-6),"="&amp;$G$1)</f>
        <v>0</v>
      </c>
      <c r="H115" s="192">
        <f ca="1">COUNTIF(OFFSET(Synthèse!$G124,0,0,1,COUNTA(Synthèse!$10:$10)-6),"="&amp;$H$1)</f>
        <v>12</v>
      </c>
      <c r="I115" s="219">
        <f t="shared" ca="1" si="10"/>
        <v>13</v>
      </c>
      <c r="J115" s="68"/>
      <c r="K115" s="96" t="s">
        <v>609</v>
      </c>
      <c r="L115" s="196" t="s">
        <v>25</v>
      </c>
      <c r="M115" s="196"/>
      <c r="N115" s="196" t="s">
        <v>401</v>
      </c>
      <c r="O115" s="197">
        <f ca="1">IF(SUM(E$216:E$217)&gt;=1,0,1)</f>
        <v>1</v>
      </c>
      <c r="P115" s="197">
        <f ca="1">IF(SUM(E$216:E$217)&gt;=1,1,IF(SUM(G$216:G$217)&gt;=1,1,IF(SUM(F$216:F$217)&gt;=1,0,1)))</f>
        <v>1</v>
      </c>
      <c r="Q115" s="197">
        <f ca="1">IF(SUM(E$216:E$217)&gt;=1,1,IF(SUM(G$216:G$217)&gt;=1,0,1))</f>
        <v>1</v>
      </c>
      <c r="R115" s="197">
        <f ca="1">IF(SUM(E$216:E$217)&gt;=1,1,IF(SUM(G$216:G$217)&gt;=1,1,IF(SUM(F$216:F$217)&gt;=1,1,IF(SUM(H$216:H$217)&gt;=1,0,1))))</f>
        <v>0</v>
      </c>
      <c r="S115" s="68"/>
      <c r="U115" s="68"/>
      <c r="X115" s="68"/>
      <c r="AA115" s="68"/>
      <c r="AD115" s="68"/>
      <c r="AE115" s="276" t="s">
        <v>414</v>
      </c>
      <c r="AF115" s="222">
        <f>COUNTIF(TabTrans[Test],"="&amp;Value!$AE115&amp;".*")</f>
        <v>4</v>
      </c>
      <c r="AG115" s="22">
        <f>IF(COUNTIFS(TabSynthez[Test],"="&amp;$AE115&amp;".*",TabSynthez[Page1],"Validé")&gt;0,IF(COUNTIFS(TabSynthez[Test],"="&amp;$AE115&amp;".*",TabSynthez[Page1],"Validé")+COUNTIFS(TabSynthez[Test],"="&amp;$AE115&amp;".*",TabSynthez[Page1],"NA")=$AF115,1,0),0)</f>
        <v>1</v>
      </c>
      <c r="AH115" s="22">
        <f>IF(COUNTIFS(TabSynthez[Test],"="&amp;$AE115&amp;".*",TabSynthez[Page2],"Validé")&gt;0,IF(COUNTIFS(TabSynthez[Test],"="&amp;$AE115&amp;".*",TabSynthez[Page2],"Validé")+COUNTIFS(TabSynthez[Test],"="&amp;$AE115&amp;".*",TabSynthez[Page2],"NA")=$AF115,1,0),0)</f>
        <v>1</v>
      </c>
      <c r="AI115" s="22">
        <f>IF(COUNTIFS(TabSynthez[Test],"="&amp;$AE115&amp;".*",TabSynthez[Page3],"Validé")&gt;0,IF(COUNTIFS(TabSynthez[Test],"="&amp;$AE115&amp;".*",TabSynthez[Page3],"Validé")+COUNTIFS(TabSynthez[Test],"="&amp;$AE115&amp;".*",TabSynthez[Page3],"NA")=$AF115,1,0),0)</f>
        <v>1</v>
      </c>
      <c r="AJ115" s="22">
        <f>IF(COUNTIFS(TabSynthez[Test],"="&amp;$AE115&amp;".*",TabSynthez[Page4],"Validé")&gt;0,IF(COUNTIFS(TabSynthez[Test],"="&amp;$AE115&amp;".*",TabSynthez[Page4],"Validé")+COUNTIFS(TabSynthez[Test],"="&amp;$AE115&amp;".*",TabSynthez[Page4],"NA")=$AF115,1,0),0)</f>
        <v>1</v>
      </c>
      <c r="AK115" s="22">
        <f>IF(COUNTIFS(TabSynthez[Test],"="&amp;$AE115&amp;".*",TabSynthez[Page5],"Validé")&gt;0,IF(COUNTIFS(TabSynthez[Test],"="&amp;$AE115&amp;".*",TabSynthez[Page5],"Validé")+COUNTIFS(TabSynthez[Test],"="&amp;$AE115&amp;".*",TabSynthez[Page5],"NA")=$AF115,1,0),0)</f>
        <v>1</v>
      </c>
      <c r="AL115" s="22">
        <f>IF(COUNTIFS(TabSynthez[Test],"="&amp;$AE115&amp;".*",TabSynthez[Page6],"Validé")&gt;0,IF(COUNTIFS(TabSynthez[Test],"="&amp;$AE115&amp;".*",TabSynthez[Page6],"Validé")+COUNTIFS(TabSynthez[Test],"="&amp;$AE115&amp;".*",TabSynthez[Page6],"NA")=$AF115,1,0),0)</f>
        <v>1</v>
      </c>
      <c r="AM115" s="22">
        <f>IF(COUNTIFS(TabSynthez[Test],"="&amp;$AE115&amp;".*",TabSynthez[Page7],"Validé")&gt;0,IF(COUNTIFS(TabSynthez[Test],"="&amp;$AE115&amp;".*",TabSynthez[Page7],"Validé")+COUNTIFS(TabSynthez[Test],"="&amp;$AE115&amp;".*",TabSynthez[Page7],"NA")=$AF115,1,0),0)</f>
        <v>1</v>
      </c>
      <c r="AN115" s="22">
        <f>IF(COUNTIFS(TabSynthez[Test],"="&amp;$AE115&amp;".*",TabSynthez[Page8],"Validé")&gt;0,IF(COUNTIFS(TabSynthez[Test],"="&amp;$AE115&amp;".*",TabSynthez[Page8],"Validé")+COUNTIFS(TabSynthez[Test],"="&amp;$AE115&amp;".*",TabSynthez[Page8],"NA")=$AF115,1,0),0)</f>
        <v>1</v>
      </c>
      <c r="AO115" s="22">
        <f>IF(COUNTIFS(TabSynthez[Test],"="&amp;$AE115&amp;".*",TabSynthez[Page9],"Validé")&gt;0,IF(COUNTIFS(TabSynthez[Test],"="&amp;$AE115&amp;".*",TabSynthez[Page9],"Validé")+COUNTIFS(TabSynthez[Test],"="&amp;$AE115&amp;".*",TabSynthez[Page9],"NA")=$AF115,1,0),0)</f>
        <v>1</v>
      </c>
      <c r="AP115" s="22">
        <f>IF(COUNTIFS(TabSynthez[Test],"="&amp;$AE115&amp;".*",TabSynthez[Page10],"Validé")&gt;0,IF(COUNTIFS(TabSynthez[Test],"="&amp;$AE115&amp;".*",TabSynthez[Page10],"Validé")+COUNTIFS(TabSynthez[Test],"="&amp;$AE115&amp;".*",TabSynthez[Page10],"NA")=$AF115,1,0),0)</f>
        <v>1</v>
      </c>
      <c r="AQ115" s="22">
        <f>IF(COUNTIFS(TabSynthez[Test],"="&amp;$AE115&amp;".*",TabSynthez[Page11],"Validé")&gt;0,IF(COUNTIFS(TabSynthez[Test],"="&amp;$AE115&amp;".*",TabSynthez[Page11],"Validé")+COUNTIFS(TabSynthez[Test],"="&amp;$AE115&amp;".*",TabSynthez[Page11],"NA")=$AF115,1,0),0)</f>
        <v>1</v>
      </c>
      <c r="AR115" s="22">
        <f>IF(COUNTIFS(TabSynthez[Test],"="&amp;$AE115&amp;".*",TabSynthez[Page12],"Validé")&gt;0,IF(COUNTIFS(TabSynthez[Test],"="&amp;$AE115&amp;".*",TabSynthez[Page12],"Validé")+COUNTIFS(TabSynthez[Test],"="&amp;$AE115&amp;".*",TabSynthez[Page12],"NA")=$AF115,1,0),0)</f>
        <v>1</v>
      </c>
      <c r="AS115" s="22">
        <f>IF(COUNTIFS(TabSynthez[Test],"="&amp;$AE115&amp;".*",TabSynthez[Page13],"Validé")&gt;0,IF(COUNTIFS(TabSynthez[Test],"="&amp;$AE115&amp;".*",TabSynthez[Page13],"Validé")+COUNTIFS(TabSynthez[Test],"="&amp;$AE115&amp;".*",TabSynthez[Page13],"NA")=$AF115,1,0),0)</f>
        <v>1</v>
      </c>
    </row>
    <row r="116" spans="1:45" s="9" customFormat="1" x14ac:dyDescent="0.25">
      <c r="A116" s="68"/>
      <c r="B116" s="75" t="str">
        <f>Modèle!B118</f>
        <v>Liens</v>
      </c>
      <c r="C116" s="82" t="str">
        <f>Modèle!D118</f>
        <v>6.1.1</v>
      </c>
      <c r="D116" s="83" t="str">
        <f>Modèle!E118</f>
        <v>A</v>
      </c>
      <c r="E116" s="193">
        <f ca="1">COUNTIF(OFFSET(Synthèse!$G125,0,0,1,COUNTA(Synthèse!$10:$10)-6),"="&amp;$E$1)</f>
        <v>4</v>
      </c>
      <c r="F116" s="193">
        <f ca="1">COUNTIF(OFFSET(Synthèse!$G125,0,0,1,COUNTA(Synthèse!$10:$10)-6),"="&amp;$F$1)</f>
        <v>9</v>
      </c>
      <c r="G116" s="193">
        <f ca="1">COUNTIF(OFFSET(Synthèse!$G125,0,0,1,COUNTA(Synthèse!$10:$10)-6),"="&amp;$G$1)</f>
        <v>0</v>
      </c>
      <c r="H116" s="193">
        <f ca="1">COUNTIF(OFFSET(Synthèse!$G125,0,0,1,COUNTA(Synthèse!$10:$10)-6),"="&amp;$H$1)</f>
        <v>0</v>
      </c>
      <c r="I116" s="219">
        <f t="shared" ca="1" si="10"/>
        <v>13</v>
      </c>
      <c r="J116" s="68"/>
      <c r="K116" s="96" t="s">
        <v>610</v>
      </c>
      <c r="L116" s="196" t="s">
        <v>25</v>
      </c>
      <c r="M116" s="196"/>
      <c r="N116" s="196" t="s">
        <v>402</v>
      </c>
      <c r="O116" s="197">
        <f ca="1">IF(SUM(E$218:E$218)&gt;=1,0,1)</f>
        <v>1</v>
      </c>
      <c r="P116" s="197">
        <f ca="1">IF(SUM(E$218)&gt;=1,1,IF(SUM(G$218)&gt;=1,1,IF(SUM(F$218)&gt;=1,0,1)))</f>
        <v>1</v>
      </c>
      <c r="Q116" s="197">
        <f ca="1">IF(SUM(E$218)&gt;=1,1,IF(SUM(G$218)&gt;=1,0,1))</f>
        <v>1</v>
      </c>
      <c r="R116" s="197">
        <f ca="1">IF(SUM(E$218)&gt;=1,1,IF(SUM(G$218)&gt;=1,1,IF(SUM(F$218)&gt;=1,1,IF(SUM(H$218)&gt;=1,0,1))))</f>
        <v>0</v>
      </c>
      <c r="S116" s="68"/>
      <c r="U116" s="68"/>
      <c r="X116" s="68"/>
      <c r="AA116" s="68"/>
      <c r="AD116" s="68"/>
      <c r="AE116" s="276" t="s">
        <v>415</v>
      </c>
      <c r="AF116" s="222">
        <f>COUNTIF(TabTrans[Test],"="&amp;Value!$AE116&amp;".*")</f>
        <v>1</v>
      </c>
      <c r="AG116" s="22">
        <f>IF(COUNTIFS(TabSynthez[Test],"="&amp;$AE116&amp;".*",TabSynthez[Page1],"Validé")&gt;0,IF(COUNTIFS(TabSynthez[Test],"="&amp;$AE116&amp;".*",TabSynthez[Page1],"Validé")+COUNTIFS(TabSynthez[Test],"="&amp;$AE116&amp;".*",TabSynthez[Page1],"NA")=$AF116,1,0),0)</f>
        <v>1</v>
      </c>
      <c r="AH116" s="22">
        <f>IF(COUNTIFS(TabSynthez[Test],"="&amp;$AE116&amp;".*",TabSynthez[Page2],"Validé")&gt;0,IF(COUNTIFS(TabSynthez[Test],"="&amp;$AE116&amp;".*",TabSynthez[Page2],"Validé")+COUNTIFS(TabSynthez[Test],"="&amp;$AE116&amp;".*",TabSynthez[Page2],"NA")=$AF116,1,0),0)</f>
        <v>1</v>
      </c>
      <c r="AI116" s="22">
        <f>IF(COUNTIFS(TabSynthez[Test],"="&amp;$AE116&amp;".*",TabSynthez[Page3],"Validé")&gt;0,IF(COUNTIFS(TabSynthez[Test],"="&amp;$AE116&amp;".*",TabSynthez[Page3],"Validé")+COUNTIFS(TabSynthez[Test],"="&amp;$AE116&amp;".*",TabSynthez[Page3],"NA")=$AF116,1,0),0)</f>
        <v>1</v>
      </c>
      <c r="AJ116" s="22">
        <f>IF(COUNTIFS(TabSynthez[Test],"="&amp;$AE116&amp;".*",TabSynthez[Page4],"Validé")&gt;0,IF(COUNTIFS(TabSynthez[Test],"="&amp;$AE116&amp;".*",TabSynthez[Page4],"Validé")+COUNTIFS(TabSynthez[Test],"="&amp;$AE116&amp;".*",TabSynthez[Page4],"NA")=$AF116,1,0),0)</f>
        <v>1</v>
      </c>
      <c r="AK116" s="22">
        <f>IF(COUNTIFS(TabSynthez[Test],"="&amp;$AE116&amp;".*",TabSynthez[Page5],"Validé")&gt;0,IF(COUNTIFS(TabSynthez[Test],"="&amp;$AE116&amp;".*",TabSynthez[Page5],"Validé")+COUNTIFS(TabSynthez[Test],"="&amp;$AE116&amp;".*",TabSynthez[Page5],"NA")=$AF116,1,0),0)</f>
        <v>1</v>
      </c>
      <c r="AL116" s="22">
        <f>IF(COUNTIFS(TabSynthez[Test],"="&amp;$AE116&amp;".*",TabSynthez[Page6],"Validé")&gt;0,IF(COUNTIFS(TabSynthez[Test],"="&amp;$AE116&amp;".*",TabSynthez[Page6],"Validé")+COUNTIFS(TabSynthez[Test],"="&amp;$AE116&amp;".*",TabSynthez[Page6],"NA")=$AF116,1,0),0)</f>
        <v>1</v>
      </c>
      <c r="AM116" s="22">
        <f>IF(COUNTIFS(TabSynthez[Test],"="&amp;$AE116&amp;".*",TabSynthez[Page7],"Validé")&gt;0,IF(COUNTIFS(TabSynthez[Test],"="&amp;$AE116&amp;".*",TabSynthez[Page7],"Validé")+COUNTIFS(TabSynthez[Test],"="&amp;$AE116&amp;".*",TabSynthez[Page7],"NA")=$AF116,1,0),0)</f>
        <v>1</v>
      </c>
      <c r="AN116" s="22">
        <f>IF(COUNTIFS(TabSynthez[Test],"="&amp;$AE116&amp;".*",TabSynthez[Page8],"Validé")&gt;0,IF(COUNTIFS(TabSynthez[Test],"="&amp;$AE116&amp;".*",TabSynthez[Page8],"Validé")+COUNTIFS(TabSynthez[Test],"="&amp;$AE116&amp;".*",TabSynthez[Page8],"NA")=$AF116,1,0),0)</f>
        <v>1</v>
      </c>
      <c r="AO116" s="22">
        <f>IF(COUNTIFS(TabSynthez[Test],"="&amp;$AE116&amp;".*",TabSynthez[Page9],"Validé")&gt;0,IF(COUNTIFS(TabSynthez[Test],"="&amp;$AE116&amp;".*",TabSynthez[Page9],"Validé")+COUNTIFS(TabSynthez[Test],"="&amp;$AE116&amp;".*",TabSynthez[Page9],"NA")=$AF116,1,0),0)</f>
        <v>1</v>
      </c>
      <c r="AP116" s="22">
        <f>IF(COUNTIFS(TabSynthez[Test],"="&amp;$AE116&amp;".*",TabSynthez[Page10],"Validé")&gt;0,IF(COUNTIFS(TabSynthez[Test],"="&amp;$AE116&amp;".*",TabSynthez[Page10],"Validé")+COUNTIFS(TabSynthez[Test],"="&amp;$AE116&amp;".*",TabSynthez[Page10],"NA")=$AF116,1,0),0)</f>
        <v>1</v>
      </c>
      <c r="AQ116" s="22">
        <f>IF(COUNTIFS(TabSynthez[Test],"="&amp;$AE116&amp;".*",TabSynthez[Page11],"Validé")&gt;0,IF(COUNTIFS(TabSynthez[Test],"="&amp;$AE116&amp;".*",TabSynthez[Page11],"Validé")+COUNTIFS(TabSynthez[Test],"="&amp;$AE116&amp;".*",TabSynthez[Page11],"NA")=$AF116,1,0),0)</f>
        <v>1</v>
      </c>
      <c r="AR116" s="22">
        <f>IF(COUNTIFS(TabSynthez[Test],"="&amp;$AE116&amp;".*",TabSynthez[Page12],"Validé")&gt;0,IF(COUNTIFS(TabSynthez[Test],"="&amp;$AE116&amp;".*",TabSynthez[Page12],"Validé")+COUNTIFS(TabSynthez[Test],"="&amp;$AE116&amp;".*",TabSynthez[Page12],"NA")=$AF116,1,0),0)</f>
        <v>1</v>
      </c>
      <c r="AS116" s="22">
        <f>IF(COUNTIFS(TabSynthez[Test],"="&amp;$AE116&amp;".*",TabSynthez[Page13],"Validé")&gt;0,IF(COUNTIFS(TabSynthez[Test],"="&amp;$AE116&amp;".*",TabSynthez[Page13],"Validé")+COUNTIFS(TabSynthez[Test],"="&amp;$AE116&amp;".*",TabSynthez[Page13],"NA")=$AF116,1,0),0)</f>
        <v>1</v>
      </c>
    </row>
    <row r="117" spans="1:45" s="9" customFormat="1" x14ac:dyDescent="0.25">
      <c r="A117" s="68"/>
      <c r="B117" s="75" t="str">
        <f>Modèle!B119</f>
        <v>Liens</v>
      </c>
      <c r="C117" s="82" t="str">
        <f>Modèle!D119</f>
        <v>6.1.2</v>
      </c>
      <c r="D117" s="83" t="str">
        <f>Modèle!E119</f>
        <v>A</v>
      </c>
      <c r="E117" s="193">
        <f ca="1">COUNTIF(OFFSET(Synthèse!$G126,0,0,1,COUNTA(Synthèse!$10:$10)-6),"="&amp;$E$1)</f>
        <v>12</v>
      </c>
      <c r="F117" s="193">
        <f ca="1">COUNTIF(OFFSET(Synthèse!$G126,0,0,1,COUNTA(Synthèse!$10:$10)-6),"="&amp;$F$1)</f>
        <v>1</v>
      </c>
      <c r="G117" s="193">
        <f ca="1">COUNTIF(OFFSET(Synthèse!$G126,0,0,1,COUNTA(Synthèse!$10:$10)-6),"="&amp;$G$1)</f>
        <v>0</v>
      </c>
      <c r="H117" s="193">
        <f ca="1">COUNTIF(OFFSET(Synthèse!$G126,0,0,1,COUNTA(Synthèse!$10:$10)-6),"="&amp;$H$1)</f>
        <v>0</v>
      </c>
      <c r="I117" s="219">
        <f t="shared" ca="1" si="10"/>
        <v>13</v>
      </c>
      <c r="J117" s="68"/>
      <c r="K117" s="96" t="s">
        <v>611</v>
      </c>
      <c r="L117" s="198" t="s">
        <v>25</v>
      </c>
      <c r="M117" s="198"/>
      <c r="N117" s="198" t="s">
        <v>403</v>
      </c>
      <c r="O117" s="199">
        <f ca="1">IF(SUM(E$219:E$219)&gt;=1,0,1)</f>
        <v>0</v>
      </c>
      <c r="P117" s="199">
        <f ca="1">IF(SUM(E$219)&gt;=1,1,IF(SUM(G$219)&gt;=1,1,IF(SUM(F$219)&gt;=1,0,1)))</f>
        <v>1</v>
      </c>
      <c r="Q117" s="199">
        <f ca="1">IF(SUM(E$219)&gt;=1,1,IF(SUM(G$219)&gt;=1,0,1))</f>
        <v>1</v>
      </c>
      <c r="R117" s="199">
        <f ca="1">IF(SUM(E$219)&gt;=1,1,IF(SUM(G$219)&gt;=1,1,IF(SUM(F$219)&gt;=1,1,IF(SUM(H$219)&gt;=1,0,1))))</f>
        <v>1</v>
      </c>
      <c r="S117" s="68"/>
      <c r="U117" s="68"/>
      <c r="X117" s="68"/>
      <c r="AA117" s="68"/>
      <c r="AD117" s="68"/>
      <c r="AE117" s="276" t="s">
        <v>416</v>
      </c>
      <c r="AF117" s="222">
        <f>COUNTIF(TabTrans[Test],"="&amp;Value!$AE117&amp;".*")</f>
        <v>1</v>
      </c>
      <c r="AG117" s="22">
        <f>IF(COUNTIFS(TabSynthez[Test],"="&amp;$AE117&amp;".*",TabSynthez[Page1],"Validé")&gt;0,IF(COUNTIFS(TabSynthez[Test],"="&amp;$AE117&amp;".*",TabSynthez[Page1],"Validé")+COUNTIFS(TabSynthez[Test],"="&amp;$AE117&amp;".*",TabSynthez[Page1],"NA")=$AF117,1,0),0)</f>
        <v>0</v>
      </c>
      <c r="AH117" s="22">
        <f>IF(COUNTIFS(TabSynthez[Test],"="&amp;$AE117&amp;".*",TabSynthez[Page2],"Validé")&gt;0,IF(COUNTIFS(TabSynthez[Test],"="&amp;$AE117&amp;".*",TabSynthez[Page2],"Validé")+COUNTIFS(TabSynthez[Test],"="&amp;$AE117&amp;".*",TabSynthez[Page2],"NA")=$AF117,1,0),0)</f>
        <v>0</v>
      </c>
      <c r="AI117" s="22">
        <f>IF(COUNTIFS(TabSynthez[Test],"="&amp;$AE117&amp;".*",TabSynthez[Page3],"Validé")&gt;0,IF(COUNTIFS(TabSynthez[Test],"="&amp;$AE117&amp;".*",TabSynthez[Page3],"Validé")+COUNTIFS(TabSynthez[Test],"="&amp;$AE117&amp;".*",TabSynthez[Page3],"NA")=$AF117,1,0),0)</f>
        <v>0</v>
      </c>
      <c r="AJ117" s="22">
        <f>IF(COUNTIFS(TabSynthez[Test],"="&amp;$AE117&amp;".*",TabSynthez[Page4],"Validé")&gt;0,IF(COUNTIFS(TabSynthez[Test],"="&amp;$AE117&amp;".*",TabSynthez[Page4],"Validé")+COUNTIFS(TabSynthez[Test],"="&amp;$AE117&amp;".*",TabSynthez[Page4],"NA")=$AF117,1,0),0)</f>
        <v>0</v>
      </c>
      <c r="AK117" s="22">
        <f>IF(COUNTIFS(TabSynthez[Test],"="&amp;$AE117&amp;".*",TabSynthez[Page5],"Validé")&gt;0,IF(COUNTIFS(TabSynthez[Test],"="&amp;$AE117&amp;".*",TabSynthez[Page5],"Validé")+COUNTIFS(TabSynthez[Test],"="&amp;$AE117&amp;".*",TabSynthez[Page5],"NA")=$AF117,1,0),0)</f>
        <v>0</v>
      </c>
      <c r="AL117" s="22">
        <f>IF(COUNTIFS(TabSynthez[Test],"="&amp;$AE117&amp;".*",TabSynthez[Page6],"Validé")&gt;0,IF(COUNTIFS(TabSynthez[Test],"="&amp;$AE117&amp;".*",TabSynthez[Page6],"Validé")+COUNTIFS(TabSynthez[Test],"="&amp;$AE117&amp;".*",TabSynthez[Page6],"NA")=$AF117,1,0),0)</f>
        <v>0</v>
      </c>
      <c r="AM117" s="22">
        <f>IF(COUNTIFS(TabSynthez[Test],"="&amp;$AE117&amp;".*",TabSynthez[Page7],"Validé")&gt;0,IF(COUNTIFS(TabSynthez[Test],"="&amp;$AE117&amp;".*",TabSynthez[Page7],"Validé")+COUNTIFS(TabSynthez[Test],"="&amp;$AE117&amp;".*",TabSynthez[Page7],"NA")=$AF117,1,0),0)</f>
        <v>0</v>
      </c>
      <c r="AN117" s="22">
        <f>IF(COUNTIFS(TabSynthez[Test],"="&amp;$AE117&amp;".*",TabSynthez[Page8],"Validé")&gt;0,IF(COUNTIFS(TabSynthez[Test],"="&amp;$AE117&amp;".*",TabSynthez[Page8],"Validé")+COUNTIFS(TabSynthez[Test],"="&amp;$AE117&amp;".*",TabSynthez[Page8],"NA")=$AF117,1,0),0)</f>
        <v>0</v>
      </c>
      <c r="AO117" s="22">
        <f>IF(COUNTIFS(TabSynthez[Test],"="&amp;$AE117&amp;".*",TabSynthez[Page9],"Validé")&gt;0,IF(COUNTIFS(TabSynthez[Test],"="&amp;$AE117&amp;".*",TabSynthez[Page9],"Validé")+COUNTIFS(TabSynthez[Test],"="&amp;$AE117&amp;".*",TabSynthez[Page9],"NA")=$AF117,1,0),0)</f>
        <v>0</v>
      </c>
      <c r="AP117" s="22">
        <f>IF(COUNTIFS(TabSynthez[Test],"="&amp;$AE117&amp;".*",TabSynthez[Page10],"Validé")&gt;0,IF(COUNTIFS(TabSynthez[Test],"="&amp;$AE117&amp;".*",TabSynthez[Page10],"Validé")+COUNTIFS(TabSynthez[Test],"="&amp;$AE117&amp;".*",TabSynthez[Page10],"NA")=$AF117,1,0),0)</f>
        <v>0</v>
      </c>
      <c r="AQ117" s="22">
        <f>IF(COUNTIFS(TabSynthez[Test],"="&amp;$AE117&amp;".*",TabSynthez[Page11],"Validé")&gt;0,IF(COUNTIFS(TabSynthez[Test],"="&amp;$AE117&amp;".*",TabSynthez[Page11],"Validé")+COUNTIFS(TabSynthez[Test],"="&amp;$AE117&amp;".*",TabSynthez[Page11],"NA")=$AF117,1,0),0)</f>
        <v>0</v>
      </c>
      <c r="AR117" s="22">
        <f>IF(COUNTIFS(TabSynthez[Test],"="&amp;$AE117&amp;".*",TabSynthez[Page12],"Validé")&gt;0,IF(COUNTIFS(TabSynthez[Test],"="&amp;$AE117&amp;".*",TabSynthez[Page12],"Validé")+COUNTIFS(TabSynthez[Test],"="&amp;$AE117&amp;".*",TabSynthez[Page12],"NA")=$AF117,1,0),0)</f>
        <v>0</v>
      </c>
      <c r="AS117" s="22">
        <f>IF(COUNTIFS(TabSynthez[Test],"="&amp;$AE117&amp;".*",TabSynthez[Page13],"Validé")&gt;0,IF(COUNTIFS(TabSynthez[Test],"="&amp;$AE117&amp;".*",TabSynthez[Page13],"Validé")+COUNTIFS(TabSynthez[Test],"="&amp;$AE117&amp;".*",TabSynthez[Page13],"NA")=$AF117,1,0),0)</f>
        <v>0</v>
      </c>
    </row>
    <row r="118" spans="1:45" s="9" customFormat="1" x14ac:dyDescent="0.25">
      <c r="A118" s="68"/>
      <c r="B118" s="75" t="str">
        <f>Modèle!B120</f>
        <v>Liens</v>
      </c>
      <c r="C118" s="82" t="str">
        <f>Modèle!D120</f>
        <v>6.1.3</v>
      </c>
      <c r="D118" s="83" t="str">
        <f>Modèle!E120</f>
        <v>A</v>
      </c>
      <c r="E118" s="193">
        <f ca="1">COUNTIF(OFFSET(Synthèse!$G127,0,0,1,COUNTA(Synthèse!$10:$10)-6),"="&amp;$E$1)</f>
        <v>3</v>
      </c>
      <c r="F118" s="193">
        <f ca="1">COUNTIF(OFFSET(Synthèse!$G127,0,0,1,COUNTA(Synthèse!$10:$10)-6),"="&amp;$F$1)</f>
        <v>0</v>
      </c>
      <c r="G118" s="193">
        <f ca="1">COUNTIF(OFFSET(Synthèse!$G127,0,0,1,COUNTA(Synthèse!$10:$10)-6),"="&amp;$G$1)</f>
        <v>0</v>
      </c>
      <c r="H118" s="193">
        <f ca="1">COUNTIF(OFFSET(Synthèse!$G127,0,0,1,COUNTA(Synthèse!$10:$10)-6),"="&amp;$H$1)</f>
        <v>10</v>
      </c>
      <c r="I118" s="219">
        <f t="shared" ca="1" si="10"/>
        <v>13</v>
      </c>
      <c r="J118" s="68"/>
      <c r="K118" s="96" t="s">
        <v>612</v>
      </c>
      <c r="L118" s="198" t="s">
        <v>25</v>
      </c>
      <c r="M118" s="198"/>
      <c r="N118" s="198" t="s">
        <v>404</v>
      </c>
      <c r="O118" s="199">
        <f ca="1">IF(SUM(E$220:E$220)&gt;=1,0,1)</f>
        <v>0</v>
      </c>
      <c r="P118" s="199">
        <f ca="1">IF(SUM(E$220)&gt;=1,1,IF(SUM(G$220)&gt;=1,1,IF(SUM(F$220)&gt;=1,0,1)))</f>
        <v>1</v>
      </c>
      <c r="Q118" s="199">
        <f ca="1">IF(SUM(E$220)&gt;=1,1,IF(SUM(G$220)&gt;=1,0,1))</f>
        <v>1</v>
      </c>
      <c r="R118" s="199">
        <f ca="1">IF(SUM(E$220)&gt;=1,1,IF(SUM(G$220)&gt;=1,1,IF(SUM(F$220)&gt;=1,1,IF(SUM(H$220)&gt;=1,0,1))))</f>
        <v>1</v>
      </c>
      <c r="S118" s="68"/>
      <c r="U118" s="68"/>
      <c r="X118" s="68"/>
      <c r="AA118" s="68"/>
      <c r="AD118" s="68"/>
      <c r="AE118" s="276" t="s">
        <v>417</v>
      </c>
      <c r="AF118" s="222">
        <f>COUNTIF(TabTrans[Test],"="&amp;Value!$AE118&amp;".*")</f>
        <v>1</v>
      </c>
      <c r="AG118" s="22">
        <f>IF(COUNTIFS(TabSynthez[Test],"="&amp;$AE118&amp;".*",TabSynthez[Page1],"Validé")&gt;0,IF(COUNTIFS(TabSynthez[Test],"="&amp;$AE118&amp;".*",TabSynthez[Page1],"Validé")+COUNTIFS(TabSynthez[Test],"="&amp;$AE118&amp;".*",TabSynthez[Page1],"NA")=$AF118,1,0),0)</f>
        <v>0</v>
      </c>
      <c r="AH118" s="22">
        <f>IF(COUNTIFS(TabSynthez[Test],"="&amp;$AE118&amp;".*",TabSynthez[Page2],"Validé")&gt;0,IF(COUNTIFS(TabSynthez[Test],"="&amp;$AE118&amp;".*",TabSynthez[Page2],"Validé")+COUNTIFS(TabSynthez[Test],"="&amp;$AE118&amp;".*",TabSynthez[Page2],"NA")=$AF118,1,0),0)</f>
        <v>0</v>
      </c>
      <c r="AI118" s="22">
        <f>IF(COUNTIFS(TabSynthez[Test],"="&amp;$AE118&amp;".*",TabSynthez[Page3],"Validé")&gt;0,IF(COUNTIFS(TabSynthez[Test],"="&amp;$AE118&amp;".*",TabSynthez[Page3],"Validé")+COUNTIFS(TabSynthez[Test],"="&amp;$AE118&amp;".*",TabSynthez[Page3],"NA")=$AF118,1,0),0)</f>
        <v>0</v>
      </c>
      <c r="AJ118" s="22">
        <f>IF(COUNTIFS(TabSynthez[Test],"="&amp;$AE118&amp;".*",TabSynthez[Page4],"Validé")&gt;0,IF(COUNTIFS(TabSynthez[Test],"="&amp;$AE118&amp;".*",TabSynthez[Page4],"Validé")+COUNTIFS(TabSynthez[Test],"="&amp;$AE118&amp;".*",TabSynthez[Page4],"NA")=$AF118,1,0),0)</f>
        <v>0</v>
      </c>
      <c r="AK118" s="22">
        <f>IF(COUNTIFS(TabSynthez[Test],"="&amp;$AE118&amp;".*",TabSynthez[Page5],"Validé")&gt;0,IF(COUNTIFS(TabSynthez[Test],"="&amp;$AE118&amp;".*",TabSynthez[Page5],"Validé")+COUNTIFS(TabSynthez[Test],"="&amp;$AE118&amp;".*",TabSynthez[Page5],"NA")=$AF118,1,0),0)</f>
        <v>0</v>
      </c>
      <c r="AL118" s="22">
        <f>IF(COUNTIFS(TabSynthez[Test],"="&amp;$AE118&amp;".*",TabSynthez[Page6],"Validé")&gt;0,IF(COUNTIFS(TabSynthez[Test],"="&amp;$AE118&amp;".*",TabSynthez[Page6],"Validé")+COUNTIFS(TabSynthez[Test],"="&amp;$AE118&amp;".*",TabSynthez[Page6],"NA")=$AF118,1,0),0)</f>
        <v>0</v>
      </c>
      <c r="AM118" s="22">
        <f>IF(COUNTIFS(TabSynthez[Test],"="&amp;$AE118&amp;".*",TabSynthez[Page7],"Validé")&gt;0,IF(COUNTIFS(TabSynthez[Test],"="&amp;$AE118&amp;".*",TabSynthez[Page7],"Validé")+COUNTIFS(TabSynthez[Test],"="&amp;$AE118&amp;".*",TabSynthez[Page7],"NA")=$AF118,1,0),0)</f>
        <v>0</v>
      </c>
      <c r="AN118" s="22">
        <f>IF(COUNTIFS(TabSynthez[Test],"="&amp;$AE118&amp;".*",TabSynthez[Page8],"Validé")&gt;0,IF(COUNTIFS(TabSynthez[Test],"="&amp;$AE118&amp;".*",TabSynthez[Page8],"Validé")+COUNTIFS(TabSynthez[Test],"="&amp;$AE118&amp;".*",TabSynthez[Page8],"NA")=$AF118,1,0),0)</f>
        <v>0</v>
      </c>
      <c r="AO118" s="22">
        <f>IF(COUNTIFS(TabSynthez[Test],"="&amp;$AE118&amp;".*",TabSynthez[Page9],"Validé")&gt;0,IF(COUNTIFS(TabSynthez[Test],"="&amp;$AE118&amp;".*",TabSynthez[Page9],"Validé")+COUNTIFS(TabSynthez[Test],"="&amp;$AE118&amp;".*",TabSynthez[Page9],"NA")=$AF118,1,0),0)</f>
        <v>0</v>
      </c>
      <c r="AP118" s="22">
        <f>IF(COUNTIFS(TabSynthez[Test],"="&amp;$AE118&amp;".*",TabSynthez[Page10],"Validé")&gt;0,IF(COUNTIFS(TabSynthez[Test],"="&amp;$AE118&amp;".*",TabSynthez[Page10],"Validé")+COUNTIFS(TabSynthez[Test],"="&amp;$AE118&amp;".*",TabSynthez[Page10],"NA")=$AF118,1,0),0)</f>
        <v>0</v>
      </c>
      <c r="AQ118" s="22">
        <f>IF(COUNTIFS(TabSynthez[Test],"="&amp;$AE118&amp;".*",TabSynthez[Page11],"Validé")&gt;0,IF(COUNTIFS(TabSynthez[Test],"="&amp;$AE118&amp;".*",TabSynthez[Page11],"Validé")+COUNTIFS(TabSynthez[Test],"="&amp;$AE118&amp;".*",TabSynthez[Page11],"NA")=$AF118,1,0),0)</f>
        <v>0</v>
      </c>
      <c r="AR118" s="22">
        <f>IF(COUNTIFS(TabSynthez[Test],"="&amp;$AE118&amp;".*",TabSynthez[Page12],"Validé")&gt;0,IF(COUNTIFS(TabSynthez[Test],"="&amp;$AE118&amp;".*",TabSynthez[Page12],"Validé")+COUNTIFS(TabSynthez[Test],"="&amp;$AE118&amp;".*",TabSynthez[Page12],"NA")=$AF118,1,0),0)</f>
        <v>0</v>
      </c>
      <c r="AS118" s="22">
        <f>IF(COUNTIFS(TabSynthez[Test],"="&amp;$AE118&amp;".*",TabSynthez[Page13],"Validé")&gt;0,IF(COUNTIFS(TabSynthez[Test],"="&amp;$AE118&amp;".*",TabSynthez[Page13],"Validé")+COUNTIFS(TabSynthez[Test],"="&amp;$AE118&amp;".*",TabSynthez[Page13],"NA")=$AF118,1,0),0)</f>
        <v>0</v>
      </c>
    </row>
    <row r="119" spans="1:45" s="9" customFormat="1" x14ac:dyDescent="0.25">
      <c r="A119" s="68"/>
      <c r="B119" s="75" t="str">
        <f>Modèle!B121</f>
        <v>Liens</v>
      </c>
      <c r="C119" s="82" t="str">
        <f>Modèle!D121</f>
        <v>6.1.4</v>
      </c>
      <c r="D119" s="83" t="str">
        <f>Modèle!E121</f>
        <v>A</v>
      </c>
      <c r="E119" s="193">
        <f ca="1">COUNTIF(OFFSET(Synthèse!$G128,0,0,1,COUNTA(Synthèse!$10:$10)-6),"="&amp;$E$1)</f>
        <v>0</v>
      </c>
      <c r="F119" s="193">
        <f ca="1">COUNTIF(OFFSET(Synthèse!$G128,0,0,1,COUNTA(Synthèse!$10:$10)-6),"="&amp;$F$1)</f>
        <v>0</v>
      </c>
      <c r="G119" s="193">
        <f ca="1">COUNTIF(OFFSET(Synthèse!$G128,0,0,1,COUNTA(Synthèse!$10:$10)-6),"="&amp;$G$1)</f>
        <v>0</v>
      </c>
      <c r="H119" s="193">
        <f ca="1">COUNTIF(OFFSET(Synthèse!$G128,0,0,1,COUNTA(Synthèse!$10:$10)-6),"="&amp;$H$1)</f>
        <v>13</v>
      </c>
      <c r="I119" s="219">
        <f t="shared" ca="1" si="10"/>
        <v>13</v>
      </c>
      <c r="J119" s="68"/>
      <c r="K119" s="96" t="s">
        <v>613</v>
      </c>
      <c r="L119" s="198" t="s">
        <v>25</v>
      </c>
      <c r="M119" s="198"/>
      <c r="N119" s="198" t="s">
        <v>405</v>
      </c>
      <c r="O119" s="199">
        <f ca="1">IF(SUM(E$221:E$223)&gt;=1,0,1)</f>
        <v>1</v>
      </c>
      <c r="P119" s="199">
        <f ca="1">IF(SUM(E$221:E$223)&gt;=1,1,IF(SUM(G$221:G$223)&gt;=1,1,IF(SUM(F$221:F$223)&gt;=1,0,1)))</f>
        <v>1</v>
      </c>
      <c r="Q119" s="199">
        <f ca="1">IF(SUM(E$221:E$223)&gt;=1,1,IF(SUM(G$221:G$223)&gt;=1,0,1))</f>
        <v>1</v>
      </c>
      <c r="R119" s="199">
        <f ca="1">IF(SUM(E$221:E$223)&gt;=1,1,IF(SUM(G$221:G$223)&gt;=1,1,IF(SUM(F$221:F$223)&gt;=1,1,IF(SUM(H$221:H$223)&gt;=1,0,1))))</f>
        <v>0</v>
      </c>
      <c r="S119" s="68"/>
      <c r="U119" s="68"/>
      <c r="X119" s="68"/>
      <c r="AA119" s="68"/>
      <c r="AD119" s="68"/>
      <c r="AE119" s="276" t="s">
        <v>418</v>
      </c>
      <c r="AF119" s="222">
        <f>COUNTIF(TabTrans[Test],"="&amp;Value!$AE119&amp;".*")</f>
        <v>1</v>
      </c>
      <c r="AG119" s="22">
        <f>IF(COUNTIFS(TabSynthez[Test],"="&amp;$AE119&amp;".*",TabSynthez[Page1],"Validé")&gt;0,IF(COUNTIFS(TabSynthez[Test],"="&amp;$AE119&amp;".*",TabSynthez[Page1],"Validé")+COUNTIFS(TabSynthez[Test],"="&amp;$AE119&amp;".*",TabSynthez[Page1],"NA")=$AF119,1,0),0)</f>
        <v>0</v>
      </c>
      <c r="AH119" s="22">
        <f>IF(COUNTIFS(TabSynthez[Test],"="&amp;$AE119&amp;".*",TabSynthez[Page2],"Validé")&gt;0,IF(COUNTIFS(TabSynthez[Test],"="&amp;$AE119&amp;".*",TabSynthez[Page2],"Validé")+COUNTIFS(TabSynthez[Test],"="&amp;$AE119&amp;".*",TabSynthez[Page2],"NA")=$AF119,1,0),0)</f>
        <v>0</v>
      </c>
      <c r="AI119" s="22">
        <f>IF(COUNTIFS(TabSynthez[Test],"="&amp;$AE119&amp;".*",TabSynthez[Page3],"Validé")&gt;0,IF(COUNTIFS(TabSynthez[Test],"="&amp;$AE119&amp;".*",TabSynthez[Page3],"Validé")+COUNTIFS(TabSynthez[Test],"="&amp;$AE119&amp;".*",TabSynthez[Page3],"NA")=$AF119,1,0),0)</f>
        <v>0</v>
      </c>
      <c r="AJ119" s="22">
        <f>IF(COUNTIFS(TabSynthez[Test],"="&amp;$AE119&amp;".*",TabSynthez[Page4],"Validé")&gt;0,IF(COUNTIFS(TabSynthez[Test],"="&amp;$AE119&amp;".*",TabSynthez[Page4],"Validé")+COUNTIFS(TabSynthez[Test],"="&amp;$AE119&amp;".*",TabSynthez[Page4],"NA")=$AF119,1,0),0)</f>
        <v>0</v>
      </c>
      <c r="AK119" s="22">
        <f>IF(COUNTIFS(TabSynthez[Test],"="&amp;$AE119&amp;".*",TabSynthez[Page5],"Validé")&gt;0,IF(COUNTIFS(TabSynthez[Test],"="&amp;$AE119&amp;".*",TabSynthez[Page5],"Validé")+COUNTIFS(TabSynthez[Test],"="&amp;$AE119&amp;".*",TabSynthez[Page5],"NA")=$AF119,1,0),0)</f>
        <v>0</v>
      </c>
      <c r="AL119" s="22">
        <f>IF(COUNTIFS(TabSynthez[Test],"="&amp;$AE119&amp;".*",TabSynthez[Page6],"Validé")&gt;0,IF(COUNTIFS(TabSynthez[Test],"="&amp;$AE119&amp;".*",TabSynthez[Page6],"Validé")+COUNTIFS(TabSynthez[Test],"="&amp;$AE119&amp;".*",TabSynthez[Page6],"NA")=$AF119,1,0),0)</f>
        <v>0</v>
      </c>
      <c r="AM119" s="22">
        <f>IF(COUNTIFS(TabSynthez[Test],"="&amp;$AE119&amp;".*",TabSynthez[Page7],"Validé")&gt;0,IF(COUNTIFS(TabSynthez[Test],"="&amp;$AE119&amp;".*",TabSynthez[Page7],"Validé")+COUNTIFS(TabSynthez[Test],"="&amp;$AE119&amp;".*",TabSynthez[Page7],"NA")=$AF119,1,0),0)</f>
        <v>0</v>
      </c>
      <c r="AN119" s="22">
        <f>IF(COUNTIFS(TabSynthez[Test],"="&amp;$AE119&amp;".*",TabSynthez[Page8],"Validé")&gt;0,IF(COUNTIFS(TabSynthez[Test],"="&amp;$AE119&amp;".*",TabSynthez[Page8],"Validé")+COUNTIFS(TabSynthez[Test],"="&amp;$AE119&amp;".*",TabSynthez[Page8],"NA")=$AF119,1,0),0)</f>
        <v>0</v>
      </c>
      <c r="AO119" s="22">
        <f>IF(COUNTIFS(TabSynthez[Test],"="&amp;$AE119&amp;".*",TabSynthez[Page9],"Validé")&gt;0,IF(COUNTIFS(TabSynthez[Test],"="&amp;$AE119&amp;".*",TabSynthez[Page9],"Validé")+COUNTIFS(TabSynthez[Test],"="&amp;$AE119&amp;".*",TabSynthez[Page9],"NA")=$AF119,1,0),0)</f>
        <v>0</v>
      </c>
      <c r="AP119" s="22">
        <f>IF(COUNTIFS(TabSynthez[Test],"="&amp;$AE119&amp;".*",TabSynthez[Page10],"Validé")&gt;0,IF(COUNTIFS(TabSynthez[Test],"="&amp;$AE119&amp;".*",TabSynthez[Page10],"Validé")+COUNTIFS(TabSynthez[Test],"="&amp;$AE119&amp;".*",TabSynthez[Page10],"NA")=$AF119,1,0),0)</f>
        <v>0</v>
      </c>
      <c r="AQ119" s="22">
        <f>IF(COUNTIFS(TabSynthez[Test],"="&amp;$AE119&amp;".*",TabSynthez[Page11],"Validé")&gt;0,IF(COUNTIFS(TabSynthez[Test],"="&amp;$AE119&amp;".*",TabSynthez[Page11],"Validé")+COUNTIFS(TabSynthez[Test],"="&amp;$AE119&amp;".*",TabSynthez[Page11],"NA")=$AF119,1,0),0)</f>
        <v>0</v>
      </c>
      <c r="AR119" s="22">
        <f>IF(COUNTIFS(TabSynthez[Test],"="&amp;$AE119&amp;".*",TabSynthez[Page12],"Validé")&gt;0,IF(COUNTIFS(TabSynthez[Test],"="&amp;$AE119&amp;".*",TabSynthez[Page12],"Validé")+COUNTIFS(TabSynthez[Test],"="&amp;$AE119&amp;".*",TabSynthez[Page12],"NA")=$AF119,1,0),0)</f>
        <v>0</v>
      </c>
      <c r="AS119" s="22">
        <f>IF(COUNTIFS(TabSynthez[Test],"="&amp;$AE119&amp;".*",TabSynthez[Page13],"Validé")&gt;0,IF(COUNTIFS(TabSynthez[Test],"="&amp;$AE119&amp;".*",TabSynthez[Page13],"Validé")+COUNTIFS(TabSynthez[Test],"="&amp;$AE119&amp;".*",TabSynthez[Page13],"NA")=$AF119,1,0),0)</f>
        <v>0</v>
      </c>
    </row>
    <row r="120" spans="1:45" s="9" customFormat="1" x14ac:dyDescent="0.25">
      <c r="A120" s="68"/>
      <c r="B120" s="75" t="str">
        <f>Modèle!B122</f>
        <v>Liens</v>
      </c>
      <c r="C120" s="82" t="str">
        <f>Modèle!D122</f>
        <v>6.1.5</v>
      </c>
      <c r="D120" s="83" t="str">
        <f>Modèle!E122</f>
        <v>A</v>
      </c>
      <c r="E120" s="193">
        <f ca="1">COUNTIF(OFFSET(Synthèse!$G129,0,0,1,COUNTA(Synthèse!$10:$10)-6),"="&amp;$E$1)</f>
        <v>12</v>
      </c>
      <c r="F120" s="193">
        <f ca="1">COUNTIF(OFFSET(Synthèse!$G129,0,0,1,COUNTA(Synthèse!$10:$10)-6),"="&amp;$F$1)</f>
        <v>0</v>
      </c>
      <c r="G120" s="193">
        <f ca="1">COUNTIF(OFFSET(Synthèse!$G129,0,0,1,COUNTA(Synthèse!$10:$10)-6),"="&amp;$G$1)</f>
        <v>0</v>
      </c>
      <c r="H120" s="193">
        <f ca="1">COUNTIF(OFFSET(Synthèse!$G129,0,0,1,COUNTA(Synthèse!$10:$10)-6),"="&amp;$H$1)</f>
        <v>1</v>
      </c>
      <c r="I120" s="219">
        <f t="shared" ca="1" si="10"/>
        <v>13</v>
      </c>
      <c r="J120" s="68"/>
      <c r="K120" s="96" t="s">
        <v>614</v>
      </c>
      <c r="L120" s="198" t="s">
        <v>25</v>
      </c>
      <c r="M120" s="198"/>
      <c r="N120" s="198" t="s">
        <v>406</v>
      </c>
      <c r="O120" s="199">
        <f ca="1">IF(SUM(E$224:E$226)&gt;=1,0,1)</f>
        <v>1</v>
      </c>
      <c r="P120" s="199">
        <f ca="1">IF(SUM(E$224:E$226)&gt;=1,1,IF(SUM(G$224:G$226)&gt;=1,1,IF(SUM(F$224:F$226)&gt;=1,0,1)))</f>
        <v>1</v>
      </c>
      <c r="Q120" s="199">
        <f ca="1">IF(SUM(E$224:E$226)&gt;=1,1,IF(SUM(G$224:G$226)&gt;=1,0,1))</f>
        <v>1</v>
      </c>
      <c r="R120" s="199">
        <f ca="1">IF(SUM(E$224:E$226)&gt;=1,1,IF(SUM(G$224:G$226)&gt;=1,1,IF(SUM(F$224:F$226)&gt;=1,1,IF(SUM(H$224:H$226)&gt;=1,0,1))))</f>
        <v>0</v>
      </c>
      <c r="S120" s="68"/>
      <c r="U120" s="68"/>
      <c r="X120" s="68"/>
      <c r="AA120" s="68"/>
      <c r="AD120" s="68"/>
      <c r="AE120" s="276" t="s">
        <v>419</v>
      </c>
      <c r="AF120" s="222">
        <f>COUNTIF(TabTrans[Test],"="&amp;Value!$AE120&amp;".*")</f>
        <v>1</v>
      </c>
      <c r="AG120" s="22">
        <f>IF(COUNTIFS(TabSynthez[Test],"="&amp;$AE120&amp;".*",TabSynthez[Page1],"Validé")&gt;0,IF(COUNTIFS(TabSynthez[Test],"="&amp;$AE120&amp;".*",TabSynthez[Page1],"Validé")+COUNTIFS(TabSynthez[Test],"="&amp;$AE120&amp;".*",TabSynthez[Page1],"NA")=$AF120,1,0),0)</f>
        <v>0</v>
      </c>
      <c r="AH120" s="22">
        <f>IF(COUNTIFS(TabSynthez[Test],"="&amp;$AE120&amp;".*",TabSynthez[Page2],"Validé")&gt;0,IF(COUNTIFS(TabSynthez[Test],"="&amp;$AE120&amp;".*",TabSynthez[Page2],"Validé")+COUNTIFS(TabSynthez[Test],"="&amp;$AE120&amp;".*",TabSynthez[Page2],"NA")=$AF120,1,0),0)</f>
        <v>0</v>
      </c>
      <c r="AI120" s="22">
        <f>IF(COUNTIFS(TabSynthez[Test],"="&amp;$AE120&amp;".*",TabSynthez[Page3],"Validé")&gt;0,IF(COUNTIFS(TabSynthez[Test],"="&amp;$AE120&amp;".*",TabSynthez[Page3],"Validé")+COUNTIFS(TabSynthez[Test],"="&amp;$AE120&amp;".*",TabSynthez[Page3],"NA")=$AF120,1,0),0)</f>
        <v>0</v>
      </c>
      <c r="AJ120" s="22">
        <f>IF(COUNTIFS(TabSynthez[Test],"="&amp;$AE120&amp;".*",TabSynthez[Page4],"Validé")&gt;0,IF(COUNTIFS(TabSynthez[Test],"="&amp;$AE120&amp;".*",TabSynthez[Page4],"Validé")+COUNTIFS(TabSynthez[Test],"="&amp;$AE120&amp;".*",TabSynthez[Page4],"NA")=$AF120,1,0),0)</f>
        <v>0</v>
      </c>
      <c r="AK120" s="22">
        <f>IF(COUNTIFS(TabSynthez[Test],"="&amp;$AE120&amp;".*",TabSynthez[Page5],"Validé")&gt;0,IF(COUNTIFS(TabSynthez[Test],"="&amp;$AE120&amp;".*",TabSynthez[Page5],"Validé")+COUNTIFS(TabSynthez[Test],"="&amp;$AE120&amp;".*",TabSynthez[Page5],"NA")=$AF120,1,0),0)</f>
        <v>0</v>
      </c>
      <c r="AL120" s="22">
        <f>IF(COUNTIFS(TabSynthez[Test],"="&amp;$AE120&amp;".*",TabSynthez[Page6],"Validé")&gt;0,IF(COUNTIFS(TabSynthez[Test],"="&amp;$AE120&amp;".*",TabSynthez[Page6],"Validé")+COUNTIFS(TabSynthez[Test],"="&amp;$AE120&amp;".*",TabSynthez[Page6],"NA")=$AF120,1,0),0)</f>
        <v>0</v>
      </c>
      <c r="AM120" s="22">
        <f>IF(COUNTIFS(TabSynthez[Test],"="&amp;$AE120&amp;".*",TabSynthez[Page7],"Validé")&gt;0,IF(COUNTIFS(TabSynthez[Test],"="&amp;$AE120&amp;".*",TabSynthez[Page7],"Validé")+COUNTIFS(TabSynthez[Test],"="&amp;$AE120&amp;".*",TabSynthez[Page7],"NA")=$AF120,1,0),0)</f>
        <v>0</v>
      </c>
      <c r="AN120" s="22">
        <f>IF(COUNTIFS(TabSynthez[Test],"="&amp;$AE120&amp;".*",TabSynthez[Page8],"Validé")&gt;0,IF(COUNTIFS(TabSynthez[Test],"="&amp;$AE120&amp;".*",TabSynthez[Page8],"Validé")+COUNTIFS(TabSynthez[Test],"="&amp;$AE120&amp;".*",TabSynthez[Page8],"NA")=$AF120,1,0),0)</f>
        <v>0</v>
      </c>
      <c r="AO120" s="22">
        <f>IF(COUNTIFS(TabSynthez[Test],"="&amp;$AE120&amp;".*",TabSynthez[Page9],"Validé")&gt;0,IF(COUNTIFS(TabSynthez[Test],"="&amp;$AE120&amp;".*",TabSynthez[Page9],"Validé")+COUNTIFS(TabSynthez[Test],"="&amp;$AE120&amp;".*",TabSynthez[Page9],"NA")=$AF120,1,0),0)</f>
        <v>0</v>
      </c>
      <c r="AP120" s="22">
        <f>IF(COUNTIFS(TabSynthez[Test],"="&amp;$AE120&amp;".*",TabSynthez[Page10],"Validé")&gt;0,IF(COUNTIFS(TabSynthez[Test],"="&amp;$AE120&amp;".*",TabSynthez[Page10],"Validé")+COUNTIFS(TabSynthez[Test],"="&amp;$AE120&amp;".*",TabSynthez[Page10],"NA")=$AF120,1,0),0)</f>
        <v>0</v>
      </c>
      <c r="AQ120" s="22">
        <f>IF(COUNTIFS(TabSynthez[Test],"="&amp;$AE120&amp;".*",TabSynthez[Page11],"Validé")&gt;0,IF(COUNTIFS(TabSynthez[Test],"="&amp;$AE120&amp;".*",TabSynthez[Page11],"Validé")+COUNTIFS(TabSynthez[Test],"="&amp;$AE120&amp;".*",TabSynthez[Page11],"NA")=$AF120,1,0),0)</f>
        <v>0</v>
      </c>
      <c r="AR120" s="22">
        <f>IF(COUNTIFS(TabSynthez[Test],"="&amp;$AE120&amp;".*",TabSynthez[Page12],"Validé")&gt;0,IF(COUNTIFS(TabSynthez[Test],"="&amp;$AE120&amp;".*",TabSynthez[Page12],"Validé")+COUNTIFS(TabSynthez[Test],"="&amp;$AE120&amp;".*",TabSynthez[Page12],"NA")=$AF120,1,0),0)</f>
        <v>0</v>
      </c>
      <c r="AS120" s="22">
        <f>IF(COUNTIFS(TabSynthez[Test],"="&amp;$AE120&amp;".*",TabSynthez[Page13],"Validé")&gt;0,IF(COUNTIFS(TabSynthez[Test],"="&amp;$AE120&amp;".*",TabSynthez[Page13],"Validé")+COUNTIFS(TabSynthez[Test],"="&amp;$AE120&amp;".*",TabSynthez[Page13],"NA")=$AF120,1,0),0)</f>
        <v>0</v>
      </c>
    </row>
    <row r="121" spans="1:45" s="9" customFormat="1" x14ac:dyDescent="0.25">
      <c r="A121" s="68"/>
      <c r="B121" s="74" t="str">
        <f>Modèle!B123</f>
        <v>Liens</v>
      </c>
      <c r="C121" s="80" t="str">
        <f>Modèle!D123</f>
        <v>6.2.1</v>
      </c>
      <c r="D121" s="81" t="str">
        <f>Modèle!E123</f>
        <v>A</v>
      </c>
      <c r="E121" s="192">
        <f ca="1">COUNTIF(OFFSET(Synthèse!$G130,0,0,1,COUNTA(Synthèse!$10:$10)-6),"="&amp;$E$1)</f>
        <v>1</v>
      </c>
      <c r="F121" s="192">
        <f ca="1">COUNTIF(OFFSET(Synthèse!$G130,0,0,1,COUNTA(Synthèse!$10:$10)-6),"="&amp;$F$1)</f>
        <v>12</v>
      </c>
      <c r="G121" s="192">
        <f ca="1">COUNTIF(OFFSET(Synthèse!$G130,0,0,1,COUNTA(Synthèse!$10:$10)-6),"="&amp;$G$1)</f>
        <v>0</v>
      </c>
      <c r="H121" s="192">
        <f ca="1">COUNTIF(OFFSET(Synthèse!$G130,0,0,1,COUNTA(Synthèse!$10:$10)-6),"="&amp;$H$1)</f>
        <v>0</v>
      </c>
      <c r="I121" s="219">
        <f t="shared" ca="1" si="10"/>
        <v>13</v>
      </c>
      <c r="J121" s="68"/>
      <c r="K121" s="96" t="s">
        <v>615</v>
      </c>
      <c r="L121" s="198" t="s">
        <v>25</v>
      </c>
      <c r="M121" s="198"/>
      <c r="N121" s="198" t="s">
        <v>407</v>
      </c>
      <c r="O121" s="199">
        <f ca="1">IF(SUM(E$227:E$229)&gt;=1,0,1)</f>
        <v>1</v>
      </c>
      <c r="P121" s="199">
        <f ca="1">IF(SUM(E$227:E$229)&gt;=1,1,IF(SUM(G$227:G$229)&gt;=1,1,IF(SUM(F$227:F$229)&gt;=1,0,1)))</f>
        <v>1</v>
      </c>
      <c r="Q121" s="199">
        <f ca="1">IF(SUM(E$227:E$229)&gt;=1,1,IF(SUM(G$227:G$229)&gt;=1,0,1))</f>
        <v>1</v>
      </c>
      <c r="R121" s="199">
        <f ca="1">IF(SUM(E$227:E$229)&gt;=1,1,IF(SUM(G$227:G$229)&gt;=1,1,IF(SUM(F$227:F$229)&gt;=1,1,IF(SUM(H$227:H$229)&gt;=1,0,1))))</f>
        <v>0</v>
      </c>
      <c r="S121" s="68"/>
      <c r="U121" s="68"/>
      <c r="X121" s="68"/>
      <c r="AA121" s="68"/>
      <c r="AD121" s="68"/>
      <c r="AE121" s="276" t="s">
        <v>420</v>
      </c>
      <c r="AF121" s="222">
        <f>COUNTIF(TabTrans[Test],"="&amp;Value!$AE121&amp;".*")</f>
        <v>3</v>
      </c>
      <c r="AG121" s="22">
        <f>IF(COUNTIFS(TabSynthez[Test],"="&amp;$AE121&amp;".*",TabSynthez[Page1],"Validé")&gt;0,IF(COUNTIFS(TabSynthez[Test],"="&amp;$AE121&amp;".*",TabSynthez[Page1],"Validé")+COUNTIFS(TabSynthez[Test],"="&amp;$AE121&amp;".*",TabSynthez[Page1],"NA")=$AF121,1,0),0)</f>
        <v>0</v>
      </c>
      <c r="AH121" s="22">
        <f>IF(COUNTIFS(TabSynthez[Test],"="&amp;$AE121&amp;".*",TabSynthez[Page2],"Validé")&gt;0,IF(COUNTIFS(TabSynthez[Test],"="&amp;$AE121&amp;".*",TabSynthez[Page2],"Validé")+COUNTIFS(TabSynthez[Test],"="&amp;$AE121&amp;".*",TabSynthez[Page2],"NA")=$AF121,1,0),0)</f>
        <v>0</v>
      </c>
      <c r="AI121" s="22">
        <f>IF(COUNTIFS(TabSynthez[Test],"="&amp;$AE121&amp;".*",TabSynthez[Page3],"Validé")&gt;0,IF(COUNTIFS(TabSynthez[Test],"="&amp;$AE121&amp;".*",TabSynthez[Page3],"Validé")+COUNTIFS(TabSynthez[Test],"="&amp;$AE121&amp;".*",TabSynthez[Page3],"NA")=$AF121,1,0),0)</f>
        <v>0</v>
      </c>
      <c r="AJ121" s="22">
        <f>IF(COUNTIFS(TabSynthez[Test],"="&amp;$AE121&amp;".*",TabSynthez[Page4],"Validé")&gt;0,IF(COUNTIFS(TabSynthez[Test],"="&amp;$AE121&amp;".*",TabSynthez[Page4],"Validé")+COUNTIFS(TabSynthez[Test],"="&amp;$AE121&amp;".*",TabSynthez[Page4],"NA")=$AF121,1,0),0)</f>
        <v>0</v>
      </c>
      <c r="AK121" s="22">
        <f>IF(COUNTIFS(TabSynthez[Test],"="&amp;$AE121&amp;".*",TabSynthez[Page5],"Validé")&gt;0,IF(COUNTIFS(TabSynthez[Test],"="&amp;$AE121&amp;".*",TabSynthez[Page5],"Validé")+COUNTIFS(TabSynthez[Test],"="&amp;$AE121&amp;".*",TabSynthez[Page5],"NA")=$AF121,1,0),0)</f>
        <v>0</v>
      </c>
      <c r="AL121" s="22">
        <f>IF(COUNTIFS(TabSynthez[Test],"="&amp;$AE121&amp;".*",TabSynthez[Page6],"Validé")&gt;0,IF(COUNTIFS(TabSynthez[Test],"="&amp;$AE121&amp;".*",TabSynthez[Page6],"Validé")+COUNTIFS(TabSynthez[Test],"="&amp;$AE121&amp;".*",TabSynthez[Page6],"NA")=$AF121,1,0),0)</f>
        <v>0</v>
      </c>
      <c r="AM121" s="22">
        <f>IF(COUNTIFS(TabSynthez[Test],"="&amp;$AE121&amp;".*",TabSynthez[Page7],"Validé")&gt;0,IF(COUNTIFS(TabSynthez[Test],"="&amp;$AE121&amp;".*",TabSynthez[Page7],"Validé")+COUNTIFS(TabSynthez[Test],"="&amp;$AE121&amp;".*",TabSynthez[Page7],"NA")=$AF121,1,0),0)</f>
        <v>0</v>
      </c>
      <c r="AN121" s="22">
        <f>IF(COUNTIFS(TabSynthez[Test],"="&amp;$AE121&amp;".*",TabSynthez[Page8],"Validé")&gt;0,IF(COUNTIFS(TabSynthez[Test],"="&amp;$AE121&amp;".*",TabSynthez[Page8],"Validé")+COUNTIFS(TabSynthez[Test],"="&amp;$AE121&amp;".*",TabSynthez[Page8],"NA")=$AF121,1,0),0)</f>
        <v>0</v>
      </c>
      <c r="AO121" s="22">
        <f>IF(COUNTIFS(TabSynthez[Test],"="&amp;$AE121&amp;".*",TabSynthez[Page9],"Validé")&gt;0,IF(COUNTIFS(TabSynthez[Test],"="&amp;$AE121&amp;".*",TabSynthez[Page9],"Validé")+COUNTIFS(TabSynthez[Test],"="&amp;$AE121&amp;".*",TabSynthez[Page9],"NA")=$AF121,1,0),0)</f>
        <v>0</v>
      </c>
      <c r="AP121" s="22">
        <f>IF(COUNTIFS(TabSynthez[Test],"="&amp;$AE121&amp;".*",TabSynthez[Page10],"Validé")&gt;0,IF(COUNTIFS(TabSynthez[Test],"="&amp;$AE121&amp;".*",TabSynthez[Page10],"Validé")+COUNTIFS(TabSynthez[Test],"="&amp;$AE121&amp;".*",TabSynthez[Page10],"NA")=$AF121,1,0),0)</f>
        <v>0</v>
      </c>
      <c r="AQ121" s="22">
        <f>IF(COUNTIFS(TabSynthez[Test],"="&amp;$AE121&amp;".*",TabSynthez[Page11],"Validé")&gt;0,IF(COUNTIFS(TabSynthez[Test],"="&amp;$AE121&amp;".*",TabSynthez[Page11],"Validé")+COUNTIFS(TabSynthez[Test],"="&amp;$AE121&amp;".*",TabSynthez[Page11],"NA")=$AF121,1,0),0)</f>
        <v>0</v>
      </c>
      <c r="AR121" s="22">
        <f>IF(COUNTIFS(TabSynthez[Test],"="&amp;$AE121&amp;".*",TabSynthez[Page12],"Validé")&gt;0,IF(COUNTIFS(TabSynthez[Test],"="&amp;$AE121&amp;".*",TabSynthez[Page12],"Validé")+COUNTIFS(TabSynthez[Test],"="&amp;$AE121&amp;".*",TabSynthez[Page12],"NA")=$AF121,1,0),0)</f>
        <v>0</v>
      </c>
      <c r="AS121" s="22">
        <f>IF(COUNTIFS(TabSynthez[Test],"="&amp;$AE121&amp;".*",TabSynthez[Page13],"Validé")&gt;0,IF(COUNTIFS(TabSynthez[Test],"="&amp;$AE121&amp;".*",TabSynthez[Page13],"Validé")+COUNTIFS(TabSynthez[Test],"="&amp;$AE121&amp;".*",TabSynthez[Page13],"NA")=$AF121,1,0),0)</f>
        <v>0</v>
      </c>
    </row>
    <row r="122" spans="1:45" s="9" customFormat="1" x14ac:dyDescent="0.25">
      <c r="A122" s="68"/>
      <c r="B122" s="75" t="str">
        <f>Modèle!B124</f>
        <v>Scripts</v>
      </c>
      <c r="C122" s="82" t="str">
        <f>Modèle!D124</f>
        <v>7.1.1</v>
      </c>
      <c r="D122" s="83" t="str">
        <f>Modèle!E124</f>
        <v>A</v>
      </c>
      <c r="E122" s="193">
        <f ca="1">COUNTIF(OFFSET(Synthèse!$G131,0,0,1,COUNTA(Synthèse!$10:$10)-6),"="&amp;$E$1)</f>
        <v>13</v>
      </c>
      <c r="F122" s="193">
        <f ca="1">COUNTIF(OFFSET(Synthèse!$G131,0,0,1,COUNTA(Synthèse!$10:$10)-6),"="&amp;$F$1)</f>
        <v>0</v>
      </c>
      <c r="G122" s="193">
        <f ca="1">COUNTIF(OFFSET(Synthèse!$G131,0,0,1,COUNTA(Synthèse!$10:$10)-6),"="&amp;$G$1)</f>
        <v>0</v>
      </c>
      <c r="H122" s="193">
        <f ca="1">COUNTIF(OFFSET(Synthèse!$G131,0,0,1,COUNTA(Synthèse!$10:$10)-6),"="&amp;$H$1)</f>
        <v>0</v>
      </c>
      <c r="I122" s="219">
        <f t="shared" ca="1" si="10"/>
        <v>13</v>
      </c>
      <c r="J122" s="68"/>
      <c r="K122" s="96" t="s">
        <v>616</v>
      </c>
      <c r="L122" s="198" t="s">
        <v>24</v>
      </c>
      <c r="M122" s="198"/>
      <c r="N122" s="198" t="s">
        <v>408</v>
      </c>
      <c r="O122" s="199">
        <f ca="1">IF(SUM(E$230:E$230)&gt;=1,0,1)</f>
        <v>0</v>
      </c>
      <c r="P122" s="199">
        <f ca="1">IF(SUM(E$230)&gt;=1,1,IF(SUM(G$230)&gt;=1,1,IF(SUM(F$230)&gt;=1,0,1)))</f>
        <v>1</v>
      </c>
      <c r="Q122" s="199">
        <f ca="1">IF(SUM(E$230)&gt;=1,1,IF(SUM(G$230)&gt;=1,0,1))</f>
        <v>1</v>
      </c>
      <c r="R122" s="199">
        <f ca="1">IF(SUM(E$230)&gt;=1,1,IF(SUM(G$230)&gt;=1,1,IF(SUM(F$230)&gt;=1,1,IF(SUM(H$230)&gt;=1,0,1))))</f>
        <v>1</v>
      </c>
      <c r="S122" s="68"/>
      <c r="U122" s="68"/>
      <c r="X122" s="68"/>
      <c r="AA122" s="68"/>
      <c r="AD122" s="68"/>
      <c r="AE122" s="276" t="s">
        <v>421</v>
      </c>
      <c r="AF122" s="222">
        <f>COUNTIF(TabTrans[Test],"="&amp;Value!$AE122&amp;".*")</f>
        <v>2</v>
      </c>
      <c r="AG122" s="22">
        <f>IF(COUNTIFS(TabSynthez[Test],"="&amp;$AE122&amp;".*",TabSynthez[Page1],"Validé")&gt;0,IF(COUNTIFS(TabSynthez[Test],"="&amp;$AE122&amp;".*",TabSynthez[Page1],"Validé")+COUNTIFS(TabSynthez[Test],"="&amp;$AE122&amp;".*",TabSynthez[Page1],"NA")=$AF122,1,0),0)</f>
        <v>0</v>
      </c>
      <c r="AH122" s="22">
        <f>IF(COUNTIFS(TabSynthez[Test],"="&amp;$AE122&amp;".*",TabSynthez[Page2],"Validé")&gt;0,IF(COUNTIFS(TabSynthez[Test],"="&amp;$AE122&amp;".*",TabSynthez[Page2],"Validé")+COUNTIFS(TabSynthez[Test],"="&amp;$AE122&amp;".*",TabSynthez[Page2],"NA")=$AF122,1,0),0)</f>
        <v>0</v>
      </c>
      <c r="AI122" s="22">
        <f>IF(COUNTIFS(TabSynthez[Test],"="&amp;$AE122&amp;".*",TabSynthez[Page3],"Validé")&gt;0,IF(COUNTIFS(TabSynthez[Test],"="&amp;$AE122&amp;".*",TabSynthez[Page3],"Validé")+COUNTIFS(TabSynthez[Test],"="&amp;$AE122&amp;".*",TabSynthez[Page3],"NA")=$AF122,1,0),0)</f>
        <v>0</v>
      </c>
      <c r="AJ122" s="22">
        <f>IF(COUNTIFS(TabSynthez[Test],"="&amp;$AE122&amp;".*",TabSynthez[Page4],"Validé")&gt;0,IF(COUNTIFS(TabSynthez[Test],"="&amp;$AE122&amp;".*",TabSynthez[Page4],"Validé")+COUNTIFS(TabSynthez[Test],"="&amp;$AE122&amp;".*",TabSynthez[Page4],"NA")=$AF122,1,0),0)</f>
        <v>0</v>
      </c>
      <c r="AK122" s="22">
        <f>IF(COUNTIFS(TabSynthez[Test],"="&amp;$AE122&amp;".*",TabSynthez[Page5],"Validé")&gt;0,IF(COUNTIFS(TabSynthez[Test],"="&amp;$AE122&amp;".*",TabSynthez[Page5],"Validé")+COUNTIFS(TabSynthez[Test],"="&amp;$AE122&amp;".*",TabSynthez[Page5],"NA")=$AF122,1,0),0)</f>
        <v>0</v>
      </c>
      <c r="AL122" s="22">
        <f>IF(COUNTIFS(TabSynthez[Test],"="&amp;$AE122&amp;".*",TabSynthez[Page6],"Validé")&gt;0,IF(COUNTIFS(TabSynthez[Test],"="&amp;$AE122&amp;".*",TabSynthez[Page6],"Validé")+COUNTIFS(TabSynthez[Test],"="&amp;$AE122&amp;".*",TabSynthez[Page6],"NA")=$AF122,1,0),0)</f>
        <v>0</v>
      </c>
      <c r="AM122" s="22">
        <f>IF(COUNTIFS(TabSynthez[Test],"="&amp;$AE122&amp;".*",TabSynthez[Page7],"Validé")&gt;0,IF(COUNTIFS(TabSynthez[Test],"="&amp;$AE122&amp;".*",TabSynthez[Page7],"Validé")+COUNTIFS(TabSynthez[Test],"="&amp;$AE122&amp;".*",TabSynthez[Page7],"NA")=$AF122,1,0),0)</f>
        <v>0</v>
      </c>
      <c r="AN122" s="22">
        <f>IF(COUNTIFS(TabSynthez[Test],"="&amp;$AE122&amp;".*",TabSynthez[Page8],"Validé")&gt;0,IF(COUNTIFS(TabSynthez[Test],"="&amp;$AE122&amp;".*",TabSynthez[Page8],"Validé")+COUNTIFS(TabSynthez[Test],"="&amp;$AE122&amp;".*",TabSynthez[Page8],"NA")=$AF122,1,0),0)</f>
        <v>0</v>
      </c>
      <c r="AO122" s="22">
        <f>IF(COUNTIFS(TabSynthez[Test],"="&amp;$AE122&amp;".*",TabSynthez[Page9],"Validé")&gt;0,IF(COUNTIFS(TabSynthez[Test],"="&amp;$AE122&amp;".*",TabSynthez[Page9],"Validé")+COUNTIFS(TabSynthez[Test],"="&amp;$AE122&amp;".*",TabSynthez[Page9],"NA")=$AF122,1,0),0)</f>
        <v>0</v>
      </c>
      <c r="AP122" s="22">
        <f>IF(COUNTIFS(TabSynthez[Test],"="&amp;$AE122&amp;".*",TabSynthez[Page10],"Validé")&gt;0,IF(COUNTIFS(TabSynthez[Test],"="&amp;$AE122&amp;".*",TabSynthez[Page10],"Validé")+COUNTIFS(TabSynthez[Test],"="&amp;$AE122&amp;".*",TabSynthez[Page10],"NA")=$AF122,1,0),0)</f>
        <v>0</v>
      </c>
      <c r="AQ122" s="22">
        <f>IF(COUNTIFS(TabSynthez[Test],"="&amp;$AE122&amp;".*",TabSynthez[Page11],"Validé")&gt;0,IF(COUNTIFS(TabSynthez[Test],"="&amp;$AE122&amp;".*",TabSynthez[Page11],"Validé")+COUNTIFS(TabSynthez[Test],"="&amp;$AE122&amp;".*",TabSynthez[Page11],"NA")=$AF122,1,0),0)</f>
        <v>0</v>
      </c>
      <c r="AR122" s="22">
        <f>IF(COUNTIFS(TabSynthez[Test],"="&amp;$AE122&amp;".*",TabSynthez[Page12],"Validé")&gt;0,IF(COUNTIFS(TabSynthez[Test],"="&amp;$AE122&amp;".*",TabSynthez[Page12],"Validé")+COUNTIFS(TabSynthez[Test],"="&amp;$AE122&amp;".*",TabSynthez[Page12],"NA")=$AF122,1,0),0)</f>
        <v>0</v>
      </c>
      <c r="AS122" s="22">
        <f>IF(COUNTIFS(TabSynthez[Test],"="&amp;$AE122&amp;".*",TabSynthez[Page13],"Validé")&gt;0,IF(COUNTIFS(TabSynthez[Test],"="&amp;$AE122&amp;".*",TabSynthez[Page13],"Validé")+COUNTIFS(TabSynthez[Test],"="&amp;$AE122&amp;".*",TabSynthez[Page13],"NA")=$AF122,1,0),0)</f>
        <v>0</v>
      </c>
    </row>
    <row r="123" spans="1:45" s="9" customFormat="1" x14ac:dyDescent="0.25">
      <c r="A123" s="68"/>
      <c r="B123" s="75" t="str">
        <f>Modèle!B125</f>
        <v>Scripts</v>
      </c>
      <c r="C123" s="82" t="str">
        <f>Modèle!D125</f>
        <v>7.1.2</v>
      </c>
      <c r="D123" s="83" t="str">
        <f>Modèle!E125</f>
        <v>A</v>
      </c>
      <c r="E123" s="193">
        <f ca="1">COUNTIF(OFFSET(Synthèse!$G132,0,0,1,COUNTA(Synthèse!$10:$10)-6),"="&amp;$E$1)</f>
        <v>13</v>
      </c>
      <c r="F123" s="193">
        <f ca="1">COUNTIF(OFFSET(Synthèse!$G132,0,0,1,COUNTA(Synthèse!$10:$10)-6),"="&amp;$F$1)</f>
        <v>0</v>
      </c>
      <c r="G123" s="193">
        <f ca="1">COUNTIF(OFFSET(Synthèse!$G132,0,0,1,COUNTA(Synthèse!$10:$10)-6),"="&amp;$G$1)</f>
        <v>0</v>
      </c>
      <c r="H123" s="193">
        <f ca="1">COUNTIF(OFFSET(Synthèse!$G132,0,0,1,COUNTA(Synthèse!$10:$10)-6),"="&amp;$H$1)</f>
        <v>0</v>
      </c>
      <c r="I123" s="219">
        <f t="shared" ca="1" si="10"/>
        <v>13</v>
      </c>
      <c r="J123" s="68"/>
      <c r="K123" s="96" t="s">
        <v>617</v>
      </c>
      <c r="L123" s="198" t="s">
        <v>24</v>
      </c>
      <c r="M123" s="198"/>
      <c r="N123" s="198" t="s">
        <v>409</v>
      </c>
      <c r="O123" s="199">
        <f ca="1">IF(SUM(E$231:E$232)&gt;=1,0,1)</f>
        <v>1</v>
      </c>
      <c r="P123" s="199">
        <f ca="1">IF(SUM(E$231:E$232)&gt;=1,1,IF(SUM(G$231:G$232)&gt;=1,1,IF(SUM(F$231:F$232)&gt;=1,0,1)))</f>
        <v>0</v>
      </c>
      <c r="Q123" s="199">
        <f ca="1">IF(SUM(E$231:E$232)&gt;=1,1,IF(SUM(G$231:G$232)&gt;=1,0,1))</f>
        <v>1</v>
      </c>
      <c r="R123" s="199">
        <f ca="1">IF(SUM(E$231:E$232)&gt;=1,1,IF(SUM(G$231:G$232)&gt;=1,1,IF(SUM(F$231:F$232)&gt;=1,1,IF(SUM(H$231:H$232)&gt;=1,0,1))))</f>
        <v>1</v>
      </c>
      <c r="S123" s="68"/>
      <c r="U123" s="68"/>
      <c r="X123" s="68"/>
      <c r="AA123" s="68"/>
      <c r="AD123" s="68"/>
      <c r="AE123" s="276" t="s">
        <v>422</v>
      </c>
      <c r="AF123" s="222">
        <f>COUNTIF(TabTrans[Test],"="&amp;Value!$AE123&amp;".*")</f>
        <v>1</v>
      </c>
      <c r="AG123" s="22">
        <f>IF(COUNTIFS(TabSynthez[Test],"="&amp;$AE123&amp;".*",TabSynthez[Page1],"Validé")&gt;0,IF(COUNTIFS(TabSynthez[Test],"="&amp;$AE123&amp;".*",TabSynthez[Page1],"Validé")+COUNTIFS(TabSynthez[Test],"="&amp;$AE123&amp;".*",TabSynthez[Page1],"NA")=$AF123,1,0),0)</f>
        <v>1</v>
      </c>
      <c r="AH123" s="22">
        <f>IF(COUNTIFS(TabSynthez[Test],"="&amp;$AE123&amp;".*",TabSynthez[Page2],"Validé")&gt;0,IF(COUNTIFS(TabSynthez[Test],"="&amp;$AE123&amp;".*",TabSynthez[Page2],"Validé")+COUNTIFS(TabSynthez[Test],"="&amp;$AE123&amp;".*",TabSynthez[Page2],"NA")=$AF123,1,0),0)</f>
        <v>1</v>
      </c>
      <c r="AI123" s="22">
        <f>IF(COUNTIFS(TabSynthez[Test],"="&amp;$AE123&amp;".*",TabSynthez[Page3],"Validé")&gt;0,IF(COUNTIFS(TabSynthez[Test],"="&amp;$AE123&amp;".*",TabSynthez[Page3],"Validé")+COUNTIFS(TabSynthez[Test],"="&amp;$AE123&amp;".*",TabSynthez[Page3],"NA")=$AF123,1,0),0)</f>
        <v>1</v>
      </c>
      <c r="AJ123" s="22">
        <f>IF(COUNTIFS(TabSynthez[Test],"="&amp;$AE123&amp;".*",TabSynthez[Page4],"Validé")&gt;0,IF(COUNTIFS(TabSynthez[Test],"="&amp;$AE123&amp;".*",TabSynthez[Page4],"Validé")+COUNTIFS(TabSynthez[Test],"="&amp;$AE123&amp;".*",TabSynthez[Page4],"NA")=$AF123,1,0),0)</f>
        <v>1</v>
      </c>
      <c r="AK123" s="22">
        <f>IF(COUNTIFS(TabSynthez[Test],"="&amp;$AE123&amp;".*",TabSynthez[Page5],"Validé")&gt;0,IF(COUNTIFS(TabSynthez[Test],"="&amp;$AE123&amp;".*",TabSynthez[Page5],"Validé")+COUNTIFS(TabSynthez[Test],"="&amp;$AE123&amp;".*",TabSynthez[Page5],"NA")=$AF123,1,0),0)</f>
        <v>1</v>
      </c>
      <c r="AL123" s="22">
        <f>IF(COUNTIFS(TabSynthez[Test],"="&amp;$AE123&amp;".*",TabSynthez[Page6],"Validé")&gt;0,IF(COUNTIFS(TabSynthez[Test],"="&amp;$AE123&amp;".*",TabSynthez[Page6],"Validé")+COUNTIFS(TabSynthez[Test],"="&amp;$AE123&amp;".*",TabSynthez[Page6],"NA")=$AF123,1,0),0)</f>
        <v>1</v>
      </c>
      <c r="AM123" s="22">
        <f>IF(COUNTIFS(TabSynthez[Test],"="&amp;$AE123&amp;".*",TabSynthez[Page7],"Validé")&gt;0,IF(COUNTIFS(TabSynthez[Test],"="&amp;$AE123&amp;".*",TabSynthez[Page7],"Validé")+COUNTIFS(TabSynthez[Test],"="&amp;$AE123&amp;".*",TabSynthez[Page7],"NA")=$AF123,1,0),0)</f>
        <v>1</v>
      </c>
      <c r="AN123" s="22">
        <f>IF(COUNTIFS(TabSynthez[Test],"="&amp;$AE123&amp;".*",TabSynthez[Page8],"Validé")&gt;0,IF(COUNTIFS(TabSynthez[Test],"="&amp;$AE123&amp;".*",TabSynthez[Page8],"Validé")+COUNTIFS(TabSynthez[Test],"="&amp;$AE123&amp;".*",TabSynthez[Page8],"NA")=$AF123,1,0),0)</f>
        <v>1</v>
      </c>
      <c r="AO123" s="22">
        <f>IF(COUNTIFS(TabSynthez[Test],"="&amp;$AE123&amp;".*",TabSynthez[Page9],"Validé")&gt;0,IF(COUNTIFS(TabSynthez[Test],"="&amp;$AE123&amp;".*",TabSynthez[Page9],"Validé")+COUNTIFS(TabSynthez[Test],"="&amp;$AE123&amp;".*",TabSynthez[Page9],"NA")=$AF123,1,0),0)</f>
        <v>1</v>
      </c>
      <c r="AP123" s="22">
        <f>IF(COUNTIFS(TabSynthez[Test],"="&amp;$AE123&amp;".*",TabSynthez[Page10],"Validé")&gt;0,IF(COUNTIFS(TabSynthez[Test],"="&amp;$AE123&amp;".*",TabSynthez[Page10],"Validé")+COUNTIFS(TabSynthez[Test],"="&amp;$AE123&amp;".*",TabSynthez[Page10],"NA")=$AF123,1,0),0)</f>
        <v>1</v>
      </c>
      <c r="AQ123" s="22">
        <f>IF(COUNTIFS(TabSynthez[Test],"="&amp;$AE123&amp;".*",TabSynthez[Page11],"Validé")&gt;0,IF(COUNTIFS(TabSynthez[Test],"="&amp;$AE123&amp;".*",TabSynthez[Page11],"Validé")+COUNTIFS(TabSynthez[Test],"="&amp;$AE123&amp;".*",TabSynthez[Page11],"NA")=$AF123,1,0),0)</f>
        <v>1</v>
      </c>
      <c r="AR123" s="22">
        <f>IF(COUNTIFS(TabSynthez[Test],"="&amp;$AE123&amp;".*",TabSynthez[Page12],"Validé")&gt;0,IF(COUNTIFS(TabSynthez[Test],"="&amp;$AE123&amp;".*",TabSynthez[Page12],"Validé")+COUNTIFS(TabSynthez[Test],"="&amp;$AE123&amp;".*",TabSynthez[Page12],"NA")=$AF123,1,0),0)</f>
        <v>1</v>
      </c>
      <c r="AS123" s="22">
        <f>IF(COUNTIFS(TabSynthez[Test],"="&amp;$AE123&amp;".*",TabSynthez[Page13],"Validé")&gt;0,IF(COUNTIFS(TabSynthez[Test],"="&amp;$AE123&amp;".*",TabSynthez[Page13],"Validé")+COUNTIFS(TabSynthez[Test],"="&amp;$AE123&amp;".*",TabSynthez[Page13],"NA")=$AF123,1,0),0)</f>
        <v>1</v>
      </c>
    </row>
    <row r="124" spans="1:45" s="9" customFormat="1" x14ac:dyDescent="0.25">
      <c r="A124" s="68"/>
      <c r="B124" s="75" t="str">
        <f>Modèle!B126</f>
        <v>Scripts</v>
      </c>
      <c r="C124" s="82" t="str">
        <f>Modèle!D126</f>
        <v>7.1.3</v>
      </c>
      <c r="D124" s="83" t="str">
        <f>Modèle!E126</f>
        <v>A</v>
      </c>
      <c r="E124" s="193">
        <f ca="1">COUNTIF(OFFSET(Synthèse!$G133,0,0,1,COUNTA(Synthèse!$10:$10)-6),"="&amp;$E$1)</f>
        <v>13</v>
      </c>
      <c r="F124" s="193">
        <f ca="1">COUNTIF(OFFSET(Synthèse!$G133,0,0,1,COUNTA(Synthèse!$10:$10)-6),"="&amp;$F$1)</f>
        <v>0</v>
      </c>
      <c r="G124" s="193">
        <f ca="1">COUNTIF(OFFSET(Synthèse!$G133,0,0,1,COUNTA(Synthèse!$10:$10)-6),"="&amp;$G$1)</f>
        <v>0</v>
      </c>
      <c r="H124" s="193">
        <f ca="1">COUNTIF(OFFSET(Synthèse!$G133,0,0,1,COUNTA(Synthèse!$10:$10)-6),"="&amp;$H$1)</f>
        <v>0</v>
      </c>
      <c r="I124" s="219">
        <f t="shared" ca="1" si="10"/>
        <v>13</v>
      </c>
      <c r="J124" s="68"/>
      <c r="K124" s="96" t="s">
        <v>618</v>
      </c>
      <c r="L124" s="198" t="s">
        <v>24</v>
      </c>
      <c r="M124" s="198"/>
      <c r="N124" s="198" t="s">
        <v>410</v>
      </c>
      <c r="O124" s="199">
        <f ca="1">IF(SUM(E$233:E$234)&gt;=1,0,1)</f>
        <v>0</v>
      </c>
      <c r="P124" s="199">
        <f ca="1">IF(SUM(E$233:E$234)&gt;=1,1,IF(SUM(G$233:G$234)&gt;=1,1,IF(SUM(F$233:F$234)&gt;=1,0,1)))</f>
        <v>1</v>
      </c>
      <c r="Q124" s="199">
        <f ca="1">IF(SUM(E$233:E$234)&gt;=1,1,IF(SUM(G$233:G$234)&gt;=1,0,1))</f>
        <v>1</v>
      </c>
      <c r="R124" s="199">
        <f ca="1">IF(SUM(E$233:E$234)&gt;=1,1,IF(SUM(G$233:G$234)&gt;=1,1,IF(SUM(F$233:F$234)&gt;=1,1,IF(SUM(H$233:H$234)&gt;=1,0,1))))</f>
        <v>1</v>
      </c>
      <c r="S124" s="68"/>
      <c r="U124" s="68"/>
      <c r="X124" s="68"/>
      <c r="AA124" s="68"/>
      <c r="AD124" s="68"/>
      <c r="AE124" s="276" t="s">
        <v>423</v>
      </c>
      <c r="AF124" s="222">
        <f>COUNTIF(TabTrans[Test],"="&amp;Value!$AE124&amp;".*")</f>
        <v>2</v>
      </c>
      <c r="AG124" s="22">
        <f>IF(COUNTIFS(TabSynthez[Test],"="&amp;$AE124&amp;".*",TabSynthez[Page1],"Validé")&gt;0,IF(COUNTIFS(TabSynthez[Test],"="&amp;$AE124&amp;".*",TabSynthez[Page1],"Validé")+COUNTIFS(TabSynthez[Test],"="&amp;$AE124&amp;".*",TabSynthez[Page1],"NA")=$AF124,1,0),0)</f>
        <v>0</v>
      </c>
      <c r="AH124" s="22">
        <f>IF(COUNTIFS(TabSynthez[Test],"="&amp;$AE124&amp;".*",TabSynthez[Page2],"Validé")&gt;0,IF(COUNTIFS(TabSynthez[Test],"="&amp;$AE124&amp;".*",TabSynthez[Page2],"Validé")+COUNTIFS(TabSynthez[Test],"="&amp;$AE124&amp;".*",TabSynthez[Page2],"NA")=$AF124,1,0),0)</f>
        <v>0</v>
      </c>
      <c r="AI124" s="22">
        <f>IF(COUNTIFS(TabSynthez[Test],"="&amp;$AE124&amp;".*",TabSynthez[Page3],"Validé")&gt;0,IF(COUNTIFS(TabSynthez[Test],"="&amp;$AE124&amp;".*",TabSynthez[Page3],"Validé")+COUNTIFS(TabSynthez[Test],"="&amp;$AE124&amp;".*",TabSynthez[Page3],"NA")=$AF124,1,0),0)</f>
        <v>0</v>
      </c>
      <c r="AJ124" s="22">
        <f>IF(COUNTIFS(TabSynthez[Test],"="&amp;$AE124&amp;".*",TabSynthez[Page4],"Validé")&gt;0,IF(COUNTIFS(TabSynthez[Test],"="&amp;$AE124&amp;".*",TabSynthez[Page4],"Validé")+COUNTIFS(TabSynthez[Test],"="&amp;$AE124&amp;".*",TabSynthez[Page4],"NA")=$AF124,1,0),0)</f>
        <v>0</v>
      </c>
      <c r="AK124" s="22">
        <f>IF(COUNTIFS(TabSynthez[Test],"="&amp;$AE124&amp;".*",TabSynthez[Page5],"Validé")&gt;0,IF(COUNTIFS(TabSynthez[Test],"="&amp;$AE124&amp;".*",TabSynthez[Page5],"Validé")+COUNTIFS(TabSynthez[Test],"="&amp;$AE124&amp;".*",TabSynthez[Page5],"NA")=$AF124,1,0),0)</f>
        <v>0</v>
      </c>
      <c r="AL124" s="22">
        <f>IF(COUNTIFS(TabSynthez[Test],"="&amp;$AE124&amp;".*",TabSynthez[Page6],"Validé")&gt;0,IF(COUNTIFS(TabSynthez[Test],"="&amp;$AE124&amp;".*",TabSynthez[Page6],"Validé")+COUNTIFS(TabSynthez[Test],"="&amp;$AE124&amp;".*",TabSynthez[Page6],"NA")=$AF124,1,0),0)</f>
        <v>0</v>
      </c>
      <c r="AM124" s="22">
        <f>IF(COUNTIFS(TabSynthez[Test],"="&amp;$AE124&amp;".*",TabSynthez[Page7],"Validé")&gt;0,IF(COUNTIFS(TabSynthez[Test],"="&amp;$AE124&amp;".*",TabSynthez[Page7],"Validé")+COUNTIFS(TabSynthez[Test],"="&amp;$AE124&amp;".*",TabSynthez[Page7],"NA")=$AF124,1,0),0)</f>
        <v>0</v>
      </c>
      <c r="AN124" s="22">
        <f>IF(COUNTIFS(TabSynthez[Test],"="&amp;$AE124&amp;".*",TabSynthez[Page8],"Validé")&gt;0,IF(COUNTIFS(TabSynthez[Test],"="&amp;$AE124&amp;".*",TabSynthez[Page8],"Validé")+COUNTIFS(TabSynthez[Test],"="&amp;$AE124&amp;".*",TabSynthez[Page8],"NA")=$AF124,1,0),0)</f>
        <v>0</v>
      </c>
      <c r="AO124" s="22">
        <f>IF(COUNTIFS(TabSynthez[Test],"="&amp;$AE124&amp;".*",TabSynthez[Page9],"Validé")&gt;0,IF(COUNTIFS(TabSynthez[Test],"="&amp;$AE124&amp;".*",TabSynthez[Page9],"Validé")+COUNTIFS(TabSynthez[Test],"="&amp;$AE124&amp;".*",TabSynthez[Page9],"NA")=$AF124,1,0),0)</f>
        <v>0</v>
      </c>
      <c r="AP124" s="22">
        <f>IF(COUNTIFS(TabSynthez[Test],"="&amp;$AE124&amp;".*",TabSynthez[Page10],"Validé")&gt;0,IF(COUNTIFS(TabSynthez[Test],"="&amp;$AE124&amp;".*",TabSynthez[Page10],"Validé")+COUNTIFS(TabSynthez[Test],"="&amp;$AE124&amp;".*",TabSynthez[Page10],"NA")=$AF124,1,0),0)</f>
        <v>0</v>
      </c>
      <c r="AQ124" s="22">
        <f>IF(COUNTIFS(TabSynthez[Test],"="&amp;$AE124&amp;".*",TabSynthez[Page11],"Validé")&gt;0,IF(COUNTIFS(TabSynthez[Test],"="&amp;$AE124&amp;".*",TabSynthez[Page11],"Validé")+COUNTIFS(TabSynthez[Test],"="&amp;$AE124&amp;".*",TabSynthez[Page11],"NA")=$AF124,1,0),0)</f>
        <v>0</v>
      </c>
      <c r="AR124" s="22">
        <f>IF(COUNTIFS(TabSynthez[Test],"="&amp;$AE124&amp;".*",TabSynthez[Page12],"Validé")&gt;0,IF(COUNTIFS(TabSynthez[Test],"="&amp;$AE124&amp;".*",TabSynthez[Page12],"Validé")+COUNTIFS(TabSynthez[Test],"="&amp;$AE124&amp;".*",TabSynthez[Page12],"NA")=$AF124,1,0),0)</f>
        <v>0</v>
      </c>
      <c r="AS124" s="22">
        <f>IF(COUNTIFS(TabSynthez[Test],"="&amp;$AE124&amp;".*",TabSynthez[Page13],"Validé")&gt;0,IF(COUNTIFS(TabSynthez[Test],"="&amp;$AE124&amp;".*",TabSynthez[Page13],"Validé")+COUNTIFS(TabSynthez[Test],"="&amp;$AE124&amp;".*",TabSynthez[Page13],"NA")=$AF124,1,0),0)</f>
        <v>0</v>
      </c>
    </row>
    <row r="125" spans="1:45" s="9" customFormat="1" x14ac:dyDescent="0.25">
      <c r="A125" s="68"/>
      <c r="B125" s="74" t="str">
        <f>Modèle!B127</f>
        <v>Scripts</v>
      </c>
      <c r="C125" s="80" t="str">
        <f>Modèle!D127</f>
        <v>7.2.1</v>
      </c>
      <c r="D125" s="81" t="str">
        <f>Modèle!E127</f>
        <v>A</v>
      </c>
      <c r="E125" s="192">
        <f ca="1">COUNTIF(OFFSET(Synthèse!$G134,0,0,1,COUNTA(Synthèse!$10:$10)-6),"="&amp;$E$1)</f>
        <v>0</v>
      </c>
      <c r="F125" s="192">
        <f ca="1">COUNTIF(OFFSET(Synthèse!$G134,0,0,1,COUNTA(Synthèse!$10:$10)-6),"="&amp;$F$1)</f>
        <v>0</v>
      </c>
      <c r="G125" s="192">
        <f ca="1">COUNTIF(OFFSET(Synthèse!$G134,0,0,1,COUNTA(Synthèse!$10:$10)-6),"="&amp;$G$1)</f>
        <v>0</v>
      </c>
      <c r="H125" s="192">
        <f ca="1">COUNTIF(OFFSET(Synthèse!$G134,0,0,1,COUNTA(Synthèse!$10:$10)-6),"="&amp;$H$1)</f>
        <v>13</v>
      </c>
      <c r="I125" s="219">
        <f t="shared" ca="1" si="10"/>
        <v>13</v>
      </c>
      <c r="J125" s="68"/>
      <c r="K125" s="96" t="s">
        <v>619</v>
      </c>
      <c r="L125" s="198" t="s">
        <v>24</v>
      </c>
      <c r="M125" s="198"/>
      <c r="N125" s="198" t="s">
        <v>411</v>
      </c>
      <c r="O125" s="199">
        <f ca="1">IF(SUM(E$235:E$235)&gt;=1,0,1)</f>
        <v>1</v>
      </c>
      <c r="P125" s="199">
        <f ca="1">IF(SUM(E$235)&gt;=1,1,IF(SUM(G$235)&gt;=1,1,IF(SUM(F$235)&gt;=1,0,1)))</f>
        <v>0</v>
      </c>
      <c r="Q125" s="199">
        <f ca="1">IF(SUM(E$235)&gt;=1,1,IF(SUM(G$235)&gt;=1,0,1))</f>
        <v>1</v>
      </c>
      <c r="R125" s="199">
        <f ca="1">IF(SUM(E$235)&gt;=1,1,IF(SUM(G$235)&gt;=1,1,IF(SUM(F$235)&gt;=1,1,IF(SUM(H$235)&gt;=1,0,1))))</f>
        <v>1</v>
      </c>
      <c r="S125" s="68"/>
      <c r="U125" s="68"/>
      <c r="X125" s="68"/>
      <c r="AA125" s="68"/>
      <c r="AD125" s="68"/>
      <c r="AE125" s="276" t="s">
        <v>424</v>
      </c>
      <c r="AF125" s="222">
        <f>COUNTIF(TabTrans[Test],"="&amp;Value!$AE125&amp;".*")</f>
        <v>1</v>
      </c>
      <c r="AG125" s="22">
        <f>IF(COUNTIFS(TabSynthez[Test],"="&amp;$AE125&amp;".*",TabSynthez[Page1],"Validé")&gt;0,IF(COUNTIFS(TabSynthez[Test],"="&amp;$AE125&amp;".*",TabSynthez[Page1],"Validé")+COUNTIFS(TabSynthez[Test],"="&amp;$AE125&amp;".*",TabSynthez[Page1],"NA")=$AF125,1,0),0)</f>
        <v>0</v>
      </c>
      <c r="AH125" s="22">
        <f>IF(COUNTIFS(TabSynthez[Test],"="&amp;$AE125&amp;".*",TabSynthez[Page2],"Validé")&gt;0,IF(COUNTIFS(TabSynthez[Test],"="&amp;$AE125&amp;".*",TabSynthez[Page2],"Validé")+COUNTIFS(TabSynthez[Test],"="&amp;$AE125&amp;".*",TabSynthez[Page2],"NA")=$AF125,1,0),0)</f>
        <v>0</v>
      </c>
      <c r="AI125" s="22">
        <f>IF(COUNTIFS(TabSynthez[Test],"="&amp;$AE125&amp;".*",TabSynthez[Page3],"Validé")&gt;0,IF(COUNTIFS(TabSynthez[Test],"="&amp;$AE125&amp;".*",TabSynthez[Page3],"Validé")+COUNTIFS(TabSynthez[Test],"="&amp;$AE125&amp;".*",TabSynthez[Page3],"NA")=$AF125,1,0),0)</f>
        <v>0</v>
      </c>
      <c r="AJ125" s="22">
        <f>IF(COUNTIFS(TabSynthez[Test],"="&amp;$AE125&amp;".*",TabSynthez[Page4],"Validé")&gt;0,IF(COUNTIFS(TabSynthez[Test],"="&amp;$AE125&amp;".*",TabSynthez[Page4],"Validé")+COUNTIFS(TabSynthez[Test],"="&amp;$AE125&amp;".*",TabSynthez[Page4],"NA")=$AF125,1,0),0)</f>
        <v>0</v>
      </c>
      <c r="AK125" s="22">
        <f>IF(COUNTIFS(TabSynthez[Test],"="&amp;$AE125&amp;".*",TabSynthez[Page5],"Validé")&gt;0,IF(COUNTIFS(TabSynthez[Test],"="&amp;$AE125&amp;".*",TabSynthez[Page5],"Validé")+COUNTIFS(TabSynthez[Test],"="&amp;$AE125&amp;".*",TabSynthez[Page5],"NA")=$AF125,1,0),0)</f>
        <v>0</v>
      </c>
      <c r="AL125" s="22">
        <f>IF(COUNTIFS(TabSynthez[Test],"="&amp;$AE125&amp;".*",TabSynthez[Page6],"Validé")&gt;0,IF(COUNTIFS(TabSynthez[Test],"="&amp;$AE125&amp;".*",TabSynthez[Page6],"Validé")+COUNTIFS(TabSynthez[Test],"="&amp;$AE125&amp;".*",TabSynthez[Page6],"NA")=$AF125,1,0),0)</f>
        <v>0</v>
      </c>
      <c r="AM125" s="22">
        <f>IF(COUNTIFS(TabSynthez[Test],"="&amp;$AE125&amp;".*",TabSynthez[Page7],"Validé")&gt;0,IF(COUNTIFS(TabSynthez[Test],"="&amp;$AE125&amp;".*",TabSynthez[Page7],"Validé")+COUNTIFS(TabSynthez[Test],"="&amp;$AE125&amp;".*",TabSynthez[Page7],"NA")=$AF125,1,0),0)</f>
        <v>0</v>
      </c>
      <c r="AN125" s="22">
        <f>IF(COUNTIFS(TabSynthez[Test],"="&amp;$AE125&amp;".*",TabSynthez[Page8],"Validé")&gt;0,IF(COUNTIFS(TabSynthez[Test],"="&amp;$AE125&amp;".*",TabSynthez[Page8],"Validé")+COUNTIFS(TabSynthez[Test],"="&amp;$AE125&amp;".*",TabSynthez[Page8],"NA")=$AF125,1,0),0)</f>
        <v>0</v>
      </c>
      <c r="AO125" s="22">
        <f>IF(COUNTIFS(TabSynthez[Test],"="&amp;$AE125&amp;".*",TabSynthez[Page9],"Validé")&gt;0,IF(COUNTIFS(TabSynthez[Test],"="&amp;$AE125&amp;".*",TabSynthez[Page9],"Validé")+COUNTIFS(TabSynthez[Test],"="&amp;$AE125&amp;".*",TabSynthez[Page9],"NA")=$AF125,1,0),0)</f>
        <v>0</v>
      </c>
      <c r="AP125" s="22">
        <f>IF(COUNTIFS(TabSynthez[Test],"="&amp;$AE125&amp;".*",TabSynthez[Page10],"Validé")&gt;0,IF(COUNTIFS(TabSynthez[Test],"="&amp;$AE125&amp;".*",TabSynthez[Page10],"Validé")+COUNTIFS(TabSynthez[Test],"="&amp;$AE125&amp;".*",TabSynthez[Page10],"NA")=$AF125,1,0),0)</f>
        <v>0</v>
      </c>
      <c r="AQ125" s="22">
        <f>IF(COUNTIFS(TabSynthez[Test],"="&amp;$AE125&amp;".*",TabSynthez[Page11],"Validé")&gt;0,IF(COUNTIFS(TabSynthez[Test],"="&amp;$AE125&amp;".*",TabSynthez[Page11],"Validé")+COUNTIFS(TabSynthez[Test],"="&amp;$AE125&amp;".*",TabSynthez[Page11],"NA")=$AF125,1,0),0)</f>
        <v>0</v>
      </c>
      <c r="AR125" s="22">
        <f>IF(COUNTIFS(TabSynthez[Test],"="&amp;$AE125&amp;".*",TabSynthez[Page12],"Validé")&gt;0,IF(COUNTIFS(TabSynthez[Test],"="&amp;$AE125&amp;".*",TabSynthez[Page12],"Validé")+COUNTIFS(TabSynthez[Test],"="&amp;$AE125&amp;".*",TabSynthez[Page12],"NA")=$AF125,1,0),0)</f>
        <v>0</v>
      </c>
      <c r="AS125" s="22">
        <f>IF(COUNTIFS(TabSynthez[Test],"="&amp;$AE125&amp;".*",TabSynthez[Page13],"Validé")&gt;0,IF(COUNTIFS(TabSynthez[Test],"="&amp;$AE125&amp;".*",TabSynthez[Page13],"Validé")+COUNTIFS(TabSynthez[Test],"="&amp;$AE125&amp;".*",TabSynthez[Page13],"NA")=$AF125,1,0),0)</f>
        <v>0</v>
      </c>
    </row>
    <row r="126" spans="1:45" s="9" customFormat="1" x14ac:dyDescent="0.25">
      <c r="A126" s="68"/>
      <c r="B126" s="74" t="str">
        <f>Modèle!B128</f>
        <v>Scripts</v>
      </c>
      <c r="C126" s="80" t="str">
        <f>Modèle!D128</f>
        <v>7.2.2</v>
      </c>
      <c r="D126" s="81" t="str">
        <f>Modèle!E128</f>
        <v>A</v>
      </c>
      <c r="E126" s="192">
        <f ca="1">COUNTIF(OFFSET(Synthèse!$G135,0,0,1,COUNTA(Synthèse!$10:$10)-6),"="&amp;$E$1)</f>
        <v>0</v>
      </c>
      <c r="F126" s="192">
        <f ca="1">COUNTIF(OFFSET(Synthèse!$G135,0,0,1,COUNTA(Synthèse!$10:$10)-6),"="&amp;$F$1)</f>
        <v>0</v>
      </c>
      <c r="G126" s="192">
        <f ca="1">COUNTIF(OFFSET(Synthèse!$G135,0,0,1,COUNTA(Synthèse!$10:$10)-6),"="&amp;$G$1)</f>
        <v>0</v>
      </c>
      <c r="H126" s="192">
        <f ca="1">COUNTIF(OFFSET(Synthèse!$G135,0,0,1,COUNTA(Synthèse!$10:$10)-6),"="&amp;$H$1)</f>
        <v>13</v>
      </c>
      <c r="I126" s="219">
        <f t="shared" ca="1" si="10"/>
        <v>13</v>
      </c>
      <c r="J126" s="68"/>
      <c r="K126" s="96" t="s">
        <v>620</v>
      </c>
      <c r="L126" s="198" t="s">
        <v>24</v>
      </c>
      <c r="M126" s="198"/>
      <c r="N126" s="198" t="s">
        <v>412</v>
      </c>
      <c r="O126" s="199">
        <f ca="1">IF(SUM(E$236:E$236)&gt;=1,0,1)</f>
        <v>1</v>
      </c>
      <c r="P126" s="199">
        <f ca="1">IF(SUM(E$236)&gt;=1,1,IF(SUM(G$236)&gt;=1,1,IF(SUM(F$236)&gt;=1,0,1)))</f>
        <v>1</v>
      </c>
      <c r="Q126" s="199">
        <f ca="1">IF(SUM(E$236)&gt;=1,1,IF(SUM(G$236)&gt;=1,0,1))</f>
        <v>1</v>
      </c>
      <c r="R126" s="199">
        <f ca="1">IF(SUM(E$236)&gt;=1,1,IF(SUM(G$236)&gt;=1,1,IF(SUM(F$236)&gt;=1,1,IF(SUM(H$236)&gt;=1,0,1))))</f>
        <v>0</v>
      </c>
      <c r="S126" s="68"/>
      <c r="U126" s="68"/>
      <c r="X126" s="68"/>
      <c r="AA126" s="68"/>
      <c r="AD126" s="68"/>
      <c r="AE126" s="276" t="s">
        <v>425</v>
      </c>
      <c r="AF126" s="222">
        <f>COUNTIF(TabTrans[Test],"="&amp;Value!$AE126&amp;".*")</f>
        <v>3</v>
      </c>
      <c r="AG126" s="22">
        <f>IF(COUNTIFS(TabSynthez[Test],"="&amp;$AE126&amp;".*",TabSynthez[Page1],"Validé")&gt;0,IF(COUNTIFS(TabSynthez[Test],"="&amp;$AE126&amp;".*",TabSynthez[Page1],"Validé")+COUNTIFS(TabSynthez[Test],"="&amp;$AE126&amp;".*",TabSynthez[Page1],"NA")=$AF126,1,0),0)</f>
        <v>0</v>
      </c>
      <c r="AH126" s="22">
        <f>IF(COUNTIFS(TabSynthez[Test],"="&amp;$AE126&amp;".*",TabSynthez[Page2],"Validé")&gt;0,IF(COUNTIFS(TabSynthez[Test],"="&amp;$AE126&amp;".*",TabSynthez[Page2],"Validé")+COUNTIFS(TabSynthez[Test],"="&amp;$AE126&amp;".*",TabSynthez[Page2],"NA")=$AF126,1,0),0)</f>
        <v>0</v>
      </c>
      <c r="AI126" s="22">
        <f>IF(COUNTIFS(TabSynthez[Test],"="&amp;$AE126&amp;".*",TabSynthez[Page3],"Validé")&gt;0,IF(COUNTIFS(TabSynthez[Test],"="&amp;$AE126&amp;".*",TabSynthez[Page3],"Validé")+COUNTIFS(TabSynthez[Test],"="&amp;$AE126&amp;".*",TabSynthez[Page3],"NA")=$AF126,1,0),0)</f>
        <v>0</v>
      </c>
      <c r="AJ126" s="22">
        <f>IF(COUNTIFS(TabSynthez[Test],"="&amp;$AE126&amp;".*",TabSynthez[Page4],"Validé")&gt;0,IF(COUNTIFS(TabSynthez[Test],"="&amp;$AE126&amp;".*",TabSynthez[Page4],"Validé")+COUNTIFS(TabSynthez[Test],"="&amp;$AE126&amp;".*",TabSynthez[Page4],"NA")=$AF126,1,0),0)</f>
        <v>0</v>
      </c>
      <c r="AK126" s="22">
        <f>IF(COUNTIFS(TabSynthez[Test],"="&amp;$AE126&amp;".*",TabSynthez[Page5],"Validé")&gt;0,IF(COUNTIFS(TabSynthez[Test],"="&amp;$AE126&amp;".*",TabSynthez[Page5],"Validé")+COUNTIFS(TabSynthez[Test],"="&amp;$AE126&amp;".*",TabSynthez[Page5],"NA")=$AF126,1,0),0)</f>
        <v>0</v>
      </c>
      <c r="AL126" s="22">
        <f>IF(COUNTIFS(TabSynthez[Test],"="&amp;$AE126&amp;".*",TabSynthez[Page6],"Validé")&gt;0,IF(COUNTIFS(TabSynthez[Test],"="&amp;$AE126&amp;".*",TabSynthez[Page6],"Validé")+COUNTIFS(TabSynthez[Test],"="&amp;$AE126&amp;".*",TabSynthez[Page6],"NA")=$AF126,1,0),0)</f>
        <v>0</v>
      </c>
      <c r="AM126" s="22">
        <f>IF(COUNTIFS(TabSynthez[Test],"="&amp;$AE126&amp;".*",TabSynthez[Page7],"Validé")&gt;0,IF(COUNTIFS(TabSynthez[Test],"="&amp;$AE126&amp;".*",TabSynthez[Page7],"Validé")+COUNTIFS(TabSynthez[Test],"="&amp;$AE126&amp;".*",TabSynthez[Page7],"NA")=$AF126,1,0),0)</f>
        <v>0</v>
      </c>
      <c r="AN126" s="22">
        <f>IF(COUNTIFS(TabSynthez[Test],"="&amp;$AE126&amp;".*",TabSynthez[Page8],"Validé")&gt;0,IF(COUNTIFS(TabSynthez[Test],"="&amp;$AE126&amp;".*",TabSynthez[Page8],"Validé")+COUNTIFS(TabSynthez[Test],"="&amp;$AE126&amp;".*",TabSynthez[Page8],"NA")=$AF126,1,0),0)</f>
        <v>0</v>
      </c>
      <c r="AO126" s="22">
        <f>IF(COUNTIFS(TabSynthez[Test],"="&amp;$AE126&amp;".*",TabSynthez[Page9],"Validé")&gt;0,IF(COUNTIFS(TabSynthez[Test],"="&amp;$AE126&amp;".*",TabSynthez[Page9],"Validé")+COUNTIFS(TabSynthez[Test],"="&amp;$AE126&amp;".*",TabSynthez[Page9],"NA")=$AF126,1,0),0)</f>
        <v>0</v>
      </c>
      <c r="AP126" s="22">
        <f>IF(COUNTIFS(TabSynthez[Test],"="&amp;$AE126&amp;".*",TabSynthez[Page10],"Validé")&gt;0,IF(COUNTIFS(TabSynthez[Test],"="&amp;$AE126&amp;".*",TabSynthez[Page10],"Validé")+COUNTIFS(TabSynthez[Test],"="&amp;$AE126&amp;".*",TabSynthez[Page10],"NA")=$AF126,1,0),0)</f>
        <v>0</v>
      </c>
      <c r="AQ126" s="22">
        <f>IF(COUNTIFS(TabSynthez[Test],"="&amp;$AE126&amp;".*",TabSynthez[Page11],"Validé")&gt;0,IF(COUNTIFS(TabSynthez[Test],"="&amp;$AE126&amp;".*",TabSynthez[Page11],"Validé")+COUNTIFS(TabSynthez[Test],"="&amp;$AE126&amp;".*",TabSynthez[Page11],"NA")=$AF126,1,0),0)</f>
        <v>0</v>
      </c>
      <c r="AR126" s="22">
        <f>IF(COUNTIFS(TabSynthez[Test],"="&amp;$AE126&amp;".*",TabSynthez[Page12],"Validé")&gt;0,IF(COUNTIFS(TabSynthez[Test],"="&amp;$AE126&amp;".*",TabSynthez[Page12],"Validé")+COUNTIFS(TabSynthez[Test],"="&amp;$AE126&amp;".*",TabSynthez[Page12],"NA")=$AF126,1,0),0)</f>
        <v>0</v>
      </c>
      <c r="AS126" s="22">
        <f>IF(COUNTIFS(TabSynthez[Test],"="&amp;$AE126&amp;".*",TabSynthez[Page13],"Validé")&gt;0,IF(COUNTIFS(TabSynthez[Test],"="&amp;$AE126&amp;".*",TabSynthez[Page13],"Validé")+COUNTIFS(TabSynthez[Test],"="&amp;$AE126&amp;".*",TabSynthez[Page13],"NA")=$AF126,1,0),0)</f>
        <v>0</v>
      </c>
    </row>
    <row r="127" spans="1:45" s="9" customFormat="1" x14ac:dyDescent="0.25">
      <c r="A127" s="68"/>
      <c r="B127" s="75" t="str">
        <f>Modèle!B129</f>
        <v>Scripts</v>
      </c>
      <c r="C127" s="82" t="str">
        <f>Modèle!D129</f>
        <v>7.3.1</v>
      </c>
      <c r="D127" s="83" t="str">
        <f>Modèle!E129</f>
        <v>A</v>
      </c>
      <c r="E127" s="193">
        <f ca="1">COUNTIF(OFFSET(Synthèse!$G136,0,0,1,COUNTA(Synthèse!$10:$10)-6),"="&amp;$E$1)</f>
        <v>13</v>
      </c>
      <c r="F127" s="193">
        <f ca="1">COUNTIF(OFFSET(Synthèse!$G136,0,0,1,COUNTA(Synthèse!$10:$10)-6),"="&amp;$F$1)</f>
        <v>0</v>
      </c>
      <c r="G127" s="193">
        <f ca="1">COUNTIF(OFFSET(Synthèse!$G136,0,0,1,COUNTA(Synthèse!$10:$10)-6),"="&amp;$G$1)</f>
        <v>0</v>
      </c>
      <c r="H127" s="193">
        <f ca="1">COUNTIF(OFFSET(Synthèse!$G136,0,0,1,COUNTA(Synthèse!$10:$10)-6),"="&amp;$H$1)</f>
        <v>0</v>
      </c>
      <c r="I127" s="219">
        <f t="shared" ca="1" si="10"/>
        <v>13</v>
      </c>
      <c r="J127" s="68"/>
      <c r="K127" s="96" t="s">
        <v>621</v>
      </c>
      <c r="L127" s="198" t="s">
        <v>24</v>
      </c>
      <c r="M127" s="198"/>
      <c r="N127" s="198" t="s">
        <v>413</v>
      </c>
      <c r="O127" s="199">
        <f ca="1">IF(SUM(E$237:E$237)&gt;=1,0,1)</f>
        <v>0</v>
      </c>
      <c r="P127" s="199">
        <f ca="1">IF(SUM(E$237)&gt;=1,1,IF(SUM(G$237)&gt;=1,1,IF(SUM(F$237)&gt;=1,0,1)))</f>
        <v>1</v>
      </c>
      <c r="Q127" s="199">
        <f ca="1">IF(SUM(E$237)&gt;=1,1,IF(SUM(G$237)&gt;=1,0,1))</f>
        <v>1</v>
      </c>
      <c r="R127" s="199">
        <f ca="1">IF(SUM(E$237)&gt;=1,1,IF(SUM(G$237)&gt;=1,1,IF(SUM(F$237)&gt;=1,1,IF(SUM(H$237)&gt;=1,0,1))))</f>
        <v>1</v>
      </c>
      <c r="S127" s="68"/>
      <c r="U127" s="68"/>
      <c r="X127" s="68"/>
      <c r="AA127" s="68"/>
      <c r="AD127" s="68"/>
      <c r="AE127" s="276"/>
      <c r="AF127" s="222"/>
      <c r="AG127" s="22"/>
      <c r="AH127" s="22"/>
      <c r="AI127" s="22"/>
      <c r="AJ127" s="22"/>
      <c r="AK127" s="22"/>
      <c r="AL127" s="22"/>
      <c r="AM127" s="22"/>
      <c r="AN127" s="22"/>
      <c r="AO127" s="22"/>
      <c r="AP127" s="22"/>
      <c r="AQ127" s="22"/>
      <c r="AR127" s="22"/>
      <c r="AS127" s="22"/>
    </row>
    <row r="128" spans="1:45" s="9" customFormat="1" x14ac:dyDescent="0.25">
      <c r="A128" s="68"/>
      <c r="B128" s="75" t="str">
        <f>Modèle!B130</f>
        <v>Scripts</v>
      </c>
      <c r="C128" s="82" t="str">
        <f>Modèle!D130</f>
        <v>7.3.2</v>
      </c>
      <c r="D128" s="83" t="str">
        <f>Modèle!E130</f>
        <v>A</v>
      </c>
      <c r="E128" s="193">
        <f ca="1">COUNTIF(OFFSET(Synthèse!$G137,0,0,1,COUNTA(Synthèse!$10:$10)-6),"="&amp;$E$1)</f>
        <v>0</v>
      </c>
      <c r="F128" s="193">
        <f ca="1">COUNTIF(OFFSET(Synthèse!$G137,0,0,1,COUNTA(Synthèse!$10:$10)-6),"="&amp;$F$1)</f>
        <v>11</v>
      </c>
      <c r="G128" s="193">
        <f ca="1">COUNTIF(OFFSET(Synthèse!$G137,0,0,1,COUNTA(Synthèse!$10:$10)-6),"="&amp;$G$1)</f>
        <v>0</v>
      </c>
      <c r="H128" s="193">
        <f ca="1">COUNTIF(OFFSET(Synthèse!$G137,0,0,1,COUNTA(Synthèse!$10:$10)-6),"="&amp;$H$1)</f>
        <v>2</v>
      </c>
      <c r="I128" s="219">
        <f t="shared" ca="1" si="10"/>
        <v>13</v>
      </c>
      <c r="J128" s="68"/>
      <c r="K128" s="96" t="s">
        <v>622</v>
      </c>
      <c r="L128" s="196" t="s">
        <v>24</v>
      </c>
      <c r="M128" s="196"/>
      <c r="N128" s="196" t="s">
        <v>414</v>
      </c>
      <c r="O128" s="197">
        <f ca="1">IF(SUM(E$238:E$241)&gt;=1,0,1)</f>
        <v>1</v>
      </c>
      <c r="P128" s="197">
        <f ca="1">IF(SUM(E$238:E$241)&gt;=1,1,IF(SUM(G$238:G$241)&gt;=1,1,IF(SUM(F$238:F$241)&gt;=1,0,1)))</f>
        <v>0</v>
      </c>
      <c r="Q128" s="197">
        <f ca="1">IF(SUM(E$238:E$241)&gt;=1,1,IF(SUM(G$238:G$241)&gt;=1,0,1))</f>
        <v>1</v>
      </c>
      <c r="R128" s="197">
        <f ca="1">IF(SUM(E$238:E$241)&gt;=1,1,IF(SUM(G$238:G$241)&gt;=1,1,IF(SUM(F$238:F$241)&gt;=1,1,IF(SUM(H$238:H$241)&gt;=1,0,1))))</f>
        <v>1</v>
      </c>
      <c r="S128" s="68"/>
      <c r="U128" s="68"/>
      <c r="X128" s="68"/>
      <c r="AA128" s="68"/>
      <c r="AD128" s="68"/>
      <c r="AE128" s="273"/>
      <c r="AF128" s="274"/>
      <c r="AG128" s="275"/>
      <c r="AH128" s="275"/>
      <c r="AI128" s="275"/>
      <c r="AJ128" s="275"/>
      <c r="AK128" s="275"/>
      <c r="AL128" s="275"/>
      <c r="AM128" s="275"/>
      <c r="AN128" s="275"/>
      <c r="AO128" s="275"/>
      <c r="AP128" s="275"/>
      <c r="AQ128" s="275"/>
      <c r="AR128" s="275"/>
      <c r="AS128" s="275"/>
    </row>
    <row r="129" spans="1:45" s="9" customFormat="1" x14ac:dyDescent="0.25">
      <c r="A129" s="68"/>
      <c r="B129" s="74" t="str">
        <f>Modèle!B131</f>
        <v>Scripts</v>
      </c>
      <c r="C129" s="80" t="str">
        <f>Modèle!D131</f>
        <v>7.4.1</v>
      </c>
      <c r="D129" s="81" t="str">
        <f>Modèle!E131</f>
        <v>A</v>
      </c>
      <c r="E129" s="192">
        <f ca="1">COUNTIF(OFFSET(Synthèse!$G138,0,0,1,COUNTA(Synthèse!$10:$10)-6),"="&amp;$E$1)</f>
        <v>13</v>
      </c>
      <c r="F129" s="192">
        <f ca="1">COUNTIF(OFFSET(Synthèse!$G138,0,0,1,COUNTA(Synthèse!$10:$10)-6),"="&amp;$F$1)</f>
        <v>0</v>
      </c>
      <c r="G129" s="192">
        <f ca="1">COUNTIF(OFFSET(Synthèse!$G138,0,0,1,COUNTA(Synthèse!$10:$10)-6),"="&amp;$G$1)</f>
        <v>0</v>
      </c>
      <c r="H129" s="192">
        <f ca="1">COUNTIF(OFFSET(Synthèse!$G138,0,0,1,COUNTA(Synthèse!$10:$10)-6),"="&amp;$H$1)</f>
        <v>0</v>
      </c>
      <c r="I129" s="219">
        <f t="shared" ca="1" si="10"/>
        <v>13</v>
      </c>
      <c r="J129" s="68"/>
      <c r="K129" s="96" t="s">
        <v>623</v>
      </c>
      <c r="L129" s="196" t="s">
        <v>24</v>
      </c>
      <c r="M129" s="196"/>
      <c r="N129" s="196" t="s">
        <v>415</v>
      </c>
      <c r="O129" s="197">
        <f ca="1">IF(SUM(E$242)&gt;=1,0,1)</f>
        <v>1</v>
      </c>
      <c r="P129" s="197">
        <f ca="1">IF(SUM(E$242)&gt;=1,1,IF(SUM(G$242)&gt;=1,1,IF(SUM(F$242)&gt;=1,0,1)))</f>
        <v>0</v>
      </c>
      <c r="Q129" s="197">
        <f ca="1">IF(SUM(E$242)&gt;=1,1,IF(SUM(G$242)&gt;=1,0,1))</f>
        <v>1</v>
      </c>
      <c r="R129" s="197">
        <f ca="1">IF(SUM(E$242)&gt;=1,1,IF(SUM(G$242)&gt;=1,1,IF(SUM(F$242)&gt;=1,1,IF(SUM(H$242)&gt;=1,0,1))))</f>
        <v>1</v>
      </c>
      <c r="S129" s="68"/>
      <c r="U129" s="68"/>
      <c r="X129" s="68"/>
      <c r="AA129" s="68"/>
      <c r="AD129" s="68"/>
    </row>
    <row r="130" spans="1:45" s="9" customFormat="1" x14ac:dyDescent="0.25">
      <c r="A130" s="68"/>
      <c r="B130" s="75" t="str">
        <f>Modèle!B132</f>
        <v>Scripts</v>
      </c>
      <c r="C130" s="82" t="str">
        <f>Modèle!D132</f>
        <v>7.5.1</v>
      </c>
      <c r="D130" s="83" t="str">
        <f>Modèle!E132</f>
        <v>AA</v>
      </c>
      <c r="E130" s="193">
        <f ca="1">COUNTIF(OFFSET(Synthèse!$G139,0,0,1,COUNTA(Synthèse!$10:$10)-6),"="&amp;$E$1)</f>
        <v>1</v>
      </c>
      <c r="F130" s="193">
        <f ca="1">COUNTIF(OFFSET(Synthèse!$G139,0,0,1,COUNTA(Synthèse!$10:$10)-6),"="&amp;$F$1)</f>
        <v>0</v>
      </c>
      <c r="G130" s="193">
        <f ca="1">COUNTIF(OFFSET(Synthèse!$G139,0,0,1,COUNTA(Synthèse!$10:$10)-6),"="&amp;$G$1)</f>
        <v>0</v>
      </c>
      <c r="H130" s="193">
        <f ca="1">COUNTIF(OFFSET(Synthèse!$G139,0,0,1,COUNTA(Synthèse!$10:$10)-6),"="&amp;$H$1)</f>
        <v>12</v>
      </c>
      <c r="I130" s="219">
        <f ca="1">SUM(E130:H130)</f>
        <v>13</v>
      </c>
      <c r="J130" s="68"/>
      <c r="K130" s="96" t="s">
        <v>624</v>
      </c>
      <c r="L130" s="196" t="s">
        <v>24</v>
      </c>
      <c r="M130" s="196"/>
      <c r="N130" s="196" t="s">
        <v>416</v>
      </c>
      <c r="O130" s="197">
        <f ca="1">IF(SUM(E$243)&gt;=1,0,1)</f>
        <v>0</v>
      </c>
      <c r="P130" s="197">
        <f ca="1">IF(SUM(E$243)&gt;=1,1,IF(SUM(G$243)&gt;=1,1,IF(SUM(F$243)&gt;=1,0,1)))</f>
        <v>1</v>
      </c>
      <c r="Q130" s="197">
        <f ca="1">IF(SUM(E$243)&gt;=1,1,IF(SUM(G$243)&gt;=1,0,1))</f>
        <v>1</v>
      </c>
      <c r="R130" s="197">
        <f ca="1">IF(SUM(E$243)&gt;=1,1,IF(SUM(G$243)&gt;=1,1,IF(SUM(F$243)&gt;=1,1,IF(SUM(H$243)&gt;=1,0,1))))</f>
        <v>1</v>
      </c>
      <c r="S130" s="68"/>
      <c r="U130" s="68"/>
      <c r="X130" s="68"/>
      <c r="AA130" s="68"/>
      <c r="AD130" s="68"/>
    </row>
    <row r="131" spans="1:45" s="9" customFormat="1" x14ac:dyDescent="0.25">
      <c r="A131" s="68"/>
      <c r="B131" s="75" t="str">
        <f>Modèle!B133</f>
        <v>Scripts</v>
      </c>
      <c r="C131" s="82" t="str">
        <f>Modèle!D133</f>
        <v>7.5.2</v>
      </c>
      <c r="D131" s="83" t="str">
        <f>Modèle!E133</f>
        <v>AA</v>
      </c>
      <c r="E131" s="193">
        <f ca="1">COUNTIF(OFFSET(Synthèse!$G140,0,0,1,COUNTA(Synthèse!$10:$10)-6),"="&amp;$E$1)</f>
        <v>1</v>
      </c>
      <c r="F131" s="193">
        <f ca="1">COUNTIF(OFFSET(Synthèse!$G140,0,0,1,COUNTA(Synthèse!$10:$10)-6),"="&amp;$F$1)</f>
        <v>1</v>
      </c>
      <c r="G131" s="193">
        <f ca="1">COUNTIF(OFFSET(Synthèse!$G140,0,0,1,COUNTA(Synthèse!$10:$10)-6),"="&amp;$G$1)</f>
        <v>0</v>
      </c>
      <c r="H131" s="193">
        <f ca="1">COUNTIF(OFFSET(Synthèse!$G140,0,0,1,COUNTA(Synthèse!$10:$10)-6),"="&amp;$H$1)</f>
        <v>11</v>
      </c>
      <c r="I131" s="219">
        <f t="shared" ca="1" si="10"/>
        <v>13</v>
      </c>
      <c r="J131" s="68"/>
      <c r="K131" s="96" t="s">
        <v>625</v>
      </c>
      <c r="L131" s="196" t="s">
        <v>24</v>
      </c>
      <c r="M131" s="196"/>
      <c r="N131" s="196" t="s">
        <v>417</v>
      </c>
      <c r="O131" s="197">
        <f ca="1">IF(SUM(E$244)&gt;=1,0,1)</f>
        <v>1</v>
      </c>
      <c r="P131" s="197">
        <f ca="1">IF(SUM(E$244)&gt;=1,1,IF(SUM(G$244)&gt;=1,1,IF(SUM(F$244)&gt;=1,0,1)))</f>
        <v>1</v>
      </c>
      <c r="Q131" s="197">
        <f ca="1">IF(SUM(E$244)&gt;=1,1,IF(SUM(G$244)&gt;=1,0,1))</f>
        <v>1</v>
      </c>
      <c r="R131" s="197">
        <f ca="1">IF(SUM(E$244)&gt;=1,1,IF(SUM(G$244)&gt;=1,1,IF(SUM(F$244)&gt;=1,1,IF(SUM(H$244)&gt;=1,0,1))))</f>
        <v>0</v>
      </c>
      <c r="S131" s="68"/>
      <c r="U131" s="68"/>
      <c r="X131" s="68"/>
      <c r="AA131" s="68"/>
      <c r="AD131" s="68"/>
      <c r="AE131" s="16"/>
    </row>
    <row r="132" spans="1:45" s="9" customFormat="1" ht="15.75" x14ac:dyDescent="0.25">
      <c r="A132" s="68"/>
      <c r="B132" s="75" t="str">
        <f>Modèle!B134</f>
        <v>Scripts</v>
      </c>
      <c r="C132" s="82" t="str">
        <f>Modèle!D134</f>
        <v>7.5.3</v>
      </c>
      <c r="D132" s="83" t="str">
        <f>Modèle!E134</f>
        <v>AA</v>
      </c>
      <c r="E132" s="193">
        <f ca="1">COUNTIF(OFFSET(Synthèse!$G141,0,0,1,COUNTA(Synthèse!$10:$10)-6),"="&amp;$E$1)</f>
        <v>0</v>
      </c>
      <c r="F132" s="193">
        <f ca="1">COUNTIF(OFFSET(Synthèse!$G141,0,0,1,COUNTA(Synthèse!$10:$10)-6),"="&amp;$F$1)</f>
        <v>0</v>
      </c>
      <c r="G132" s="193">
        <f ca="1">COUNTIF(OFFSET(Synthèse!$G141,0,0,1,COUNTA(Synthèse!$10:$10)-6),"="&amp;$G$1)</f>
        <v>0</v>
      </c>
      <c r="H132" s="193">
        <f ca="1">COUNTIF(OFFSET(Synthèse!$G141,0,0,1,COUNTA(Synthèse!$10:$10)-6),"="&amp;$H$1)</f>
        <v>13</v>
      </c>
      <c r="I132" s="219">
        <f t="shared" ca="1" si="10"/>
        <v>13</v>
      </c>
      <c r="J132" s="68"/>
      <c r="K132" s="96" t="s">
        <v>626</v>
      </c>
      <c r="L132" s="196" t="s">
        <v>24</v>
      </c>
      <c r="M132" s="196"/>
      <c r="N132" s="196" t="s">
        <v>418</v>
      </c>
      <c r="O132" s="197">
        <f ca="1">IF(SUM(E$245)&gt;=1,0,1)</f>
        <v>1</v>
      </c>
      <c r="P132" s="197">
        <f ca="1">IF(SUM(E$245)&gt;=1,1,IF(SUM(G$245)&gt;=1,1,IF(SUM(F$245)&gt;=1,0,1)))</f>
        <v>1</v>
      </c>
      <c r="Q132" s="197">
        <f ca="1">IF(SUM(E$245)&gt;=1,1,IF(SUM(G$245)&gt;=1,0,1))</f>
        <v>1</v>
      </c>
      <c r="R132" s="197">
        <f ca="1">IF(SUM(E$245)&gt;=1,1,IF(SUM(G$245)&gt;=1,1,IF(SUM(F$245)&gt;=1,1,IF(SUM(H$245)&gt;=1,0,1))))</f>
        <v>0</v>
      </c>
      <c r="S132" s="68"/>
      <c r="U132" s="68"/>
      <c r="X132" s="68"/>
      <c r="AA132" s="68"/>
      <c r="AD132" s="68"/>
      <c r="AE132" s="266" t="s">
        <v>983</v>
      </c>
      <c r="AF132" s="267"/>
      <c r="AG132" s="259" t="s">
        <v>973</v>
      </c>
      <c r="AH132" s="259" t="s">
        <v>973</v>
      </c>
      <c r="AI132" s="259" t="s">
        <v>973</v>
      </c>
      <c r="AJ132" s="259" t="s">
        <v>973</v>
      </c>
      <c r="AK132" s="259" t="s">
        <v>973</v>
      </c>
      <c r="AL132" s="259" t="s">
        <v>973</v>
      </c>
      <c r="AM132" s="259" t="s">
        <v>973</v>
      </c>
      <c r="AN132" s="259" t="s">
        <v>973</v>
      </c>
      <c r="AO132" s="259" t="s">
        <v>973</v>
      </c>
      <c r="AP132" s="259" t="s">
        <v>973</v>
      </c>
      <c r="AQ132" s="259" t="s">
        <v>973</v>
      </c>
      <c r="AR132" s="259" t="s">
        <v>973</v>
      </c>
      <c r="AS132" s="259" t="s">
        <v>973</v>
      </c>
    </row>
    <row r="133" spans="1:45" s="9" customFormat="1" x14ac:dyDescent="0.25">
      <c r="A133" s="68"/>
      <c r="B133" s="74" t="str">
        <f>Modèle!B135</f>
        <v>Éléments Obligatoires</v>
      </c>
      <c r="C133" s="80" t="str">
        <f>Modèle!D135</f>
        <v>8.1.1</v>
      </c>
      <c r="D133" s="81" t="str">
        <f>Modèle!E135</f>
        <v>A</v>
      </c>
      <c r="E133" s="192">
        <f ca="1">COUNTIF(OFFSET(Synthèse!$G142,0,0,1,COUNTA(Synthèse!$10:$10)-6),"="&amp;$E$1)</f>
        <v>0</v>
      </c>
      <c r="F133" s="192">
        <f ca="1">COUNTIF(OFFSET(Synthèse!$G142,0,0,1,COUNTA(Synthèse!$10:$10)-6),"="&amp;$F$1)</f>
        <v>13</v>
      </c>
      <c r="G133" s="192">
        <f ca="1">COUNTIF(OFFSET(Synthèse!$G142,0,0,1,COUNTA(Synthèse!$10:$10)-6),"="&amp;$G$1)</f>
        <v>0</v>
      </c>
      <c r="H133" s="192">
        <f ca="1">COUNTIF(OFFSET(Synthèse!$G142,0,0,1,COUNTA(Synthèse!$10:$10)-6),"="&amp;$H$1)</f>
        <v>0</v>
      </c>
      <c r="I133" s="219">
        <f t="shared" ca="1" si="10"/>
        <v>13</v>
      </c>
      <c r="J133" s="68"/>
      <c r="K133" s="96" t="s">
        <v>627</v>
      </c>
      <c r="L133" s="196" t="s">
        <v>24</v>
      </c>
      <c r="M133" s="196"/>
      <c r="N133" s="196" t="s">
        <v>419</v>
      </c>
      <c r="O133" s="197">
        <f ca="1">IF(SUM(E$246)&gt;=1,0,1)</f>
        <v>1</v>
      </c>
      <c r="P133" s="197">
        <f ca="1">IF(SUM(E$246)&gt;=1,1,IF(SUM(G$246)&gt;=1,1,IF(SUM(F$246)&gt;=1,0,1)))</f>
        <v>1</v>
      </c>
      <c r="Q133" s="197">
        <f ca="1">IF(SUM(E$246)&gt;=1,1,IF(SUM(G$246)&gt;=1,0,1))</f>
        <v>1</v>
      </c>
      <c r="R133" s="197">
        <f ca="1">IF(SUM(E$246)&gt;=1,1,IF(SUM(G$246)&gt;=1,1,IF(SUM(F$246)&gt;=1,1,IF(SUM(H$246)&gt;=1,0,1))))</f>
        <v>0</v>
      </c>
      <c r="S133" s="68"/>
      <c r="U133" s="68"/>
      <c r="X133" s="68"/>
      <c r="AA133" s="68"/>
      <c r="AD133" s="68"/>
      <c r="AE133" s="228" t="s">
        <v>970</v>
      </c>
      <c r="AG133" s="260" t="str">
        <f t="shared" ref="AG133:AS133" si="11">AG$1</f>
        <v>Page1</v>
      </c>
      <c r="AH133" s="260" t="str">
        <f t="shared" si="11"/>
        <v>Page2</v>
      </c>
      <c r="AI133" s="260" t="str">
        <f t="shared" si="11"/>
        <v>Page3</v>
      </c>
      <c r="AJ133" s="260" t="str">
        <f t="shared" si="11"/>
        <v>Page4</v>
      </c>
      <c r="AK133" s="260" t="str">
        <f t="shared" si="11"/>
        <v>Page5</v>
      </c>
      <c r="AL133" s="260" t="str">
        <f t="shared" si="11"/>
        <v>Page6</v>
      </c>
      <c r="AM133" s="260" t="str">
        <f t="shared" si="11"/>
        <v>Page7</v>
      </c>
      <c r="AN133" s="260" t="str">
        <f t="shared" si="11"/>
        <v>Page8</v>
      </c>
      <c r="AO133" s="260" t="str">
        <f t="shared" si="11"/>
        <v>Page9</v>
      </c>
      <c r="AP133" s="260" t="str">
        <f t="shared" si="11"/>
        <v>Page10</v>
      </c>
      <c r="AQ133" s="260" t="str">
        <f t="shared" si="11"/>
        <v>Page11</v>
      </c>
      <c r="AR133" s="260" t="str">
        <f t="shared" si="11"/>
        <v>Page12</v>
      </c>
      <c r="AS133" s="260" t="str">
        <f t="shared" si="11"/>
        <v>Page13</v>
      </c>
    </row>
    <row r="134" spans="1:45" s="9" customFormat="1" x14ac:dyDescent="0.25">
      <c r="A134" s="68"/>
      <c r="B134" s="74" t="str">
        <f>Modèle!B136</f>
        <v>Éléments Obligatoires</v>
      </c>
      <c r="C134" s="80" t="str">
        <f>Modèle!D136</f>
        <v>8.1.2</v>
      </c>
      <c r="D134" s="81" t="str">
        <f>Modèle!E136</f>
        <v>A</v>
      </c>
      <c r="E134" s="192">
        <f ca="1">COUNTIF(OFFSET(Synthèse!$G143,0,0,1,COUNTA(Synthèse!$10:$10)-6),"="&amp;$E$1)</f>
        <v>0</v>
      </c>
      <c r="F134" s="192">
        <f ca="1">COUNTIF(OFFSET(Synthèse!$G143,0,0,1,COUNTA(Synthèse!$10:$10)-6),"="&amp;$F$1)</f>
        <v>13</v>
      </c>
      <c r="G134" s="192">
        <f ca="1">COUNTIF(OFFSET(Synthèse!$G143,0,0,1,COUNTA(Synthèse!$10:$10)-6),"="&amp;$G$1)</f>
        <v>0</v>
      </c>
      <c r="H134" s="192">
        <f ca="1">COUNTIF(OFFSET(Synthèse!$G143,0,0,1,COUNTA(Synthèse!$10:$10)-6),"="&amp;$H$1)</f>
        <v>0</v>
      </c>
      <c r="I134" s="219">
        <f t="shared" ref="I134:I197" ca="1" si="12">SUM(E134:H134)</f>
        <v>13</v>
      </c>
      <c r="J134" s="68"/>
      <c r="K134" s="96" t="s">
        <v>628</v>
      </c>
      <c r="L134" s="196" t="s">
        <v>24</v>
      </c>
      <c r="M134" s="196"/>
      <c r="N134" s="196" t="s">
        <v>420</v>
      </c>
      <c r="O134" s="197">
        <f ca="1">IF(SUM(E$247:E$249)&gt;=1,0,1)</f>
        <v>1</v>
      </c>
      <c r="P134" s="197">
        <f ca="1">IF(SUM(E$247:E$249)&gt;=1,1,IF(SUM(G$247:G$249)&gt;=1,1,IF(SUM(F$247:F$249)&gt;=1,0,1)))</f>
        <v>1</v>
      </c>
      <c r="Q134" s="197">
        <f ca="1">IF(SUM(E$247:E$249)&gt;=1,1,IF(SUM(G$247:G$249)&gt;=1,0,1))</f>
        <v>1</v>
      </c>
      <c r="R134" s="197">
        <f ca="1">IF(SUM(E$247:E$249)&gt;=1,1,IF(SUM(G$247:G$249)&gt;=1,1,IF(SUM(F$247:F$249)&gt;=1,1,IF(SUM(H$247:H$249)&gt;=1,0,1))))</f>
        <v>0</v>
      </c>
      <c r="S134" s="68"/>
      <c r="U134" s="68"/>
      <c r="X134" s="68"/>
      <c r="AA134" s="68"/>
      <c r="AD134" s="68"/>
      <c r="AE134" s="229" t="str">
        <f t="shared" ref="AE134:AE165" si="13">$AE21</f>
        <v>1.1</v>
      </c>
      <c r="AG134" s="261">
        <f>IF(COUNTIFS(TabSynthez[Test],"="&amp;$AE21&amp;".*",TabSynthez[Page1],"Invalidé")&gt;0,IF(COUNTIFS(TabSynthez[Test],"="&amp;$AE21&amp;".*",TabSynthez[Page1],"Indéterminé")&gt;0,0,1),0)</f>
        <v>1</v>
      </c>
      <c r="AH134" s="261">
        <f>IF(COUNTIFS(TabSynthez[Test],"="&amp;$AE21&amp;".*",TabSynthez[Page2],"Invalidé")&gt;0,IF(COUNTIFS(TabSynthez[Test],"="&amp;$AE21&amp;".*",TabSynthez[Page2],"Indéterminé")&gt;0,0,1),0)</f>
        <v>1</v>
      </c>
      <c r="AI134" s="261">
        <f>IF(COUNTIFS(TabSynthez[Test],"="&amp;$AE21&amp;".*",TabSynthez[Page3],"Invalidé")&gt;0,IF(COUNTIFS(TabSynthez[Test],"="&amp;$AE21&amp;".*",TabSynthez[Page3],"Indéterminé")&gt;0,0,1),0)</f>
        <v>1</v>
      </c>
      <c r="AJ134" s="261">
        <f>IF(COUNTIFS(TabSynthez[Test],"="&amp;$AE21&amp;".*",TabSynthez[Page4],"Invalidé")&gt;0,IF(COUNTIFS(TabSynthez[Test],"="&amp;$AE21&amp;".*",TabSynthez[Page4],"Indéterminé")&gt;0,0,1),0)</f>
        <v>1</v>
      </c>
      <c r="AK134" s="261">
        <f>IF(COUNTIFS(TabSynthez[Test],"="&amp;$AE21&amp;".*",TabSynthez[Page5],"Invalidé")&gt;0,IF(COUNTIFS(TabSynthez[Test],"="&amp;$AE21&amp;".*",TabSynthez[Page5],"Indéterminé")&gt;0,0,1),0)</f>
        <v>1</v>
      </c>
      <c r="AL134" s="261">
        <f>IF(COUNTIFS(TabSynthez[Test],"="&amp;$AE21&amp;".*",TabSynthez[Page6],"Invalidé")&gt;0,IF(COUNTIFS(TabSynthez[Test],"="&amp;$AE21&amp;".*",TabSynthez[Page6],"Indéterminé")&gt;0,0,1),0)</f>
        <v>1</v>
      </c>
      <c r="AM134" s="261">
        <f>IF(COUNTIFS(TabSynthez[Test],"="&amp;$AE21&amp;".*",TabSynthez[Page7],"Invalidé")&gt;0,IF(COUNTIFS(TabSynthez[Test],"="&amp;$AE21&amp;".*",TabSynthez[Page7],"Indéterminé")&gt;0,0,1),0)</f>
        <v>1</v>
      </c>
      <c r="AN134" s="261">
        <f>IF(COUNTIFS(TabSynthez[Test],"="&amp;$AE21&amp;".*",TabSynthez[Page8],"Invalidé")&gt;0,IF(COUNTIFS(TabSynthez[Test],"="&amp;$AE21&amp;".*",TabSynthez[Page8],"Indéterminé")&gt;0,0,1),0)</f>
        <v>1</v>
      </c>
      <c r="AO134" s="261">
        <f>IF(COUNTIFS(TabSynthez[Test],"="&amp;$AE21&amp;".*",TabSynthez[Page9],"Invalidé")&gt;0,IF(COUNTIFS(TabSynthez[Test],"="&amp;$AE21&amp;".*",TabSynthez[Page9],"Indéterminé")&gt;0,0,1),0)</f>
        <v>1</v>
      </c>
      <c r="AP134" s="261">
        <f>IF(COUNTIFS(TabSynthez[Test],"="&amp;$AE21&amp;".*",TabSynthez[Page10],"Invalidé")&gt;0,IF(COUNTIFS(TabSynthez[Test],"="&amp;$AE21&amp;".*",TabSynthez[Page10],"Indéterminé")&gt;0,0,1),0)</f>
        <v>1</v>
      </c>
      <c r="AQ134" s="261">
        <f>IF(COUNTIFS(TabSynthez[Test],"="&amp;$AE21&amp;".*",TabSynthez[Page11],"Invalidé")&gt;0,IF(COUNTIFS(TabSynthez[Test],"="&amp;$AE21&amp;".*",TabSynthez[Page11],"Indéterminé")&gt;0,0,1),0)</f>
        <v>1</v>
      </c>
      <c r="AR134" s="261">
        <f>IF(COUNTIFS(TabSynthez[Test],"="&amp;$AE21&amp;".*",TabSynthez[Page12],"Invalidé")&gt;0,IF(COUNTIFS(TabSynthez[Test],"="&amp;$AE21&amp;".*",TabSynthez[Page12],"Indéterminé")&gt;0,0,1),0)</f>
        <v>1</v>
      </c>
      <c r="AS134" s="261">
        <f>IF(COUNTIFS(TabSynthez[Test],"="&amp;$AE21&amp;".*",TabSynthez[Page13],"Invalidé")&gt;0,IF(COUNTIFS(TabSynthez[Test],"="&amp;$AE21&amp;".*",TabSynthez[Page13],"Indéterminé")&gt;0,0,1),0)</f>
        <v>1</v>
      </c>
    </row>
    <row r="135" spans="1:45" s="9" customFormat="1" x14ac:dyDescent="0.25">
      <c r="A135" s="68"/>
      <c r="B135" s="74" t="str">
        <f>Modèle!B137</f>
        <v>Éléments Obligatoires</v>
      </c>
      <c r="C135" s="80" t="str">
        <f>Modèle!D137</f>
        <v>8.1.3</v>
      </c>
      <c r="D135" s="81" t="str">
        <f>Modèle!E137</f>
        <v>A</v>
      </c>
      <c r="E135" s="192">
        <f ca="1">COUNTIF(OFFSET(Synthèse!$G144,0,0,1,COUNTA(Synthèse!$10:$10)-6),"="&amp;$E$1)</f>
        <v>0</v>
      </c>
      <c r="F135" s="192">
        <f ca="1">COUNTIF(OFFSET(Synthèse!$G144,0,0,1,COUNTA(Synthèse!$10:$10)-6),"="&amp;$F$1)</f>
        <v>13</v>
      </c>
      <c r="G135" s="192">
        <f ca="1">COUNTIF(OFFSET(Synthèse!$G144,0,0,1,COUNTA(Synthèse!$10:$10)-6),"="&amp;$G$1)</f>
        <v>0</v>
      </c>
      <c r="H135" s="192">
        <f ca="1">COUNTIF(OFFSET(Synthèse!$G144,0,0,1,COUNTA(Synthèse!$10:$10)-6),"="&amp;$H$1)</f>
        <v>0</v>
      </c>
      <c r="I135" s="219">
        <f t="shared" ca="1" si="12"/>
        <v>13</v>
      </c>
      <c r="J135" s="68"/>
      <c r="K135" s="96" t="s">
        <v>629</v>
      </c>
      <c r="L135" s="196" t="s">
        <v>24</v>
      </c>
      <c r="M135" s="196"/>
      <c r="N135" s="196" t="s">
        <v>421</v>
      </c>
      <c r="O135" s="197">
        <f ca="1">IF(SUM(E$249:E$251)&gt;=1,0,1)</f>
        <v>1</v>
      </c>
      <c r="P135" s="197">
        <f ca="1">IF(SUM(E$250:E$251)&gt;=1,1,IF(SUM(G$250:G$251)&gt;=1,1,IF(SUM(F$250:F$251)&gt;=1,0,1)))</f>
        <v>1</v>
      </c>
      <c r="Q135" s="197">
        <f ca="1">IF(SUM(E$250:E$251)&gt;=1,1,IF(SUM(G$250:G$251)&gt;=1,0,1))</f>
        <v>1</v>
      </c>
      <c r="R135" s="197">
        <f ca="1">IF(SUM(E$250:E$251)&gt;=1,1,IF(SUM(G$250:G$251)&gt;=1,1,IF(SUM(F$250:F$251)&gt;=1,1,IF(SUM(H$250:H$251)&gt;=1,0,1))))</f>
        <v>0</v>
      </c>
      <c r="S135" s="68"/>
      <c r="U135" s="68"/>
      <c r="X135" s="68"/>
      <c r="AA135" s="68"/>
      <c r="AD135" s="68"/>
      <c r="AE135" s="229" t="str">
        <f t="shared" si="13"/>
        <v>1.2</v>
      </c>
      <c r="AG135" s="261">
        <f>IF(COUNTIFS(TabSynthez[Test],"="&amp;$AE22&amp;".*",TabSynthez[Page1],"Invalidé")&gt;0,IF(COUNTIFS(TabSynthez[Test],"="&amp;$AE22&amp;".*",TabSynthez[Page1],"Indéterminé")&gt;0,0,1),0)</f>
        <v>0</v>
      </c>
      <c r="AH135" s="261">
        <f>IF(COUNTIFS(TabSynthez[Test],"="&amp;$AE22&amp;".*",TabSynthez[Page2],"Invalidé")&gt;0,IF(COUNTIFS(TabSynthez[Test],"="&amp;$AE22&amp;".*",TabSynthez[Page2],"Indéterminé")&gt;0,0,1),0)</f>
        <v>0</v>
      </c>
      <c r="AI135" s="261">
        <f>IF(COUNTIFS(TabSynthez[Test],"="&amp;$AE22&amp;".*",TabSynthez[Page3],"Invalidé")&gt;0,IF(COUNTIFS(TabSynthez[Test],"="&amp;$AE22&amp;".*",TabSynthez[Page3],"Indéterminé")&gt;0,0,1),0)</f>
        <v>0</v>
      </c>
      <c r="AJ135" s="261">
        <f>IF(COUNTIFS(TabSynthez[Test],"="&amp;$AE22&amp;".*",TabSynthez[Page4],"Invalidé")&gt;0,IF(COUNTIFS(TabSynthez[Test],"="&amp;$AE22&amp;".*",TabSynthez[Page4],"Indéterminé")&gt;0,0,1),0)</f>
        <v>1</v>
      </c>
      <c r="AK135" s="261">
        <f>IF(COUNTIFS(TabSynthez[Test],"="&amp;$AE22&amp;".*",TabSynthez[Page5],"Invalidé")&gt;0,IF(COUNTIFS(TabSynthez[Test],"="&amp;$AE22&amp;".*",TabSynthez[Page5],"Indéterminé")&gt;0,0,1),0)</f>
        <v>0</v>
      </c>
      <c r="AL135" s="261">
        <f>IF(COUNTIFS(TabSynthez[Test],"="&amp;$AE22&amp;".*",TabSynthez[Page6],"Invalidé")&gt;0,IF(COUNTIFS(TabSynthez[Test],"="&amp;$AE22&amp;".*",TabSynthez[Page6],"Indéterminé")&gt;0,0,1),0)</f>
        <v>0</v>
      </c>
      <c r="AM135" s="261">
        <f>IF(COUNTIFS(TabSynthez[Test],"="&amp;$AE22&amp;".*",TabSynthez[Page7],"Invalidé")&gt;0,IF(COUNTIFS(TabSynthez[Test],"="&amp;$AE22&amp;".*",TabSynthez[Page7],"Indéterminé")&gt;0,0,1),0)</f>
        <v>1</v>
      </c>
      <c r="AN135" s="261">
        <f>IF(COUNTIFS(TabSynthez[Test],"="&amp;$AE22&amp;".*",TabSynthez[Page8],"Invalidé")&gt;0,IF(COUNTIFS(TabSynthez[Test],"="&amp;$AE22&amp;".*",TabSynthez[Page8],"Indéterminé")&gt;0,0,1),0)</f>
        <v>0</v>
      </c>
      <c r="AO135" s="261">
        <f>IF(COUNTIFS(TabSynthez[Test],"="&amp;$AE22&amp;".*",TabSynthez[Page9],"Invalidé")&gt;0,IF(COUNTIFS(TabSynthez[Test],"="&amp;$AE22&amp;".*",TabSynthez[Page9],"Indéterminé")&gt;0,0,1),0)</f>
        <v>0</v>
      </c>
      <c r="AP135" s="261">
        <f>IF(COUNTIFS(TabSynthez[Test],"="&amp;$AE22&amp;".*",TabSynthez[Page10],"Invalidé")&gt;0,IF(COUNTIFS(TabSynthez[Test],"="&amp;$AE22&amp;".*",TabSynthez[Page10],"Indéterminé")&gt;0,0,1),0)</f>
        <v>0</v>
      </c>
      <c r="AQ135" s="261">
        <f>IF(COUNTIFS(TabSynthez[Test],"="&amp;$AE22&amp;".*",TabSynthez[Page11],"Invalidé")&gt;0,IF(COUNTIFS(TabSynthez[Test],"="&amp;$AE22&amp;".*",TabSynthez[Page11],"Indéterminé")&gt;0,0,1),0)</f>
        <v>0</v>
      </c>
      <c r="AR135" s="261">
        <f>IF(COUNTIFS(TabSynthez[Test],"="&amp;$AE22&amp;".*",TabSynthez[Page12],"Invalidé")&gt;0,IF(COUNTIFS(TabSynthez[Test],"="&amp;$AE22&amp;".*",TabSynthez[Page12],"Indéterminé")&gt;0,0,1),0)</f>
        <v>0</v>
      </c>
      <c r="AS135" s="261">
        <f>IF(COUNTIFS(TabSynthez[Test],"="&amp;$AE22&amp;".*",TabSynthez[Page13],"Invalidé")&gt;0,IF(COUNTIFS(TabSynthez[Test],"="&amp;$AE22&amp;".*",TabSynthez[Page13],"Indéterminé")&gt;0,0,1),0)</f>
        <v>0</v>
      </c>
    </row>
    <row r="136" spans="1:45" s="9" customFormat="1" x14ac:dyDescent="0.25">
      <c r="A136" s="68"/>
      <c r="B136" s="75" t="str">
        <f>Modèle!B138</f>
        <v>Éléments Obligatoires</v>
      </c>
      <c r="C136" s="82" t="str">
        <f>Modèle!D138</f>
        <v>8.2.1</v>
      </c>
      <c r="D136" s="83" t="str">
        <f>Modèle!E138</f>
        <v>A</v>
      </c>
      <c r="E136" s="193">
        <f ca="1">COUNTIF(OFFSET(Synthèse!$G145,0,0,1,COUNTA(Synthèse!$10:$10)-6),"="&amp;$E$1)</f>
        <v>13</v>
      </c>
      <c r="F136" s="193">
        <f ca="1">COUNTIF(OFFSET(Synthèse!$G145,0,0,1,COUNTA(Synthèse!$10:$10)-6),"="&amp;$F$1)</f>
        <v>0</v>
      </c>
      <c r="G136" s="193">
        <f ca="1">COUNTIF(OFFSET(Synthèse!$G145,0,0,1,COUNTA(Synthèse!$10:$10)-6),"="&amp;$G$1)</f>
        <v>0</v>
      </c>
      <c r="H136" s="193">
        <f ca="1">COUNTIF(OFFSET(Synthèse!$G145,0,0,1,COUNTA(Synthèse!$10:$10)-6),"="&amp;$H$1)</f>
        <v>0</v>
      </c>
      <c r="I136" s="219">
        <f t="shared" ca="1" si="12"/>
        <v>13</v>
      </c>
      <c r="J136" s="68"/>
      <c r="K136" s="96" t="s">
        <v>630</v>
      </c>
      <c r="L136" s="196" t="s">
        <v>25</v>
      </c>
      <c r="M136" s="196"/>
      <c r="N136" s="196" t="s">
        <v>422</v>
      </c>
      <c r="O136" s="197">
        <f ca="1">IF(SUM(E$252)&gt;=1,0,1)</f>
        <v>1</v>
      </c>
      <c r="P136" s="197">
        <f ca="1">IF(SUM(E$252)&gt;=1,1,IF(SUM(G$252)&gt;=1,1,IF(SUM(F$252)&gt;=1,0,1)))</f>
        <v>0</v>
      </c>
      <c r="Q136" s="197">
        <f ca="1">IF(SUM(E$252)&gt;=1,1,IF(SUM(G$252)&gt;=1,0,1))</f>
        <v>1</v>
      </c>
      <c r="R136" s="197">
        <f ca="1">IF(SUM(E$252)&gt;=1,1,IF(SUM(G$252)&gt;=1,1,IF(SUM(F$252)&gt;=1,1,IF(SUM(H$252)&gt;=1,0,1))))</f>
        <v>1</v>
      </c>
      <c r="S136" s="68"/>
      <c r="U136" s="68"/>
      <c r="X136" s="68"/>
      <c r="AA136" s="68"/>
      <c r="AD136" s="68"/>
      <c r="AE136" s="229" t="str">
        <f t="shared" si="13"/>
        <v>1.3</v>
      </c>
      <c r="AG136" s="261">
        <f>IF(COUNTIFS(TabSynthez[Test],"="&amp;$AE23&amp;".*",TabSynthez[Page1],"Invalidé")&gt;0,IF(COUNTIFS(TabSynthez[Test],"="&amp;$AE23&amp;".*",TabSynthez[Page1],"Indéterminé")&gt;0,0,1),0)</f>
        <v>1</v>
      </c>
      <c r="AH136" s="261">
        <f>IF(COUNTIFS(TabSynthez[Test],"="&amp;$AE23&amp;".*",TabSynthez[Page2],"Invalidé")&gt;0,IF(COUNTIFS(TabSynthez[Test],"="&amp;$AE23&amp;".*",TabSynthez[Page2],"Indéterminé")&gt;0,0,1),0)</f>
        <v>0</v>
      </c>
      <c r="AI136" s="261">
        <f>IF(COUNTIFS(TabSynthez[Test],"="&amp;$AE23&amp;".*",TabSynthez[Page3],"Invalidé")&gt;0,IF(COUNTIFS(TabSynthez[Test],"="&amp;$AE23&amp;".*",TabSynthez[Page3],"Indéterminé")&gt;0,0,1),0)</f>
        <v>0</v>
      </c>
      <c r="AJ136" s="261">
        <f>IF(COUNTIFS(TabSynthez[Test],"="&amp;$AE23&amp;".*",TabSynthez[Page4],"Invalidé")&gt;0,IF(COUNTIFS(TabSynthez[Test],"="&amp;$AE23&amp;".*",TabSynthez[Page4],"Indéterminé")&gt;0,0,1),0)</f>
        <v>0</v>
      </c>
      <c r="AK136" s="261">
        <f>IF(COUNTIFS(TabSynthez[Test],"="&amp;$AE23&amp;".*",TabSynthez[Page5],"Invalidé")&gt;0,IF(COUNTIFS(TabSynthez[Test],"="&amp;$AE23&amp;".*",TabSynthez[Page5],"Indéterminé")&gt;0,0,1),0)</f>
        <v>0</v>
      </c>
      <c r="AL136" s="261">
        <f>IF(COUNTIFS(TabSynthez[Test],"="&amp;$AE23&amp;".*",TabSynthez[Page6],"Invalidé")&gt;0,IF(COUNTIFS(TabSynthez[Test],"="&amp;$AE23&amp;".*",TabSynthez[Page6],"Indéterminé")&gt;0,0,1),0)</f>
        <v>0</v>
      </c>
      <c r="AM136" s="261">
        <f>IF(COUNTIFS(TabSynthez[Test],"="&amp;$AE23&amp;".*",TabSynthez[Page7],"Invalidé")&gt;0,IF(COUNTIFS(TabSynthez[Test],"="&amp;$AE23&amp;".*",TabSynthez[Page7],"Indéterminé")&gt;0,0,1),0)</f>
        <v>0</v>
      </c>
      <c r="AN136" s="261">
        <f>IF(COUNTIFS(TabSynthez[Test],"="&amp;$AE23&amp;".*",TabSynthez[Page8],"Invalidé")&gt;0,IF(COUNTIFS(TabSynthez[Test],"="&amp;$AE23&amp;".*",TabSynthez[Page8],"Indéterminé")&gt;0,0,1),0)</f>
        <v>0</v>
      </c>
      <c r="AO136" s="261">
        <f>IF(COUNTIFS(TabSynthez[Test],"="&amp;$AE23&amp;".*",TabSynthez[Page9],"Invalidé")&gt;0,IF(COUNTIFS(TabSynthez[Test],"="&amp;$AE23&amp;".*",TabSynthez[Page9],"Indéterminé")&gt;0,0,1),0)</f>
        <v>0</v>
      </c>
      <c r="AP136" s="261">
        <f>IF(COUNTIFS(TabSynthez[Test],"="&amp;$AE23&amp;".*",TabSynthez[Page10],"Invalidé")&gt;0,IF(COUNTIFS(TabSynthez[Test],"="&amp;$AE23&amp;".*",TabSynthez[Page10],"Indéterminé")&gt;0,0,1),0)</f>
        <v>0</v>
      </c>
      <c r="AQ136" s="261">
        <f>IF(COUNTIFS(TabSynthez[Test],"="&amp;$AE23&amp;".*",TabSynthez[Page11],"Invalidé")&gt;0,IF(COUNTIFS(TabSynthez[Test],"="&amp;$AE23&amp;".*",TabSynthez[Page11],"Indéterminé")&gt;0,0,1),0)</f>
        <v>0</v>
      </c>
      <c r="AR136" s="261">
        <f>IF(COUNTIFS(TabSynthez[Test],"="&amp;$AE23&amp;".*",TabSynthez[Page12],"Invalidé")&gt;0,IF(COUNTIFS(TabSynthez[Test],"="&amp;$AE23&amp;".*",TabSynthez[Page12],"Indéterminé")&gt;0,0,1),0)</f>
        <v>0</v>
      </c>
      <c r="AS136" s="261">
        <f>IF(COUNTIFS(TabSynthez[Test],"="&amp;$AE23&amp;".*",TabSynthez[Page13],"Invalidé")&gt;0,IF(COUNTIFS(TabSynthez[Test],"="&amp;$AE23&amp;".*",TabSynthez[Page13],"Indéterminé")&gt;0,0,1),0)</f>
        <v>0</v>
      </c>
    </row>
    <row r="137" spans="1:45" s="9" customFormat="1" x14ac:dyDescent="0.25">
      <c r="A137" s="68"/>
      <c r="B137" s="74" t="str">
        <f>Modèle!B139</f>
        <v>Éléments Obligatoires</v>
      </c>
      <c r="C137" s="80" t="str">
        <f>Modèle!D139</f>
        <v>8.3.1</v>
      </c>
      <c r="D137" s="81" t="str">
        <f>Modèle!E139</f>
        <v>A</v>
      </c>
      <c r="E137" s="192">
        <f ca="1">COUNTIF(OFFSET(Synthèse!$G146,0,0,1,COUNTA(Synthèse!$10:$10)-6),"="&amp;$E$1)</f>
        <v>0</v>
      </c>
      <c r="F137" s="192">
        <f ca="1">COUNTIF(OFFSET(Synthèse!$G146,0,0,1,COUNTA(Synthèse!$10:$10)-6),"="&amp;$F$1)</f>
        <v>13</v>
      </c>
      <c r="G137" s="192">
        <f ca="1">COUNTIF(OFFSET(Synthèse!$G146,0,0,1,COUNTA(Synthèse!$10:$10)-6),"="&amp;$G$1)</f>
        <v>0</v>
      </c>
      <c r="H137" s="192">
        <f ca="1">COUNTIF(OFFSET(Synthèse!$G146,0,0,1,COUNTA(Synthèse!$10:$10)-6),"="&amp;$H$1)</f>
        <v>0</v>
      </c>
      <c r="I137" s="219">
        <f t="shared" ca="1" si="12"/>
        <v>13</v>
      </c>
      <c r="J137" s="68"/>
      <c r="K137" s="96" t="s">
        <v>631</v>
      </c>
      <c r="L137" s="196" t="s">
        <v>24</v>
      </c>
      <c r="M137" s="196"/>
      <c r="N137" s="196" t="s">
        <v>423</v>
      </c>
      <c r="O137" s="197">
        <f ca="1">IF(SUM(E$253:E$254)&gt;=1,0,1)</f>
        <v>1</v>
      </c>
      <c r="P137" s="197">
        <f ca="1">IF(SUM(E$253:E$254)&gt;=1,1,IF(SUM(G$253:G$254)&gt;=1,1,IF(SUM(F$253:F$254)&gt;=1,0,1)))</f>
        <v>1</v>
      </c>
      <c r="Q137" s="197">
        <f ca="1">IF(SUM(E$253:E$254)&gt;=1,1,IF(SUM(G$253:G$254)&gt;=1,0,1))</f>
        <v>1</v>
      </c>
      <c r="R137" s="197">
        <f ca="1">IF(SUM(E$253:E$254)&gt;=1,1,IF(SUM(G$253:G$254)&gt;=1,1,IF(SUM(F$253:F$254)&gt;=1,1,IF(SUM(H$253:H$254)&gt;=1,0,1))))</f>
        <v>0</v>
      </c>
      <c r="S137" s="68"/>
      <c r="U137" s="68"/>
      <c r="X137" s="68"/>
      <c r="AA137" s="68"/>
      <c r="AD137" s="68"/>
      <c r="AE137" s="229" t="str">
        <f t="shared" si="13"/>
        <v>1.4</v>
      </c>
      <c r="AG137" s="261">
        <f>IF(COUNTIFS(TabSynthez[Test],"="&amp;$AE24&amp;".*",TabSynthez[Page1],"Invalidé")&gt;0,IF(COUNTIFS(TabSynthez[Test],"="&amp;$AE24&amp;".*",TabSynthez[Page1],"Indéterminé")&gt;0,0,1),0)</f>
        <v>0</v>
      </c>
      <c r="AH137" s="261">
        <f>IF(COUNTIFS(TabSynthez[Test],"="&amp;$AE24&amp;".*",TabSynthez[Page2],"Invalidé")&gt;0,IF(COUNTIFS(TabSynthez[Test],"="&amp;$AE24&amp;".*",TabSynthez[Page2],"Indéterminé")&gt;0,0,1),0)</f>
        <v>0</v>
      </c>
      <c r="AI137" s="261">
        <f>IF(COUNTIFS(TabSynthez[Test],"="&amp;$AE24&amp;".*",TabSynthez[Page3],"Invalidé")&gt;0,IF(COUNTIFS(TabSynthez[Test],"="&amp;$AE24&amp;".*",TabSynthez[Page3],"Indéterminé")&gt;0,0,1),0)</f>
        <v>0</v>
      </c>
      <c r="AJ137" s="261">
        <f>IF(COUNTIFS(TabSynthez[Test],"="&amp;$AE24&amp;".*",TabSynthez[Page4],"Invalidé")&gt;0,IF(COUNTIFS(TabSynthez[Test],"="&amp;$AE24&amp;".*",TabSynthez[Page4],"Indéterminé")&gt;0,0,1),0)</f>
        <v>0</v>
      </c>
      <c r="AK137" s="261">
        <f>IF(COUNTIFS(TabSynthez[Test],"="&amp;$AE24&amp;".*",TabSynthez[Page5],"Invalidé")&gt;0,IF(COUNTIFS(TabSynthez[Test],"="&amp;$AE24&amp;".*",TabSynthez[Page5],"Indéterminé")&gt;0,0,1),0)</f>
        <v>0</v>
      </c>
      <c r="AL137" s="261">
        <f>IF(COUNTIFS(TabSynthez[Test],"="&amp;$AE24&amp;".*",TabSynthez[Page6],"Invalidé")&gt;0,IF(COUNTIFS(TabSynthez[Test],"="&amp;$AE24&amp;".*",TabSynthez[Page6],"Indéterminé")&gt;0,0,1),0)</f>
        <v>0</v>
      </c>
      <c r="AM137" s="261">
        <f>IF(COUNTIFS(TabSynthez[Test],"="&amp;$AE24&amp;".*",TabSynthez[Page7],"Invalidé")&gt;0,IF(COUNTIFS(TabSynthez[Test],"="&amp;$AE24&amp;".*",TabSynthez[Page7],"Indéterminé")&gt;0,0,1),0)</f>
        <v>0</v>
      </c>
      <c r="AN137" s="261">
        <f>IF(COUNTIFS(TabSynthez[Test],"="&amp;$AE24&amp;".*",TabSynthez[Page8],"Invalidé")&gt;0,IF(COUNTIFS(TabSynthez[Test],"="&amp;$AE24&amp;".*",TabSynthez[Page8],"Indéterminé")&gt;0,0,1),0)</f>
        <v>0</v>
      </c>
      <c r="AO137" s="261">
        <f>IF(COUNTIFS(TabSynthez[Test],"="&amp;$AE24&amp;".*",TabSynthez[Page9],"Invalidé")&gt;0,IF(COUNTIFS(TabSynthez[Test],"="&amp;$AE24&amp;".*",TabSynthez[Page9],"Indéterminé")&gt;0,0,1),0)</f>
        <v>0</v>
      </c>
      <c r="AP137" s="261">
        <f>IF(COUNTIFS(TabSynthez[Test],"="&amp;$AE24&amp;".*",TabSynthez[Page10],"Invalidé")&gt;0,IF(COUNTIFS(TabSynthez[Test],"="&amp;$AE24&amp;".*",TabSynthez[Page10],"Indéterminé")&gt;0,0,1),0)</f>
        <v>0</v>
      </c>
      <c r="AQ137" s="261">
        <f>IF(COUNTIFS(TabSynthez[Test],"="&amp;$AE24&amp;".*",TabSynthez[Page11],"Invalidé")&gt;0,IF(COUNTIFS(TabSynthez[Test],"="&amp;$AE24&amp;".*",TabSynthez[Page11],"Indéterminé")&gt;0,0,1),0)</f>
        <v>0</v>
      </c>
      <c r="AR137" s="261">
        <f>IF(COUNTIFS(TabSynthez[Test],"="&amp;$AE24&amp;".*",TabSynthez[Page12],"Invalidé")&gt;0,IF(COUNTIFS(TabSynthez[Test],"="&amp;$AE24&amp;".*",TabSynthez[Page12],"Indéterminé")&gt;0,0,1),0)</f>
        <v>0</v>
      </c>
      <c r="AS137" s="261">
        <f>IF(COUNTIFS(TabSynthez[Test],"="&amp;$AE24&amp;".*",TabSynthez[Page13],"Invalidé")&gt;0,IF(COUNTIFS(TabSynthez[Test],"="&amp;$AE24&amp;".*",TabSynthez[Page13],"Indéterminé")&gt;0,0,1),0)</f>
        <v>0</v>
      </c>
    </row>
    <row r="138" spans="1:45" s="9" customFormat="1" x14ac:dyDescent="0.25">
      <c r="A138" s="68"/>
      <c r="B138" s="75" t="str">
        <f>Modèle!B140</f>
        <v>Éléments Obligatoires</v>
      </c>
      <c r="C138" s="82" t="str">
        <f>Modèle!D140</f>
        <v>8.4.1</v>
      </c>
      <c r="D138" s="83" t="str">
        <f>Modèle!E140</f>
        <v>A</v>
      </c>
      <c r="E138" s="193">
        <f ca="1">COUNTIF(OFFSET(Synthèse!$G147,0,0,1,COUNTA(Synthèse!$10:$10)-6),"="&amp;$E$1)</f>
        <v>0</v>
      </c>
      <c r="F138" s="193">
        <f ca="1">COUNTIF(OFFSET(Synthèse!$G147,0,0,1,COUNTA(Synthèse!$10:$10)-6),"="&amp;$F$1)</f>
        <v>13</v>
      </c>
      <c r="G138" s="193">
        <f ca="1">COUNTIF(OFFSET(Synthèse!$G147,0,0,1,COUNTA(Synthèse!$10:$10)-6),"="&amp;$G$1)</f>
        <v>0</v>
      </c>
      <c r="H138" s="193">
        <f ca="1">COUNTIF(OFFSET(Synthèse!$G147,0,0,1,COUNTA(Synthèse!$10:$10)-6),"="&amp;$H$1)</f>
        <v>0</v>
      </c>
      <c r="I138" s="219">
        <f t="shared" ca="1" si="12"/>
        <v>13</v>
      </c>
      <c r="J138" s="68"/>
      <c r="K138" s="96" t="s">
        <v>632</v>
      </c>
      <c r="L138" s="196" t="s">
        <v>24</v>
      </c>
      <c r="M138" s="196"/>
      <c r="N138" s="196" t="s">
        <v>424</v>
      </c>
      <c r="O138" s="197">
        <f ca="1">IF(SUM(E$255)&gt;=1,0,1)</f>
        <v>1</v>
      </c>
      <c r="P138" s="197">
        <f ca="1">IF(SUM(E$255)&gt;=1,1,IF(SUM(G$255)&gt;=1,1,IF(SUM(F$255)&gt;=1,0,1)))</f>
        <v>1</v>
      </c>
      <c r="Q138" s="197">
        <f ca="1">IF(SUM(E$255)&gt;=1,1,IF(SUM(G$255)&gt;=1,0,1))</f>
        <v>1</v>
      </c>
      <c r="R138" s="197">
        <f ca="1">IF(SUM(E$255)&gt;=1,1,IF(SUM(G$255)&gt;=1,1,IF(SUM(F$255)&gt;=1,1,IF(SUM(H$255)&gt;=1,0,1))))</f>
        <v>0</v>
      </c>
      <c r="S138" s="68"/>
      <c r="U138" s="68"/>
      <c r="X138" s="68"/>
      <c r="AA138" s="68"/>
      <c r="AD138" s="68"/>
      <c r="AE138" s="229" t="str">
        <f t="shared" si="13"/>
        <v>1.5</v>
      </c>
      <c r="AG138" s="261">
        <f>IF(COUNTIFS(TabSynthez[Test],"="&amp;$AE25&amp;".*",TabSynthez[Page1],"Invalidé")&gt;0,IF(COUNTIFS(TabSynthez[Test],"="&amp;$AE25&amp;".*",TabSynthez[Page1],"Indéterminé")&gt;0,0,1),0)</f>
        <v>0</v>
      </c>
      <c r="AH138" s="261">
        <f>IF(COUNTIFS(TabSynthez[Test],"="&amp;$AE25&amp;".*",TabSynthez[Page2],"Invalidé")&gt;0,IF(COUNTIFS(TabSynthez[Test],"="&amp;$AE25&amp;".*",TabSynthez[Page2],"Indéterminé")&gt;0,0,1),0)</f>
        <v>0</v>
      </c>
      <c r="AI138" s="261">
        <f>IF(COUNTIFS(TabSynthez[Test],"="&amp;$AE25&amp;".*",TabSynthez[Page3],"Invalidé")&gt;0,IF(COUNTIFS(TabSynthez[Test],"="&amp;$AE25&amp;".*",TabSynthez[Page3],"Indéterminé")&gt;0,0,1),0)</f>
        <v>0</v>
      </c>
      <c r="AJ138" s="261">
        <f>IF(COUNTIFS(TabSynthez[Test],"="&amp;$AE25&amp;".*",TabSynthez[Page4],"Invalidé")&gt;0,IF(COUNTIFS(TabSynthez[Test],"="&amp;$AE25&amp;".*",TabSynthez[Page4],"Indéterminé")&gt;0,0,1),0)</f>
        <v>0</v>
      </c>
      <c r="AK138" s="261">
        <f>IF(COUNTIFS(TabSynthez[Test],"="&amp;$AE25&amp;".*",TabSynthez[Page5],"Invalidé")&gt;0,IF(COUNTIFS(TabSynthez[Test],"="&amp;$AE25&amp;".*",TabSynthez[Page5],"Indéterminé")&gt;0,0,1),0)</f>
        <v>0</v>
      </c>
      <c r="AL138" s="261">
        <f>IF(COUNTIFS(TabSynthez[Test],"="&amp;$AE25&amp;".*",TabSynthez[Page6],"Invalidé")&gt;0,IF(COUNTIFS(TabSynthez[Test],"="&amp;$AE25&amp;".*",TabSynthez[Page6],"Indéterminé")&gt;0,0,1),0)</f>
        <v>0</v>
      </c>
      <c r="AM138" s="261">
        <f>IF(COUNTIFS(TabSynthez[Test],"="&amp;$AE25&amp;".*",TabSynthez[Page7],"Invalidé")&gt;0,IF(COUNTIFS(TabSynthez[Test],"="&amp;$AE25&amp;".*",TabSynthez[Page7],"Indéterminé")&gt;0,0,1),0)</f>
        <v>0</v>
      </c>
      <c r="AN138" s="261">
        <f>IF(COUNTIFS(TabSynthez[Test],"="&amp;$AE25&amp;".*",TabSynthez[Page8],"Invalidé")&gt;0,IF(COUNTIFS(TabSynthez[Test],"="&amp;$AE25&amp;".*",TabSynthez[Page8],"Indéterminé")&gt;0,0,1),0)</f>
        <v>0</v>
      </c>
      <c r="AO138" s="261">
        <f>IF(COUNTIFS(TabSynthez[Test],"="&amp;$AE25&amp;".*",TabSynthez[Page9],"Invalidé")&gt;0,IF(COUNTIFS(TabSynthez[Test],"="&amp;$AE25&amp;".*",TabSynthez[Page9],"Indéterminé")&gt;0,0,1),0)</f>
        <v>0</v>
      </c>
      <c r="AP138" s="261">
        <f>IF(COUNTIFS(TabSynthez[Test],"="&amp;$AE25&amp;".*",TabSynthez[Page10],"Invalidé")&gt;0,IF(COUNTIFS(TabSynthez[Test],"="&amp;$AE25&amp;".*",TabSynthez[Page10],"Indéterminé")&gt;0,0,1),0)</f>
        <v>0</v>
      </c>
      <c r="AQ138" s="261">
        <f>IF(COUNTIFS(TabSynthez[Test],"="&amp;$AE25&amp;".*",TabSynthez[Page11],"Invalidé")&gt;0,IF(COUNTIFS(TabSynthez[Test],"="&amp;$AE25&amp;".*",TabSynthez[Page11],"Indéterminé")&gt;0,0,1),0)</f>
        <v>0</v>
      </c>
      <c r="AR138" s="261">
        <f>IF(COUNTIFS(TabSynthez[Test],"="&amp;$AE25&amp;".*",TabSynthez[Page12],"Invalidé")&gt;0,IF(COUNTIFS(TabSynthez[Test],"="&amp;$AE25&amp;".*",TabSynthez[Page12],"Indéterminé")&gt;0,0,1),0)</f>
        <v>0</v>
      </c>
      <c r="AS138" s="261">
        <f>IF(COUNTIFS(TabSynthez[Test],"="&amp;$AE25&amp;".*",TabSynthez[Page13],"Invalidé")&gt;0,IF(COUNTIFS(TabSynthez[Test],"="&amp;$AE25&amp;".*",TabSynthez[Page13],"Indéterminé")&gt;0,0,1),0)</f>
        <v>0</v>
      </c>
    </row>
    <row r="139" spans="1:45" s="9" customFormat="1" x14ac:dyDescent="0.25">
      <c r="A139" s="68"/>
      <c r="B139" s="74" t="str">
        <f>Modèle!B141</f>
        <v>Éléments Obligatoires</v>
      </c>
      <c r="C139" s="80" t="str">
        <f>Modèle!D141</f>
        <v>8.5.1</v>
      </c>
      <c r="D139" s="81" t="str">
        <f>Modèle!E141</f>
        <v>A</v>
      </c>
      <c r="E139" s="192">
        <f ca="1">COUNTIF(OFFSET(Synthèse!$G148,0,0,1,COUNTA(Synthèse!$10:$10)-6),"="&amp;$E$1)</f>
        <v>1</v>
      </c>
      <c r="F139" s="192">
        <f ca="1">COUNTIF(OFFSET(Synthèse!$G148,0,0,1,COUNTA(Synthèse!$10:$10)-6),"="&amp;$F$1)</f>
        <v>12</v>
      </c>
      <c r="G139" s="192">
        <f ca="1">COUNTIF(OFFSET(Synthèse!$G148,0,0,1,COUNTA(Synthèse!$10:$10)-6),"="&amp;$G$1)</f>
        <v>0</v>
      </c>
      <c r="H139" s="192">
        <f ca="1">COUNTIF(OFFSET(Synthèse!$G148,0,0,1,COUNTA(Synthèse!$10:$10)-6),"="&amp;$H$1)</f>
        <v>0</v>
      </c>
      <c r="I139" s="219">
        <f t="shared" ca="1" si="12"/>
        <v>13</v>
      </c>
      <c r="J139" s="68"/>
      <c r="K139" s="96" t="s">
        <v>633</v>
      </c>
      <c r="L139" s="196" t="s">
        <v>24</v>
      </c>
      <c r="M139" s="196"/>
      <c r="N139" s="196" t="s">
        <v>425</v>
      </c>
      <c r="O139" s="197">
        <f ca="1">IF(SUM(E$256:E$258)&gt;=1,0,1)</f>
        <v>1</v>
      </c>
      <c r="P139" s="197">
        <f ca="1">IF(SUM(E$256:E$258)&gt;=1,1,IF(SUM(G$256:G$258)&gt;=1,1,IF(SUM(F$256:F$258)&gt;=1,0,1)))</f>
        <v>1</v>
      </c>
      <c r="Q139" s="197">
        <f ca="1">IF(SUM(E$256:E$258)&gt;=1,1,IF(SUM(G$256:G$258)&gt;=1,0,1))</f>
        <v>1</v>
      </c>
      <c r="R139" s="197">
        <f ca="1">IF(SUM(E$256:E$258)&gt;=1,1,IF(SUM(G$256:G$258)&gt;=1,1,IF(SUM(F$256:F$258)&gt;=1,1,IF(SUM(H$256:H$258)&gt;=1,0,1))))</f>
        <v>0</v>
      </c>
      <c r="S139" s="68"/>
      <c r="U139" s="68"/>
      <c r="X139" s="68"/>
      <c r="AA139" s="68"/>
      <c r="AD139" s="68"/>
      <c r="AE139" s="229" t="str">
        <f t="shared" si="13"/>
        <v>1.6</v>
      </c>
      <c r="AG139" s="261">
        <f>IF(COUNTIFS(TabSynthez[Test],"="&amp;$AE26&amp;".*",TabSynthez[Page1],"Invalidé")&gt;0,IF(COUNTIFS(TabSynthez[Test],"="&amp;$AE26&amp;".*",TabSynthez[Page1],"Indéterminé")&gt;0,0,1),0)</f>
        <v>0</v>
      </c>
      <c r="AH139" s="261">
        <f>IF(COUNTIFS(TabSynthez[Test],"="&amp;$AE26&amp;".*",TabSynthez[Page2],"Invalidé")&gt;0,IF(COUNTIFS(TabSynthez[Test],"="&amp;$AE26&amp;".*",TabSynthez[Page2],"Indéterminé")&gt;0,0,1),0)</f>
        <v>0</v>
      </c>
      <c r="AI139" s="261">
        <f>IF(COUNTIFS(TabSynthez[Test],"="&amp;$AE26&amp;".*",TabSynthez[Page3],"Invalidé")&gt;0,IF(COUNTIFS(TabSynthez[Test],"="&amp;$AE26&amp;".*",TabSynthez[Page3],"Indéterminé")&gt;0,0,1),0)</f>
        <v>0</v>
      </c>
      <c r="AJ139" s="261">
        <f>IF(COUNTIFS(TabSynthez[Test],"="&amp;$AE26&amp;".*",TabSynthez[Page4],"Invalidé")&gt;0,IF(COUNTIFS(TabSynthez[Test],"="&amp;$AE26&amp;".*",TabSynthez[Page4],"Indéterminé")&gt;0,0,1),0)</f>
        <v>0</v>
      </c>
      <c r="AK139" s="261">
        <f>IF(COUNTIFS(TabSynthez[Test],"="&amp;$AE26&amp;".*",TabSynthez[Page5],"Invalidé")&gt;0,IF(COUNTIFS(TabSynthez[Test],"="&amp;$AE26&amp;".*",TabSynthez[Page5],"Indéterminé")&gt;0,0,1),0)</f>
        <v>0</v>
      </c>
      <c r="AL139" s="261">
        <f>IF(COUNTIFS(TabSynthez[Test],"="&amp;$AE26&amp;".*",TabSynthez[Page6],"Invalidé")&gt;0,IF(COUNTIFS(TabSynthez[Test],"="&amp;$AE26&amp;".*",TabSynthez[Page6],"Indéterminé")&gt;0,0,1),0)</f>
        <v>0</v>
      </c>
      <c r="AM139" s="261">
        <f>IF(COUNTIFS(TabSynthez[Test],"="&amp;$AE26&amp;".*",TabSynthez[Page7],"Invalidé")&gt;0,IF(COUNTIFS(TabSynthez[Test],"="&amp;$AE26&amp;".*",TabSynthez[Page7],"Indéterminé")&gt;0,0,1),0)</f>
        <v>0</v>
      </c>
      <c r="AN139" s="261">
        <f>IF(COUNTIFS(TabSynthez[Test],"="&amp;$AE26&amp;".*",TabSynthez[Page8],"Invalidé")&gt;0,IF(COUNTIFS(TabSynthez[Test],"="&amp;$AE26&amp;".*",TabSynthez[Page8],"Indéterminé")&gt;0,0,1),0)</f>
        <v>0</v>
      </c>
      <c r="AO139" s="261">
        <f>IF(COUNTIFS(TabSynthez[Test],"="&amp;$AE26&amp;".*",TabSynthez[Page9],"Invalidé")&gt;0,IF(COUNTIFS(TabSynthez[Test],"="&amp;$AE26&amp;".*",TabSynthez[Page9],"Indéterminé")&gt;0,0,1),0)</f>
        <v>0</v>
      </c>
      <c r="AP139" s="261">
        <f>IF(COUNTIFS(TabSynthez[Test],"="&amp;$AE26&amp;".*",TabSynthez[Page10],"Invalidé")&gt;0,IF(COUNTIFS(TabSynthez[Test],"="&amp;$AE26&amp;".*",TabSynthez[Page10],"Indéterminé")&gt;0,0,1),0)</f>
        <v>0</v>
      </c>
      <c r="AQ139" s="261">
        <f>IF(COUNTIFS(TabSynthez[Test],"="&amp;$AE26&amp;".*",TabSynthez[Page11],"Invalidé")&gt;0,IF(COUNTIFS(TabSynthez[Test],"="&amp;$AE26&amp;".*",TabSynthez[Page11],"Indéterminé")&gt;0,0,1),0)</f>
        <v>0</v>
      </c>
      <c r="AR139" s="261">
        <f>IF(COUNTIFS(TabSynthez[Test],"="&amp;$AE26&amp;".*",TabSynthez[Page12],"Invalidé")&gt;0,IF(COUNTIFS(TabSynthez[Test],"="&amp;$AE26&amp;".*",TabSynthez[Page12],"Indéterminé")&gt;0,0,1),0)</f>
        <v>0</v>
      </c>
      <c r="AS139" s="261">
        <f>IF(COUNTIFS(TabSynthez[Test],"="&amp;$AE26&amp;".*",TabSynthez[Page13],"Invalidé")&gt;0,IF(COUNTIFS(TabSynthez[Test],"="&amp;$AE26&amp;".*",TabSynthez[Page13],"Indéterminé")&gt;0,0,1),0)</f>
        <v>0</v>
      </c>
    </row>
    <row r="140" spans="1:45" s="9" customFormat="1" x14ac:dyDescent="0.25">
      <c r="A140" s="68"/>
      <c r="B140" s="75" t="str">
        <f>Modèle!B142</f>
        <v>Éléments Obligatoires</v>
      </c>
      <c r="C140" s="82" t="str">
        <f>Modèle!D142</f>
        <v>8.6.1</v>
      </c>
      <c r="D140" s="83" t="str">
        <f>Modèle!E142</f>
        <v>A</v>
      </c>
      <c r="E140" s="193">
        <f ca="1">COUNTIF(OFFSET(Synthèse!$G149,0,0,1,COUNTA(Synthèse!$10:$10)-6),"="&amp;$E$1)</f>
        <v>9</v>
      </c>
      <c r="F140" s="193">
        <f ca="1">COUNTIF(OFFSET(Synthèse!$G149,0,0,1,COUNTA(Synthèse!$10:$10)-6),"="&amp;$F$1)</f>
        <v>3</v>
      </c>
      <c r="G140" s="193">
        <f ca="1">COUNTIF(OFFSET(Synthèse!$G149,0,0,1,COUNTA(Synthèse!$10:$10)-6),"="&amp;$G$1)</f>
        <v>0</v>
      </c>
      <c r="H140" s="193">
        <f ca="1">COUNTIF(OFFSET(Synthèse!$G149,0,0,1,COUNTA(Synthèse!$10:$10)-6),"="&amp;$H$1)</f>
        <v>1</v>
      </c>
      <c r="I140" s="219">
        <f t="shared" ca="1" si="12"/>
        <v>13</v>
      </c>
      <c r="J140" s="68"/>
      <c r="K140" s="96"/>
      <c r="N140" s="200" t="s">
        <v>426</v>
      </c>
      <c r="O140" s="200">
        <f ca="1">COUNTIFS(O$34:O$139,"=0")</f>
        <v>44</v>
      </c>
      <c r="P140" s="200">
        <f ca="1">106-SUM(P34:P139)</f>
        <v>21</v>
      </c>
      <c r="Q140" s="200">
        <f ca="1">106-SUM(Q34:Q139)</f>
        <v>0</v>
      </c>
      <c r="R140" s="200">
        <f ca="1">106-SUM(R34:R139)</f>
        <v>41</v>
      </c>
      <c r="S140" s="68"/>
      <c r="U140" s="68"/>
      <c r="X140" s="68"/>
      <c r="AA140" s="68"/>
      <c r="AD140" s="68"/>
      <c r="AE140" s="229" t="str">
        <f t="shared" si="13"/>
        <v>1.7</v>
      </c>
      <c r="AG140" s="261">
        <f>IF(COUNTIFS(TabSynthez[Test],"="&amp;$AE27&amp;".*",TabSynthez[Page1],"Invalidé")&gt;0,IF(COUNTIFS(TabSynthez[Test],"="&amp;$AE27&amp;".*",TabSynthez[Page1],"Indéterminé")&gt;0,0,1),0)</f>
        <v>0</v>
      </c>
      <c r="AH140" s="261">
        <f>IF(COUNTIFS(TabSynthez[Test],"="&amp;$AE27&amp;".*",TabSynthez[Page2],"Invalidé")&gt;0,IF(COUNTIFS(TabSynthez[Test],"="&amp;$AE27&amp;".*",TabSynthez[Page2],"Indéterminé")&gt;0,0,1),0)</f>
        <v>0</v>
      </c>
      <c r="AI140" s="261">
        <f>IF(COUNTIFS(TabSynthez[Test],"="&amp;$AE27&amp;".*",TabSynthez[Page3],"Invalidé")&gt;0,IF(COUNTIFS(TabSynthez[Test],"="&amp;$AE27&amp;".*",TabSynthez[Page3],"Indéterminé")&gt;0,0,1),0)</f>
        <v>0</v>
      </c>
      <c r="AJ140" s="261">
        <f>IF(COUNTIFS(TabSynthez[Test],"="&amp;$AE27&amp;".*",TabSynthez[Page4],"Invalidé")&gt;0,IF(COUNTIFS(TabSynthez[Test],"="&amp;$AE27&amp;".*",TabSynthez[Page4],"Indéterminé")&gt;0,0,1),0)</f>
        <v>0</v>
      </c>
      <c r="AK140" s="261">
        <f>IF(COUNTIFS(TabSynthez[Test],"="&amp;$AE27&amp;".*",TabSynthez[Page5],"Invalidé")&gt;0,IF(COUNTIFS(TabSynthez[Test],"="&amp;$AE27&amp;".*",TabSynthez[Page5],"Indéterminé")&gt;0,0,1),0)</f>
        <v>0</v>
      </c>
      <c r="AL140" s="261">
        <f>IF(COUNTIFS(TabSynthez[Test],"="&amp;$AE27&amp;".*",TabSynthez[Page6],"Invalidé")&gt;0,IF(COUNTIFS(TabSynthez[Test],"="&amp;$AE27&amp;".*",TabSynthez[Page6],"Indéterminé")&gt;0,0,1),0)</f>
        <v>0</v>
      </c>
      <c r="AM140" s="261">
        <f>IF(COUNTIFS(TabSynthez[Test],"="&amp;$AE27&amp;".*",TabSynthez[Page7],"Invalidé")&gt;0,IF(COUNTIFS(TabSynthez[Test],"="&amp;$AE27&amp;".*",TabSynthez[Page7],"Indéterminé")&gt;0,0,1),0)</f>
        <v>0</v>
      </c>
      <c r="AN140" s="261">
        <f>IF(COUNTIFS(TabSynthez[Test],"="&amp;$AE27&amp;".*",TabSynthez[Page8],"Invalidé")&gt;0,IF(COUNTIFS(TabSynthez[Test],"="&amp;$AE27&amp;".*",TabSynthez[Page8],"Indéterminé")&gt;0,0,1),0)</f>
        <v>0</v>
      </c>
      <c r="AO140" s="261">
        <f>IF(COUNTIFS(TabSynthez[Test],"="&amp;$AE27&amp;".*",TabSynthez[Page9],"Invalidé")&gt;0,IF(COUNTIFS(TabSynthez[Test],"="&amp;$AE27&amp;".*",TabSynthez[Page9],"Indéterminé")&gt;0,0,1),0)</f>
        <v>0</v>
      </c>
      <c r="AP140" s="261">
        <f>IF(COUNTIFS(TabSynthez[Test],"="&amp;$AE27&amp;".*",TabSynthez[Page10],"Invalidé")&gt;0,IF(COUNTIFS(TabSynthez[Test],"="&amp;$AE27&amp;".*",TabSynthez[Page10],"Indéterminé")&gt;0,0,1),0)</f>
        <v>0</v>
      </c>
      <c r="AQ140" s="261">
        <f>IF(COUNTIFS(TabSynthez[Test],"="&amp;$AE27&amp;".*",TabSynthez[Page11],"Invalidé")&gt;0,IF(COUNTIFS(TabSynthez[Test],"="&amp;$AE27&amp;".*",TabSynthez[Page11],"Indéterminé")&gt;0,0,1),0)</f>
        <v>0</v>
      </c>
      <c r="AR140" s="261">
        <f>IF(COUNTIFS(TabSynthez[Test],"="&amp;$AE27&amp;".*",TabSynthez[Page12],"Invalidé")&gt;0,IF(COUNTIFS(TabSynthez[Test],"="&amp;$AE27&amp;".*",TabSynthez[Page12],"Indéterminé")&gt;0,0,1),0)</f>
        <v>0</v>
      </c>
      <c r="AS140" s="261">
        <f>IF(COUNTIFS(TabSynthez[Test],"="&amp;$AE27&amp;".*",TabSynthez[Page13],"Invalidé")&gt;0,IF(COUNTIFS(TabSynthez[Test],"="&amp;$AE27&amp;".*",TabSynthez[Page13],"Indéterminé")&gt;0,0,1),0)</f>
        <v>0</v>
      </c>
    </row>
    <row r="141" spans="1:45" s="9" customFormat="1" x14ac:dyDescent="0.25">
      <c r="A141" s="68"/>
      <c r="B141" s="74" t="str">
        <f>Modèle!B143</f>
        <v>Éléments Obligatoires</v>
      </c>
      <c r="C141" s="80" t="str">
        <f>Modèle!D143</f>
        <v>8.7.1</v>
      </c>
      <c r="D141" s="81" t="str">
        <f>Modèle!E143</f>
        <v>AA</v>
      </c>
      <c r="E141" s="192">
        <f ca="1">COUNTIF(OFFSET(Synthèse!$G150,0,0,1,COUNTA(Synthèse!$10:$10)-6),"="&amp;$E$1)</f>
        <v>1</v>
      </c>
      <c r="F141" s="192">
        <f ca="1">COUNTIF(OFFSET(Synthèse!$G150,0,0,1,COUNTA(Synthèse!$10:$10)-6),"="&amp;$F$1)</f>
        <v>0</v>
      </c>
      <c r="G141" s="192">
        <f ca="1">COUNTIF(OFFSET(Synthèse!$G150,0,0,1,COUNTA(Synthèse!$10:$10)-6),"="&amp;$G$1)</f>
        <v>0</v>
      </c>
      <c r="H141" s="192">
        <f ca="1">COUNTIF(OFFSET(Synthèse!$G150,0,0,1,COUNTA(Synthèse!$10:$10)-6),"="&amp;$H$1)</f>
        <v>12</v>
      </c>
      <c r="I141" s="219">
        <f t="shared" ca="1" si="12"/>
        <v>13</v>
      </c>
      <c r="J141" s="68"/>
      <c r="K141" s="96"/>
      <c r="N141" s="200" t="s">
        <v>308</v>
      </c>
      <c r="O141" s="251">
        <f ca="1">IFERROR(P140/(P140+O140)*100,"")</f>
        <v>32.307692307692307</v>
      </c>
      <c r="P141" s="251">
        <f ca="1">IFERROR(O140/(P140+O140)*100,"")</f>
        <v>67.692307692307693</v>
      </c>
      <c r="S141" s="68"/>
      <c r="U141" s="68"/>
      <c r="X141" s="68"/>
      <c r="AA141" s="68"/>
      <c r="AD141" s="68"/>
      <c r="AE141" s="229" t="str">
        <f t="shared" si="13"/>
        <v>1.8</v>
      </c>
      <c r="AG141" s="261">
        <f>IF(COUNTIFS(TabSynthez[Test],"="&amp;$AE28&amp;".*",TabSynthez[Page1],"Invalidé")&gt;0,IF(COUNTIFS(TabSynthez[Test],"="&amp;$AE28&amp;".*",TabSynthez[Page1],"Indéterminé")&gt;0,0,1),0)</f>
        <v>0</v>
      </c>
      <c r="AH141" s="261">
        <f>IF(COUNTIFS(TabSynthez[Test],"="&amp;$AE28&amp;".*",TabSynthez[Page2],"Invalidé")&gt;0,IF(COUNTIFS(TabSynthez[Test],"="&amp;$AE28&amp;".*",TabSynthez[Page2],"Indéterminé")&gt;0,0,1),0)</f>
        <v>0</v>
      </c>
      <c r="AI141" s="261">
        <f>IF(COUNTIFS(TabSynthez[Test],"="&amp;$AE28&amp;".*",TabSynthez[Page3],"Invalidé")&gt;0,IF(COUNTIFS(TabSynthez[Test],"="&amp;$AE28&amp;".*",TabSynthez[Page3],"Indéterminé")&gt;0,0,1),0)</f>
        <v>0</v>
      </c>
      <c r="AJ141" s="261">
        <f>IF(COUNTIFS(TabSynthez[Test],"="&amp;$AE28&amp;".*",TabSynthez[Page4],"Invalidé")&gt;0,IF(COUNTIFS(TabSynthez[Test],"="&amp;$AE28&amp;".*",TabSynthez[Page4],"Indéterminé")&gt;0,0,1),0)</f>
        <v>0</v>
      </c>
      <c r="AK141" s="261">
        <f>IF(COUNTIFS(TabSynthez[Test],"="&amp;$AE28&amp;".*",TabSynthez[Page5],"Invalidé")&gt;0,IF(COUNTIFS(TabSynthez[Test],"="&amp;$AE28&amp;".*",TabSynthez[Page5],"Indéterminé")&gt;0,0,1),0)</f>
        <v>0</v>
      </c>
      <c r="AL141" s="261">
        <f>IF(COUNTIFS(TabSynthez[Test],"="&amp;$AE28&amp;".*",TabSynthez[Page6],"Invalidé")&gt;0,IF(COUNTIFS(TabSynthez[Test],"="&amp;$AE28&amp;".*",TabSynthez[Page6],"Indéterminé")&gt;0,0,1),0)</f>
        <v>0</v>
      </c>
      <c r="AM141" s="261">
        <f>IF(COUNTIFS(TabSynthez[Test],"="&amp;$AE28&amp;".*",TabSynthez[Page7],"Invalidé")&gt;0,IF(COUNTIFS(TabSynthez[Test],"="&amp;$AE28&amp;".*",TabSynthez[Page7],"Indéterminé")&gt;0,0,1),0)</f>
        <v>0</v>
      </c>
      <c r="AN141" s="261">
        <f>IF(COUNTIFS(TabSynthez[Test],"="&amp;$AE28&amp;".*",TabSynthez[Page8],"Invalidé")&gt;0,IF(COUNTIFS(TabSynthez[Test],"="&amp;$AE28&amp;".*",TabSynthez[Page8],"Indéterminé")&gt;0,0,1),0)</f>
        <v>0</v>
      </c>
      <c r="AO141" s="261">
        <f>IF(COUNTIFS(TabSynthez[Test],"="&amp;$AE28&amp;".*",TabSynthez[Page9],"Invalidé")&gt;0,IF(COUNTIFS(TabSynthez[Test],"="&amp;$AE28&amp;".*",TabSynthez[Page9],"Indéterminé")&gt;0,0,1),0)</f>
        <v>0</v>
      </c>
      <c r="AP141" s="261">
        <f>IF(COUNTIFS(TabSynthez[Test],"="&amp;$AE28&amp;".*",TabSynthez[Page10],"Invalidé")&gt;0,IF(COUNTIFS(TabSynthez[Test],"="&amp;$AE28&amp;".*",TabSynthez[Page10],"Indéterminé")&gt;0,0,1),0)</f>
        <v>0</v>
      </c>
      <c r="AQ141" s="261">
        <f>IF(COUNTIFS(TabSynthez[Test],"="&amp;$AE28&amp;".*",TabSynthez[Page11],"Invalidé")&gt;0,IF(COUNTIFS(TabSynthez[Test],"="&amp;$AE28&amp;".*",TabSynthez[Page11],"Indéterminé")&gt;0,0,1),0)</f>
        <v>0</v>
      </c>
      <c r="AR141" s="261">
        <f>IF(COUNTIFS(TabSynthez[Test],"="&amp;$AE28&amp;".*",TabSynthez[Page12],"Invalidé")&gt;0,IF(COUNTIFS(TabSynthez[Test],"="&amp;$AE28&amp;".*",TabSynthez[Page12],"Indéterminé")&gt;0,0,1),0)</f>
        <v>0</v>
      </c>
      <c r="AS141" s="261">
        <f>IF(COUNTIFS(TabSynthez[Test],"="&amp;$AE28&amp;".*",TabSynthez[Page13],"Invalidé")&gt;0,IF(COUNTIFS(TabSynthez[Test],"="&amp;$AE28&amp;".*",TabSynthez[Page13],"Indéterminé")&gt;0,0,1),0)</f>
        <v>0</v>
      </c>
    </row>
    <row r="142" spans="1:45" s="9" customFormat="1" x14ac:dyDescent="0.25">
      <c r="A142" s="68"/>
      <c r="B142" s="75" t="str">
        <f>Modèle!B144</f>
        <v>Éléments Obligatoires</v>
      </c>
      <c r="C142" s="82" t="str">
        <f>Modèle!D144</f>
        <v>8.8.1</v>
      </c>
      <c r="D142" s="83" t="str">
        <f>Modèle!E144</f>
        <v>AA</v>
      </c>
      <c r="E142" s="193">
        <f ca="1">COUNTIF(OFFSET(Synthèse!$G151,0,0,1,COUNTA(Synthèse!$10:$10)-6),"="&amp;$E$1)</f>
        <v>0</v>
      </c>
      <c r="F142" s="193">
        <f ca="1">COUNTIF(OFFSET(Synthèse!$G151,0,0,1,COUNTA(Synthèse!$10:$10)-6),"="&amp;$F$1)</f>
        <v>0</v>
      </c>
      <c r="G142" s="193">
        <f ca="1">COUNTIF(OFFSET(Synthèse!$G151,0,0,1,COUNTA(Synthèse!$10:$10)-6),"="&amp;$G$1)</f>
        <v>0</v>
      </c>
      <c r="H142" s="193">
        <f ca="1">COUNTIF(OFFSET(Synthèse!$G151,0,0,1,COUNTA(Synthèse!$10:$10)-6),"="&amp;$H$1)</f>
        <v>13</v>
      </c>
      <c r="I142" s="219">
        <f t="shared" ca="1" si="12"/>
        <v>13</v>
      </c>
      <c r="J142" s="68"/>
      <c r="K142" s="96"/>
      <c r="L142" s="15" t="s">
        <v>316</v>
      </c>
      <c r="M142" s="15">
        <f>COUNTIF(M34:M139,"Niv1")</f>
        <v>0</v>
      </c>
      <c r="N142" s="73" t="s">
        <v>316</v>
      </c>
      <c r="O142" s="73">
        <f ca="1">COUNTIFS(O$34:O$139,"=0",$M$34:$M$139,"Niv1")</f>
        <v>0</v>
      </c>
      <c r="P142" s="73">
        <f ca="1">COUNTIFS(P$34:P$139,"=0",$M$34:$M$139,"Niv1")</f>
        <v>0</v>
      </c>
      <c r="Q142" s="73">
        <f ca="1">COUNTIFS(R$34:R$139,"=0",$M$34:$M$139,"Niv1")</f>
        <v>0</v>
      </c>
      <c r="R142" s="73"/>
      <c r="S142" s="68"/>
      <c r="U142" s="68"/>
      <c r="X142" s="68"/>
      <c r="AA142" s="68"/>
      <c r="AD142" s="68"/>
      <c r="AE142" s="229" t="str">
        <f t="shared" si="13"/>
        <v>1.9</v>
      </c>
      <c r="AG142" s="261">
        <f>IF(COUNTIFS(TabSynthez[Test],"="&amp;$AE29&amp;".*",TabSynthez[Page1],"Invalidé")&gt;0,IF(COUNTIFS(TabSynthez[Test],"="&amp;$AE29&amp;".*",TabSynthez[Page1],"Indéterminé")&gt;0,0,1),0)</f>
        <v>0</v>
      </c>
      <c r="AH142" s="261">
        <f>IF(COUNTIFS(TabSynthez[Test],"="&amp;$AE29&amp;".*",TabSynthez[Page2],"Invalidé")&gt;0,IF(COUNTIFS(TabSynthez[Test],"="&amp;$AE29&amp;".*",TabSynthez[Page2],"Indéterminé")&gt;0,0,1),0)</f>
        <v>0</v>
      </c>
      <c r="AI142" s="261">
        <f>IF(COUNTIFS(TabSynthez[Test],"="&amp;$AE29&amp;".*",TabSynthez[Page3],"Invalidé")&gt;0,IF(COUNTIFS(TabSynthez[Test],"="&amp;$AE29&amp;".*",TabSynthez[Page3],"Indéterminé")&gt;0,0,1),0)</f>
        <v>0</v>
      </c>
      <c r="AJ142" s="261">
        <f>IF(COUNTIFS(TabSynthez[Test],"="&amp;$AE29&amp;".*",TabSynthez[Page4],"Invalidé")&gt;0,IF(COUNTIFS(TabSynthez[Test],"="&amp;$AE29&amp;".*",TabSynthez[Page4],"Indéterminé")&gt;0,0,1),0)</f>
        <v>0</v>
      </c>
      <c r="AK142" s="261">
        <f>IF(COUNTIFS(TabSynthez[Test],"="&amp;$AE29&amp;".*",TabSynthez[Page5],"Invalidé")&gt;0,IF(COUNTIFS(TabSynthez[Test],"="&amp;$AE29&amp;".*",TabSynthez[Page5],"Indéterminé")&gt;0,0,1),0)</f>
        <v>0</v>
      </c>
      <c r="AL142" s="261">
        <f>IF(COUNTIFS(TabSynthez[Test],"="&amp;$AE29&amp;".*",TabSynthez[Page6],"Invalidé")&gt;0,IF(COUNTIFS(TabSynthez[Test],"="&amp;$AE29&amp;".*",TabSynthez[Page6],"Indéterminé")&gt;0,0,1),0)</f>
        <v>0</v>
      </c>
      <c r="AM142" s="261">
        <f>IF(COUNTIFS(TabSynthez[Test],"="&amp;$AE29&amp;".*",TabSynthez[Page7],"Invalidé")&gt;0,IF(COUNTIFS(TabSynthez[Test],"="&amp;$AE29&amp;".*",TabSynthez[Page7],"Indéterminé")&gt;0,0,1),0)</f>
        <v>0</v>
      </c>
      <c r="AN142" s="261">
        <f>IF(COUNTIFS(TabSynthez[Test],"="&amp;$AE29&amp;".*",TabSynthez[Page8],"Invalidé")&gt;0,IF(COUNTIFS(TabSynthez[Test],"="&amp;$AE29&amp;".*",TabSynthez[Page8],"Indéterminé")&gt;0,0,1),0)</f>
        <v>0</v>
      </c>
      <c r="AO142" s="261">
        <f>IF(COUNTIFS(TabSynthez[Test],"="&amp;$AE29&amp;".*",TabSynthez[Page9],"Invalidé")&gt;0,IF(COUNTIFS(TabSynthez[Test],"="&amp;$AE29&amp;".*",TabSynthez[Page9],"Indéterminé")&gt;0,0,1),0)</f>
        <v>0</v>
      </c>
      <c r="AP142" s="261">
        <f>IF(COUNTIFS(TabSynthez[Test],"="&amp;$AE29&amp;".*",TabSynthez[Page10],"Invalidé")&gt;0,IF(COUNTIFS(TabSynthez[Test],"="&amp;$AE29&amp;".*",TabSynthez[Page10],"Indéterminé")&gt;0,0,1),0)</f>
        <v>0</v>
      </c>
      <c r="AQ142" s="261">
        <f>IF(COUNTIFS(TabSynthez[Test],"="&amp;$AE29&amp;".*",TabSynthez[Page11],"Invalidé")&gt;0,IF(COUNTIFS(TabSynthez[Test],"="&amp;$AE29&amp;".*",TabSynthez[Page11],"Indéterminé")&gt;0,0,1),0)</f>
        <v>0</v>
      </c>
      <c r="AR142" s="261">
        <f>IF(COUNTIFS(TabSynthez[Test],"="&amp;$AE29&amp;".*",TabSynthez[Page12],"Invalidé")&gt;0,IF(COUNTIFS(TabSynthez[Test],"="&amp;$AE29&amp;".*",TabSynthez[Page12],"Indéterminé")&gt;0,0,1),0)</f>
        <v>0</v>
      </c>
      <c r="AS142" s="261">
        <f>IF(COUNTIFS(TabSynthez[Test],"="&amp;$AE29&amp;".*",TabSynthez[Page13],"Invalidé")&gt;0,IF(COUNTIFS(TabSynthez[Test],"="&amp;$AE29&amp;".*",TabSynthez[Page13],"Indéterminé")&gt;0,0,1),0)</f>
        <v>0</v>
      </c>
    </row>
    <row r="143" spans="1:45" s="9" customFormat="1" x14ac:dyDescent="0.25">
      <c r="A143" s="68"/>
      <c r="B143" s="74" t="str">
        <f>Modèle!B145</f>
        <v>Éléments Obligatoires</v>
      </c>
      <c r="C143" s="80" t="str">
        <f>Modèle!D145</f>
        <v>8.9.1</v>
      </c>
      <c r="D143" s="81" t="str">
        <f>Modèle!E145</f>
        <v>A</v>
      </c>
      <c r="E143" s="192">
        <f ca="1">COUNTIF(OFFSET(Synthèse!$G152,0,0,1,COUNTA(Synthèse!$10:$10)-6),"="&amp;$E$1)</f>
        <v>13</v>
      </c>
      <c r="F143" s="192">
        <f ca="1">COUNTIF(OFFSET(Synthèse!$G152,0,0,1,COUNTA(Synthèse!$10:$10)-6),"="&amp;$F$1)</f>
        <v>0</v>
      </c>
      <c r="G143" s="192">
        <f ca="1">COUNTIF(OFFSET(Synthèse!$G152,0,0,1,COUNTA(Synthèse!$10:$10)-6),"="&amp;$G$1)</f>
        <v>0</v>
      </c>
      <c r="H143" s="192">
        <f ca="1">COUNTIF(OFFSET(Synthèse!$G152,0,0,1,COUNTA(Synthèse!$10:$10)-6),"="&amp;$H$1)</f>
        <v>0</v>
      </c>
      <c r="I143" s="219">
        <f t="shared" ca="1" si="12"/>
        <v>13</v>
      </c>
      <c r="J143" s="68"/>
      <c r="K143" s="96"/>
      <c r="L143" s="15" t="s">
        <v>318</v>
      </c>
      <c r="M143" s="15">
        <f>COUNTIF(M$34:M$139,"Niv2")</f>
        <v>0</v>
      </c>
      <c r="N143" s="73" t="s">
        <v>318</v>
      </c>
      <c r="O143" s="73">
        <f ca="1">COUNTIFS(O$34:O$139,"=0",$M$34:$M$139,"Niv2")</f>
        <v>0</v>
      </c>
      <c r="P143" s="73">
        <f ca="1">COUNTIFS(P$34:P$139,"=0",$M$34:$M$139,"Niv2")</f>
        <v>0</v>
      </c>
      <c r="Q143" s="73">
        <f ca="1">COUNTIFS(R$34:R$139,"=0",$M$34:$M$139,"Niv2")</f>
        <v>0</v>
      </c>
      <c r="R143" s="73"/>
      <c r="S143" s="68"/>
      <c r="U143" s="68"/>
      <c r="X143" s="68"/>
      <c r="AA143" s="68"/>
      <c r="AD143" s="68"/>
      <c r="AE143" s="229" t="str">
        <f t="shared" si="13"/>
        <v>2.1</v>
      </c>
      <c r="AG143" s="261">
        <f>IF(COUNTIFS(TabSynthez[Test],"="&amp;$AE30&amp;".*",TabSynthez[Page1],"Invalidé")&gt;0,IF(COUNTIFS(TabSynthez[Test],"="&amp;$AE30&amp;".*",TabSynthez[Page1],"Indéterminé")&gt;0,0,1),0)</f>
        <v>0</v>
      </c>
      <c r="AH143" s="261">
        <f>IF(COUNTIFS(TabSynthez[Test],"="&amp;$AE30&amp;".*",TabSynthez[Page2],"Invalidé")&gt;0,IF(COUNTIFS(TabSynthez[Test],"="&amp;$AE30&amp;".*",TabSynthez[Page2],"Indéterminé")&gt;0,0,1),0)</f>
        <v>0</v>
      </c>
      <c r="AI143" s="261">
        <f>IF(COUNTIFS(TabSynthez[Test],"="&amp;$AE30&amp;".*",TabSynthez[Page3],"Invalidé")&gt;0,IF(COUNTIFS(TabSynthez[Test],"="&amp;$AE30&amp;".*",TabSynthez[Page3],"Indéterminé")&gt;0,0,1),0)</f>
        <v>0</v>
      </c>
      <c r="AJ143" s="261">
        <f>IF(COUNTIFS(TabSynthez[Test],"="&amp;$AE30&amp;".*",TabSynthez[Page4],"Invalidé")&gt;0,IF(COUNTIFS(TabSynthez[Test],"="&amp;$AE30&amp;".*",TabSynthez[Page4],"Indéterminé")&gt;0,0,1),0)</f>
        <v>0</v>
      </c>
      <c r="AK143" s="261">
        <f>IF(COUNTIFS(TabSynthez[Test],"="&amp;$AE30&amp;".*",TabSynthez[Page5],"Invalidé")&gt;0,IF(COUNTIFS(TabSynthez[Test],"="&amp;$AE30&amp;".*",TabSynthez[Page5],"Indéterminé")&gt;0,0,1),0)</f>
        <v>0</v>
      </c>
      <c r="AL143" s="261">
        <f>IF(COUNTIFS(TabSynthez[Test],"="&amp;$AE30&amp;".*",TabSynthez[Page6],"Invalidé")&gt;0,IF(COUNTIFS(TabSynthez[Test],"="&amp;$AE30&amp;".*",TabSynthez[Page6],"Indéterminé")&gt;0,0,1),0)</f>
        <v>0</v>
      </c>
      <c r="AM143" s="261">
        <f>IF(COUNTIFS(TabSynthez[Test],"="&amp;$AE30&amp;".*",TabSynthez[Page7],"Invalidé")&gt;0,IF(COUNTIFS(TabSynthez[Test],"="&amp;$AE30&amp;".*",TabSynthez[Page7],"Indéterminé")&gt;0,0,1),0)</f>
        <v>0</v>
      </c>
      <c r="AN143" s="261">
        <f>IF(COUNTIFS(TabSynthez[Test],"="&amp;$AE30&amp;".*",TabSynthez[Page8],"Invalidé")&gt;0,IF(COUNTIFS(TabSynthez[Test],"="&amp;$AE30&amp;".*",TabSynthez[Page8],"Indéterminé")&gt;0,0,1),0)</f>
        <v>1</v>
      </c>
      <c r="AO143" s="261">
        <f>IF(COUNTIFS(TabSynthez[Test],"="&amp;$AE30&amp;".*",TabSynthez[Page9],"Invalidé")&gt;0,IF(COUNTIFS(TabSynthez[Test],"="&amp;$AE30&amp;".*",TabSynthez[Page9],"Indéterminé")&gt;0,0,1),0)</f>
        <v>0</v>
      </c>
      <c r="AP143" s="261">
        <f>IF(COUNTIFS(TabSynthez[Test],"="&amp;$AE30&amp;".*",TabSynthez[Page10],"Invalidé")&gt;0,IF(COUNTIFS(TabSynthez[Test],"="&amp;$AE30&amp;".*",TabSynthez[Page10],"Indéterminé")&gt;0,0,1),0)</f>
        <v>0</v>
      </c>
      <c r="AQ143" s="261">
        <f>IF(COUNTIFS(TabSynthez[Test],"="&amp;$AE30&amp;".*",TabSynthez[Page11],"Invalidé")&gt;0,IF(COUNTIFS(TabSynthez[Test],"="&amp;$AE30&amp;".*",TabSynthez[Page11],"Indéterminé")&gt;0,0,1),0)</f>
        <v>0</v>
      </c>
      <c r="AR143" s="261">
        <f>IF(COUNTIFS(TabSynthez[Test],"="&amp;$AE30&amp;".*",TabSynthez[Page12],"Invalidé")&gt;0,IF(COUNTIFS(TabSynthez[Test],"="&amp;$AE30&amp;".*",TabSynthez[Page12],"Indéterminé")&gt;0,0,1),0)</f>
        <v>0</v>
      </c>
      <c r="AS143" s="261">
        <f>IF(COUNTIFS(TabSynthez[Test],"="&amp;$AE30&amp;".*",TabSynthez[Page13],"Invalidé")&gt;0,IF(COUNTIFS(TabSynthez[Test],"="&amp;$AE30&amp;".*",TabSynthez[Page13],"Indéterminé")&gt;0,0,1),0)</f>
        <v>0</v>
      </c>
    </row>
    <row r="144" spans="1:45" s="9" customFormat="1" x14ac:dyDescent="0.25">
      <c r="A144" s="68"/>
      <c r="B144" s="75" t="str">
        <f>Modèle!B146</f>
        <v>Éléments Obligatoires</v>
      </c>
      <c r="C144" s="82" t="str">
        <f>Modèle!D146</f>
        <v>8.10.1</v>
      </c>
      <c r="D144" s="83" t="str">
        <f>Modèle!E146</f>
        <v>A</v>
      </c>
      <c r="E144" s="193">
        <f ca="1">COUNTIF(OFFSET(Synthèse!$G153,0,0,1,COUNTA(Synthèse!$10:$10)-6),"="&amp;$E$1)</f>
        <v>0</v>
      </c>
      <c r="F144" s="193">
        <f ca="1">COUNTIF(OFFSET(Synthèse!$G153,0,0,1,COUNTA(Synthèse!$10:$10)-6),"="&amp;$F$1)</f>
        <v>0</v>
      </c>
      <c r="G144" s="193">
        <f ca="1">COUNTIF(OFFSET(Synthèse!$G153,0,0,1,COUNTA(Synthèse!$10:$10)-6),"="&amp;$G$1)</f>
        <v>0</v>
      </c>
      <c r="H144" s="193">
        <f ca="1">COUNTIF(OFFSET(Synthèse!$G153,0,0,1,COUNTA(Synthèse!$10:$10)-6),"="&amp;$H$1)</f>
        <v>13</v>
      </c>
      <c r="I144" s="219">
        <f t="shared" ca="1" si="12"/>
        <v>13</v>
      </c>
      <c r="J144" s="68"/>
      <c r="K144" s="96"/>
      <c r="L144" s="15" t="s">
        <v>325</v>
      </c>
      <c r="M144" s="15">
        <f>COUNTIF(M$34:M$139,"Niv3")</f>
        <v>0</v>
      </c>
      <c r="N144" s="73" t="s">
        <v>325</v>
      </c>
      <c r="O144" s="73">
        <f ca="1">COUNTIFS(O$34:O$139,"=0",$M$34:$M$139,"Niv3")</f>
        <v>0</v>
      </c>
      <c r="P144" s="73">
        <f ca="1">COUNTIFS(P$34:P$139,"=0",$M$34:$M$139,"Niv3")</f>
        <v>0</v>
      </c>
      <c r="Q144" s="73">
        <f ca="1">COUNTIFS(R$34:R$139,"=0",$M$34:$M$139,"Niv3")</f>
        <v>0</v>
      </c>
      <c r="R144" s="73"/>
      <c r="S144" s="68"/>
      <c r="U144" s="68"/>
      <c r="X144" s="68"/>
      <c r="AA144" s="68"/>
      <c r="AD144" s="68"/>
      <c r="AE144" s="229" t="str">
        <f t="shared" si="13"/>
        <v>2.2</v>
      </c>
      <c r="AG144" s="261">
        <f>IF(COUNTIFS(TabSynthez[Test],"="&amp;$AE31&amp;".*",TabSynthez[Page1],"Invalidé")&gt;0,IF(COUNTIFS(TabSynthez[Test],"="&amp;$AE31&amp;".*",TabSynthez[Page1],"Indéterminé")&gt;0,0,1),0)</f>
        <v>0</v>
      </c>
      <c r="AH144" s="261">
        <f>IF(COUNTIFS(TabSynthez[Test],"="&amp;$AE31&amp;".*",TabSynthez[Page2],"Invalidé")&gt;0,IF(COUNTIFS(TabSynthez[Test],"="&amp;$AE31&amp;".*",TabSynthez[Page2],"Indéterminé")&gt;0,0,1),0)</f>
        <v>0</v>
      </c>
      <c r="AI144" s="261">
        <f>IF(COUNTIFS(TabSynthez[Test],"="&amp;$AE31&amp;".*",TabSynthez[Page3],"Invalidé")&gt;0,IF(COUNTIFS(TabSynthez[Test],"="&amp;$AE31&amp;".*",TabSynthez[Page3],"Indéterminé")&gt;0,0,1),0)</f>
        <v>0</v>
      </c>
      <c r="AJ144" s="261">
        <f>IF(COUNTIFS(TabSynthez[Test],"="&amp;$AE31&amp;".*",TabSynthez[Page4],"Invalidé")&gt;0,IF(COUNTIFS(TabSynthez[Test],"="&amp;$AE31&amp;".*",TabSynthez[Page4],"Indéterminé")&gt;0,0,1),0)</f>
        <v>0</v>
      </c>
      <c r="AK144" s="261">
        <f>IF(COUNTIFS(TabSynthez[Test],"="&amp;$AE31&amp;".*",TabSynthez[Page5],"Invalidé")&gt;0,IF(COUNTIFS(TabSynthez[Test],"="&amp;$AE31&amp;".*",TabSynthez[Page5],"Indéterminé")&gt;0,0,1),0)</f>
        <v>0</v>
      </c>
      <c r="AL144" s="261">
        <f>IF(COUNTIFS(TabSynthez[Test],"="&amp;$AE31&amp;".*",TabSynthez[Page6],"Invalidé")&gt;0,IF(COUNTIFS(TabSynthez[Test],"="&amp;$AE31&amp;".*",TabSynthez[Page6],"Indéterminé")&gt;0,0,1),0)</f>
        <v>0</v>
      </c>
      <c r="AM144" s="261">
        <f>IF(COUNTIFS(TabSynthez[Test],"="&amp;$AE31&amp;".*",TabSynthez[Page7],"Invalidé")&gt;0,IF(COUNTIFS(TabSynthez[Test],"="&amp;$AE31&amp;".*",TabSynthez[Page7],"Indéterminé")&gt;0,0,1),0)</f>
        <v>0</v>
      </c>
      <c r="AN144" s="261">
        <f>IF(COUNTIFS(TabSynthez[Test],"="&amp;$AE31&amp;".*",TabSynthez[Page8],"Invalidé")&gt;0,IF(COUNTIFS(TabSynthez[Test],"="&amp;$AE31&amp;".*",TabSynthez[Page8],"Indéterminé")&gt;0,0,1),0)</f>
        <v>0</v>
      </c>
      <c r="AO144" s="261">
        <f>IF(COUNTIFS(TabSynthez[Test],"="&amp;$AE31&amp;".*",TabSynthez[Page9],"Invalidé")&gt;0,IF(COUNTIFS(TabSynthez[Test],"="&amp;$AE31&amp;".*",TabSynthez[Page9],"Indéterminé")&gt;0,0,1),0)</f>
        <v>0</v>
      </c>
      <c r="AP144" s="261">
        <f>IF(COUNTIFS(TabSynthez[Test],"="&amp;$AE31&amp;".*",TabSynthez[Page10],"Invalidé")&gt;0,IF(COUNTIFS(TabSynthez[Test],"="&amp;$AE31&amp;".*",TabSynthez[Page10],"Indéterminé")&gt;0,0,1),0)</f>
        <v>0</v>
      </c>
      <c r="AQ144" s="261">
        <f>IF(COUNTIFS(TabSynthez[Test],"="&amp;$AE31&amp;".*",TabSynthez[Page11],"Invalidé")&gt;0,IF(COUNTIFS(TabSynthez[Test],"="&amp;$AE31&amp;".*",TabSynthez[Page11],"Indéterminé")&gt;0,0,1),0)</f>
        <v>0</v>
      </c>
      <c r="AR144" s="261">
        <f>IF(COUNTIFS(TabSynthez[Test],"="&amp;$AE31&amp;".*",TabSynthez[Page12],"Invalidé")&gt;0,IF(COUNTIFS(TabSynthez[Test],"="&amp;$AE31&amp;".*",TabSynthez[Page12],"Indéterminé")&gt;0,0,1),0)</f>
        <v>0</v>
      </c>
      <c r="AS144" s="261">
        <f>IF(COUNTIFS(TabSynthez[Test],"="&amp;$AE31&amp;".*",TabSynthez[Page13],"Invalidé")&gt;0,IF(COUNTIFS(TabSynthez[Test],"="&amp;$AE31&amp;".*",TabSynthez[Page13],"Indéterminé")&gt;0,0,1),0)</f>
        <v>1</v>
      </c>
    </row>
    <row r="145" spans="1:45" s="9" customFormat="1" x14ac:dyDescent="0.25">
      <c r="A145" s="68"/>
      <c r="B145" s="75" t="str">
        <f>Modèle!B147</f>
        <v>Éléments Obligatoires</v>
      </c>
      <c r="C145" s="82" t="str">
        <f>Modèle!D147</f>
        <v>8.10.2</v>
      </c>
      <c r="D145" s="83" t="str">
        <f>Modèle!E147</f>
        <v>A</v>
      </c>
      <c r="E145" s="193">
        <f ca="1">COUNTIF(OFFSET(Synthèse!$G154,0,0,1,COUNTA(Synthèse!$10:$10)-6),"="&amp;$E$1)</f>
        <v>0</v>
      </c>
      <c r="F145" s="193">
        <f ca="1">COUNTIF(OFFSET(Synthèse!$G154,0,0,1,COUNTA(Synthèse!$10:$10)-6),"="&amp;$F$1)</f>
        <v>0</v>
      </c>
      <c r="G145" s="193">
        <f ca="1">COUNTIF(OFFSET(Synthèse!$G154,0,0,1,COUNTA(Synthèse!$10:$10)-6),"="&amp;$G$1)</f>
        <v>0</v>
      </c>
      <c r="H145" s="193">
        <f ca="1">COUNTIF(OFFSET(Synthèse!$G154,0,0,1,COUNTA(Synthèse!$10:$10)-6),"="&amp;$H$1)</f>
        <v>13</v>
      </c>
      <c r="I145" s="219">
        <f t="shared" ca="1" si="12"/>
        <v>13</v>
      </c>
      <c r="J145" s="68"/>
      <c r="K145" s="96"/>
      <c r="L145" s="15" t="s">
        <v>327</v>
      </c>
      <c r="M145" s="15">
        <f>COUNTIF(M$34:M$139,"Niv5")</f>
        <v>0</v>
      </c>
      <c r="N145" s="73" t="s">
        <v>327</v>
      </c>
      <c r="O145" s="73">
        <f ca="1">COUNTIFS(O$34:O$139,"=0",$M$34:$M$139,"Niv5")</f>
        <v>0</v>
      </c>
      <c r="P145" s="73">
        <f ca="1">COUNTIFS(P$34:P$139,"=0",$M$34:$M$139,"Niv5")</f>
        <v>0</v>
      </c>
      <c r="Q145" s="73">
        <f ca="1">COUNTIFS(R$34:R$139,"=0",$M$34:$M$139,"Niv5")</f>
        <v>0</v>
      </c>
      <c r="R145" s="73"/>
      <c r="S145" s="68"/>
      <c r="U145" s="68"/>
      <c r="X145" s="68"/>
      <c r="AA145" s="68"/>
      <c r="AD145" s="68"/>
      <c r="AE145" s="229" t="str">
        <f t="shared" si="13"/>
        <v>3.1</v>
      </c>
      <c r="AG145" s="261">
        <f>IF(COUNTIFS(TabSynthez[Test],"="&amp;$AE32&amp;".*",TabSynthez[Page1],"Invalidé")&gt;0,IF(COUNTIFS(TabSynthez[Test],"="&amp;$AE32&amp;".*",TabSynthez[Page1],"Indéterminé")&gt;0,0,1),0)</f>
        <v>0</v>
      </c>
      <c r="AH145" s="261">
        <f>IF(COUNTIFS(TabSynthez[Test],"="&amp;$AE32&amp;".*",TabSynthez[Page2],"Invalidé")&gt;0,IF(COUNTIFS(TabSynthez[Test],"="&amp;$AE32&amp;".*",TabSynthez[Page2],"Indéterminé")&gt;0,0,1),0)</f>
        <v>0</v>
      </c>
      <c r="AI145" s="261">
        <f>IF(COUNTIFS(TabSynthez[Test],"="&amp;$AE32&amp;".*",TabSynthez[Page3],"Invalidé")&gt;0,IF(COUNTIFS(TabSynthez[Test],"="&amp;$AE32&amp;".*",TabSynthez[Page3],"Indéterminé")&gt;0,0,1),0)</f>
        <v>0</v>
      </c>
      <c r="AJ145" s="261">
        <f>IF(COUNTIFS(TabSynthez[Test],"="&amp;$AE32&amp;".*",TabSynthez[Page4],"Invalidé")&gt;0,IF(COUNTIFS(TabSynthez[Test],"="&amp;$AE32&amp;".*",TabSynthez[Page4],"Indéterminé")&gt;0,0,1),0)</f>
        <v>0</v>
      </c>
      <c r="AK145" s="261">
        <f>IF(COUNTIFS(TabSynthez[Test],"="&amp;$AE32&amp;".*",TabSynthez[Page5],"Invalidé")&gt;0,IF(COUNTIFS(TabSynthez[Test],"="&amp;$AE32&amp;".*",TabSynthez[Page5],"Indéterminé")&gt;0,0,1),0)</f>
        <v>0</v>
      </c>
      <c r="AL145" s="261">
        <f>IF(COUNTIFS(TabSynthez[Test],"="&amp;$AE32&amp;".*",TabSynthez[Page6],"Invalidé")&gt;0,IF(COUNTIFS(TabSynthez[Test],"="&amp;$AE32&amp;".*",TabSynthez[Page6],"Indéterminé")&gt;0,0,1),0)</f>
        <v>0</v>
      </c>
      <c r="AM145" s="261">
        <f>IF(COUNTIFS(TabSynthez[Test],"="&amp;$AE32&amp;".*",TabSynthez[Page7],"Invalidé")&gt;0,IF(COUNTIFS(TabSynthez[Test],"="&amp;$AE32&amp;".*",TabSynthez[Page7],"Indéterminé")&gt;0,0,1),0)</f>
        <v>0</v>
      </c>
      <c r="AN145" s="261">
        <f>IF(COUNTIFS(TabSynthez[Test],"="&amp;$AE32&amp;".*",TabSynthez[Page8],"Invalidé")&gt;0,IF(COUNTIFS(TabSynthez[Test],"="&amp;$AE32&amp;".*",TabSynthez[Page8],"Indéterminé")&gt;0,0,1),0)</f>
        <v>0</v>
      </c>
      <c r="AO145" s="261">
        <f>IF(COUNTIFS(TabSynthez[Test],"="&amp;$AE32&amp;".*",TabSynthez[Page9],"Invalidé")&gt;0,IF(COUNTIFS(TabSynthez[Test],"="&amp;$AE32&amp;".*",TabSynthez[Page9],"Indéterminé")&gt;0,0,1),0)</f>
        <v>0</v>
      </c>
      <c r="AP145" s="261">
        <f>IF(COUNTIFS(TabSynthez[Test],"="&amp;$AE32&amp;".*",TabSynthez[Page10],"Invalidé")&gt;0,IF(COUNTIFS(TabSynthez[Test],"="&amp;$AE32&amp;".*",TabSynthez[Page10],"Indéterminé")&gt;0,0,1),0)</f>
        <v>0</v>
      </c>
      <c r="AQ145" s="261">
        <f>IF(COUNTIFS(TabSynthez[Test],"="&amp;$AE32&amp;".*",TabSynthez[Page11],"Invalidé")&gt;0,IF(COUNTIFS(TabSynthez[Test],"="&amp;$AE32&amp;".*",TabSynthez[Page11],"Indéterminé")&gt;0,0,1),0)</f>
        <v>0</v>
      </c>
      <c r="AR145" s="261">
        <f>IF(COUNTIFS(TabSynthez[Test],"="&amp;$AE32&amp;".*",TabSynthez[Page12],"Invalidé")&gt;0,IF(COUNTIFS(TabSynthez[Test],"="&amp;$AE32&amp;".*",TabSynthez[Page12],"Indéterminé")&gt;0,0,1),0)</f>
        <v>0</v>
      </c>
      <c r="AS145" s="261">
        <f>IF(COUNTIFS(TabSynthez[Test],"="&amp;$AE32&amp;".*",TabSynthez[Page13],"Invalidé")&gt;0,IF(COUNTIFS(TabSynthez[Test],"="&amp;$AE32&amp;".*",TabSynthez[Page13],"Indéterminé")&gt;0,0,1),0)</f>
        <v>0</v>
      </c>
    </row>
    <row r="146" spans="1:45" s="9" customFormat="1" x14ac:dyDescent="0.25">
      <c r="A146" s="68"/>
      <c r="B146" s="74" t="str">
        <f>Modèle!B148</f>
        <v>Structuration de l'information</v>
      </c>
      <c r="C146" s="80" t="str">
        <f>Modèle!D148</f>
        <v>9.1.1</v>
      </c>
      <c r="D146" s="81" t="str">
        <f>Modèle!E148</f>
        <v>A</v>
      </c>
      <c r="E146" s="192">
        <f ca="1">COUNTIF(OFFSET(Synthèse!$G155,0,0,1,COUNTA(Synthèse!$10:$10)-6),"="&amp;$E$1)</f>
        <v>10</v>
      </c>
      <c r="F146" s="192">
        <f ca="1">COUNTIF(OFFSET(Synthèse!$G155,0,0,1,COUNTA(Synthèse!$10:$10)-6),"="&amp;$F$1)</f>
        <v>3</v>
      </c>
      <c r="G146" s="192">
        <f ca="1">COUNTIF(OFFSET(Synthèse!$G155,0,0,1,COUNTA(Synthèse!$10:$10)-6),"="&amp;$G$1)</f>
        <v>0</v>
      </c>
      <c r="H146" s="192">
        <f ca="1">COUNTIF(OFFSET(Synthèse!$G155,0,0,1,COUNTA(Synthèse!$10:$10)-6),"="&amp;$H$1)</f>
        <v>0</v>
      </c>
      <c r="I146" s="219">
        <f t="shared" ca="1" si="12"/>
        <v>13</v>
      </c>
      <c r="J146" s="68"/>
      <c r="K146" s="96"/>
      <c r="L146" s="9" t="s">
        <v>37</v>
      </c>
      <c r="M146" s="9">
        <f>SUM(M142:M145)</f>
        <v>0</v>
      </c>
      <c r="S146" s="68"/>
      <c r="U146" s="68"/>
      <c r="X146" s="68"/>
      <c r="AA146" s="68"/>
      <c r="AD146" s="68"/>
      <c r="AE146" s="229" t="str">
        <f t="shared" si="13"/>
        <v>3.2</v>
      </c>
      <c r="AG146" s="261">
        <f>IF(COUNTIFS(TabSynthez[Test],"="&amp;$AE33&amp;".*",TabSynthez[Page1],"Invalidé")&gt;0,IF(COUNTIFS(TabSynthez[Test],"="&amp;$AE33&amp;".*",TabSynthez[Page1],"Indéterminé")&gt;0,0,1),0)</f>
        <v>1</v>
      </c>
      <c r="AH146" s="261">
        <f>IF(COUNTIFS(TabSynthez[Test],"="&amp;$AE33&amp;".*",TabSynthez[Page2],"Invalidé")&gt;0,IF(COUNTIFS(TabSynthez[Test],"="&amp;$AE33&amp;".*",TabSynthez[Page2],"Indéterminé")&gt;0,0,1),0)</f>
        <v>1</v>
      </c>
      <c r="AI146" s="261">
        <f>IF(COUNTIFS(TabSynthez[Test],"="&amp;$AE33&amp;".*",TabSynthez[Page3],"Invalidé")&gt;0,IF(COUNTIFS(TabSynthez[Test],"="&amp;$AE33&amp;".*",TabSynthez[Page3],"Indéterminé")&gt;0,0,1),0)</f>
        <v>1</v>
      </c>
      <c r="AJ146" s="261">
        <f>IF(COUNTIFS(TabSynthez[Test],"="&amp;$AE33&amp;".*",TabSynthez[Page4],"Invalidé")&gt;0,IF(COUNTIFS(TabSynthez[Test],"="&amp;$AE33&amp;".*",TabSynthez[Page4],"Indéterminé")&gt;0,0,1),0)</f>
        <v>1</v>
      </c>
      <c r="AK146" s="261">
        <f>IF(COUNTIFS(TabSynthez[Test],"="&amp;$AE33&amp;".*",TabSynthez[Page5],"Invalidé")&gt;0,IF(COUNTIFS(TabSynthez[Test],"="&amp;$AE33&amp;".*",TabSynthez[Page5],"Indéterminé")&gt;0,0,1),0)</f>
        <v>1</v>
      </c>
      <c r="AL146" s="261">
        <f>IF(COUNTIFS(TabSynthez[Test],"="&amp;$AE33&amp;".*",TabSynthez[Page6],"Invalidé")&gt;0,IF(COUNTIFS(TabSynthez[Test],"="&amp;$AE33&amp;".*",TabSynthez[Page6],"Indéterminé")&gt;0,0,1),0)</f>
        <v>1</v>
      </c>
      <c r="AM146" s="261">
        <f>IF(COUNTIFS(TabSynthez[Test],"="&amp;$AE33&amp;".*",TabSynthez[Page7],"Invalidé")&gt;0,IF(COUNTIFS(TabSynthez[Test],"="&amp;$AE33&amp;".*",TabSynthez[Page7],"Indéterminé")&gt;0,0,1),0)</f>
        <v>1</v>
      </c>
      <c r="AN146" s="261">
        <f>IF(COUNTIFS(TabSynthez[Test],"="&amp;$AE33&amp;".*",TabSynthez[Page8],"Invalidé")&gt;0,IF(COUNTIFS(TabSynthez[Test],"="&amp;$AE33&amp;".*",TabSynthez[Page8],"Indéterminé")&gt;0,0,1),0)</f>
        <v>1</v>
      </c>
      <c r="AO146" s="261">
        <f>IF(COUNTIFS(TabSynthez[Test],"="&amp;$AE33&amp;".*",TabSynthez[Page9],"Invalidé")&gt;0,IF(COUNTIFS(TabSynthez[Test],"="&amp;$AE33&amp;".*",TabSynthez[Page9],"Indéterminé")&gt;0,0,1),0)</f>
        <v>1</v>
      </c>
      <c r="AP146" s="261">
        <f>IF(COUNTIFS(TabSynthez[Test],"="&amp;$AE33&amp;".*",TabSynthez[Page10],"Invalidé")&gt;0,IF(COUNTIFS(TabSynthez[Test],"="&amp;$AE33&amp;".*",TabSynthez[Page10],"Indéterminé")&gt;0,0,1),0)</f>
        <v>1</v>
      </c>
      <c r="AQ146" s="261">
        <f>IF(COUNTIFS(TabSynthez[Test],"="&amp;$AE33&amp;".*",TabSynthez[Page11],"Invalidé")&gt;0,IF(COUNTIFS(TabSynthez[Test],"="&amp;$AE33&amp;".*",TabSynthez[Page11],"Indéterminé")&gt;0,0,1),0)</f>
        <v>1</v>
      </c>
      <c r="AR146" s="261">
        <f>IF(COUNTIFS(TabSynthez[Test],"="&amp;$AE33&amp;".*",TabSynthez[Page12],"Invalidé")&gt;0,IF(COUNTIFS(TabSynthez[Test],"="&amp;$AE33&amp;".*",TabSynthez[Page12],"Indéterminé")&gt;0,0,1),0)</f>
        <v>1</v>
      </c>
      <c r="AS146" s="261">
        <f>IF(COUNTIFS(TabSynthez[Test],"="&amp;$AE33&amp;".*",TabSynthez[Page13],"Invalidé")&gt;0,IF(COUNTIFS(TabSynthez[Test],"="&amp;$AE33&amp;".*",TabSynthez[Page13],"Indéterminé")&gt;0,0,1),0)</f>
        <v>1</v>
      </c>
    </row>
    <row r="147" spans="1:45" s="9" customFormat="1" x14ac:dyDescent="0.25">
      <c r="A147" s="68"/>
      <c r="B147" s="74" t="str">
        <f>Modèle!B149</f>
        <v>Structuration de l'information</v>
      </c>
      <c r="C147" s="80" t="str">
        <f>Modèle!D149</f>
        <v>9.1.2</v>
      </c>
      <c r="D147" s="81" t="str">
        <f>Modèle!E149</f>
        <v>A</v>
      </c>
      <c r="E147" s="192">
        <f ca="1">COUNTIF(OFFSET(Synthèse!$G156,0,0,1,COUNTA(Synthèse!$10:$10)-6),"="&amp;$E$1)</f>
        <v>2</v>
      </c>
      <c r="F147" s="192">
        <f ca="1">COUNTIF(OFFSET(Synthèse!$G156,0,0,1,COUNTA(Synthèse!$10:$10)-6),"="&amp;$F$1)</f>
        <v>10</v>
      </c>
      <c r="G147" s="192">
        <f ca="1">COUNTIF(OFFSET(Synthèse!$G156,0,0,1,COUNTA(Synthèse!$10:$10)-6),"="&amp;$G$1)</f>
        <v>0</v>
      </c>
      <c r="H147" s="192">
        <f ca="1">COUNTIF(OFFSET(Synthèse!$G156,0,0,1,COUNTA(Synthèse!$10:$10)-6),"="&amp;$H$1)</f>
        <v>1</v>
      </c>
      <c r="I147" s="219">
        <f t="shared" ca="1" si="12"/>
        <v>13</v>
      </c>
      <c r="J147" s="68"/>
      <c r="K147" s="96"/>
      <c r="S147" s="68"/>
      <c r="U147" s="68"/>
      <c r="X147" s="68"/>
      <c r="AA147" s="68"/>
      <c r="AD147" s="68"/>
      <c r="AE147" s="229" t="str">
        <f t="shared" si="13"/>
        <v>3.3</v>
      </c>
      <c r="AG147" s="261">
        <f>IF(COUNTIFS(TabSynthez[Test],"="&amp;$AE34&amp;".*",TabSynthez[Page1],"Invalidé")&gt;0,IF(COUNTIFS(TabSynthez[Test],"="&amp;$AE34&amp;".*",TabSynthez[Page1],"Indéterminé")&gt;0,0,1),0)</f>
        <v>0</v>
      </c>
      <c r="AH147" s="261">
        <f>IF(COUNTIFS(TabSynthez[Test],"="&amp;$AE34&amp;".*",TabSynthez[Page2],"Invalidé")&gt;0,IF(COUNTIFS(TabSynthez[Test],"="&amp;$AE34&amp;".*",TabSynthez[Page2],"Indéterminé")&gt;0,0,1),0)</f>
        <v>0</v>
      </c>
      <c r="AI147" s="261">
        <f>IF(COUNTIFS(TabSynthez[Test],"="&amp;$AE34&amp;".*",TabSynthez[Page3],"Invalidé")&gt;0,IF(COUNTIFS(TabSynthez[Test],"="&amp;$AE34&amp;".*",TabSynthez[Page3],"Indéterminé")&gt;0,0,1),0)</f>
        <v>0</v>
      </c>
      <c r="AJ147" s="261">
        <f>IF(COUNTIFS(TabSynthez[Test],"="&amp;$AE34&amp;".*",TabSynthez[Page4],"Invalidé")&gt;0,IF(COUNTIFS(TabSynthez[Test],"="&amp;$AE34&amp;".*",TabSynthez[Page4],"Indéterminé")&gt;0,0,1),0)</f>
        <v>0</v>
      </c>
      <c r="AK147" s="261">
        <f>IF(COUNTIFS(TabSynthez[Test],"="&amp;$AE34&amp;".*",TabSynthez[Page5],"Invalidé")&gt;0,IF(COUNTIFS(TabSynthez[Test],"="&amp;$AE34&amp;".*",TabSynthez[Page5],"Indéterminé")&gt;0,0,1),0)</f>
        <v>0</v>
      </c>
      <c r="AL147" s="261">
        <f>IF(COUNTIFS(TabSynthez[Test],"="&amp;$AE34&amp;".*",TabSynthez[Page6],"Invalidé")&gt;0,IF(COUNTIFS(TabSynthez[Test],"="&amp;$AE34&amp;".*",TabSynthez[Page6],"Indéterminé")&gt;0,0,1),0)</f>
        <v>0</v>
      </c>
      <c r="AM147" s="261">
        <f>IF(COUNTIFS(TabSynthez[Test],"="&amp;$AE34&amp;".*",TabSynthez[Page7],"Invalidé")&gt;0,IF(COUNTIFS(TabSynthez[Test],"="&amp;$AE34&amp;".*",TabSynthez[Page7],"Indéterminé")&gt;0,0,1),0)</f>
        <v>0</v>
      </c>
      <c r="AN147" s="261">
        <f>IF(COUNTIFS(TabSynthez[Test],"="&amp;$AE34&amp;".*",TabSynthez[Page8],"Invalidé")&gt;0,IF(COUNTIFS(TabSynthez[Test],"="&amp;$AE34&amp;".*",TabSynthez[Page8],"Indéterminé")&gt;0,0,1),0)</f>
        <v>0</v>
      </c>
      <c r="AO147" s="261">
        <f>IF(COUNTIFS(TabSynthez[Test],"="&amp;$AE34&amp;".*",TabSynthez[Page9],"Invalidé")&gt;0,IF(COUNTIFS(TabSynthez[Test],"="&amp;$AE34&amp;".*",TabSynthez[Page9],"Indéterminé")&gt;0,0,1),0)</f>
        <v>0</v>
      </c>
      <c r="AP147" s="261">
        <f>IF(COUNTIFS(TabSynthez[Test],"="&amp;$AE34&amp;".*",TabSynthez[Page10],"Invalidé")&gt;0,IF(COUNTIFS(TabSynthez[Test],"="&amp;$AE34&amp;".*",TabSynthez[Page10],"Indéterminé")&gt;0,0,1),0)</f>
        <v>0</v>
      </c>
      <c r="AQ147" s="261">
        <f>IF(COUNTIFS(TabSynthez[Test],"="&amp;$AE34&amp;".*",TabSynthez[Page11],"Invalidé")&gt;0,IF(COUNTIFS(TabSynthez[Test],"="&amp;$AE34&amp;".*",TabSynthez[Page11],"Indéterminé")&gt;0,0,1),0)</f>
        <v>0</v>
      </c>
      <c r="AR147" s="261">
        <f>IF(COUNTIFS(TabSynthez[Test],"="&amp;$AE34&amp;".*",TabSynthez[Page12],"Invalidé")&gt;0,IF(COUNTIFS(TabSynthez[Test],"="&amp;$AE34&amp;".*",TabSynthez[Page12],"Indéterminé")&gt;0,0,1),0)</f>
        <v>0</v>
      </c>
      <c r="AS147" s="261">
        <f>IF(COUNTIFS(TabSynthez[Test],"="&amp;$AE34&amp;".*",TabSynthez[Page13],"Invalidé")&gt;0,IF(COUNTIFS(TabSynthez[Test],"="&amp;$AE34&amp;".*",TabSynthez[Page13],"Indéterminé")&gt;0,0,1),0)</f>
        <v>0</v>
      </c>
    </row>
    <row r="148" spans="1:45" s="9" customFormat="1" x14ac:dyDescent="0.25">
      <c r="A148" s="68"/>
      <c r="B148" s="74" t="str">
        <f>Modèle!B150</f>
        <v>Structuration de l'information</v>
      </c>
      <c r="C148" s="80" t="str">
        <f>Modèle!D150</f>
        <v>9.1.3</v>
      </c>
      <c r="D148" s="81" t="str">
        <f>Modèle!E150</f>
        <v>A</v>
      </c>
      <c r="E148" s="192">
        <f ca="1">COUNTIF(OFFSET(Synthèse!$G157,0,0,1,COUNTA(Synthèse!$10:$10)-6),"="&amp;$E$1)</f>
        <v>0</v>
      </c>
      <c r="F148" s="192">
        <f ca="1">COUNTIF(OFFSET(Synthèse!$G157,0,0,1,COUNTA(Synthèse!$10:$10)-6),"="&amp;$F$1)</f>
        <v>12</v>
      </c>
      <c r="G148" s="192">
        <f ca="1">COUNTIF(OFFSET(Synthèse!$G157,0,0,1,COUNTA(Synthèse!$10:$10)-6),"="&amp;$G$1)</f>
        <v>0</v>
      </c>
      <c r="H148" s="192">
        <f ca="1">COUNTIF(OFFSET(Synthèse!$G157,0,0,1,COUNTA(Synthèse!$10:$10)-6),"="&amp;$H$1)</f>
        <v>1</v>
      </c>
      <c r="I148" s="219">
        <f t="shared" ca="1" si="12"/>
        <v>13</v>
      </c>
      <c r="J148" s="68"/>
      <c r="K148" s="96"/>
      <c r="L148" s="255" t="s">
        <v>978</v>
      </c>
      <c r="M148" s="255">
        <f>COUNTIF(L$34:L$139,"A")</f>
        <v>82</v>
      </c>
      <c r="N148" s="365" t="s">
        <v>635</v>
      </c>
      <c r="O148" s="73" t="s">
        <v>316</v>
      </c>
      <c r="P148" s="73" t="str">
        <f ca="1">IFERROR(P142/(O142+P142)*100,"")</f>
        <v/>
      </c>
      <c r="S148" s="68"/>
      <c r="U148" s="68"/>
      <c r="X148" s="68"/>
      <c r="AA148" s="68"/>
      <c r="AD148" s="68"/>
      <c r="AE148" s="229" t="str">
        <f t="shared" si="13"/>
        <v>4.1</v>
      </c>
      <c r="AG148" s="261">
        <f>IF(COUNTIFS(TabSynthez[Test],"="&amp;$AE35&amp;".*",TabSynthez[Page1],"Invalidé")&gt;0,IF(COUNTIFS(TabSynthez[Test],"="&amp;$AE35&amp;".*",TabSynthez[Page1],"Indéterminé")&gt;0,0,1),0)</f>
        <v>0</v>
      </c>
      <c r="AH148" s="261">
        <f>IF(COUNTIFS(TabSynthez[Test],"="&amp;$AE35&amp;".*",TabSynthez[Page2],"Invalidé")&gt;0,IF(COUNTIFS(TabSynthez[Test],"="&amp;$AE35&amp;".*",TabSynthez[Page2],"Indéterminé")&gt;0,0,1),0)</f>
        <v>0</v>
      </c>
      <c r="AI148" s="261">
        <f>IF(COUNTIFS(TabSynthez[Test],"="&amp;$AE35&amp;".*",TabSynthez[Page3],"Invalidé")&gt;0,IF(COUNTIFS(TabSynthez[Test],"="&amp;$AE35&amp;".*",TabSynthez[Page3],"Indéterminé")&gt;0,0,1),0)</f>
        <v>0</v>
      </c>
      <c r="AJ148" s="261">
        <f>IF(COUNTIFS(TabSynthez[Test],"="&amp;$AE35&amp;".*",TabSynthez[Page4],"Invalidé")&gt;0,IF(COUNTIFS(TabSynthez[Test],"="&amp;$AE35&amp;".*",TabSynthez[Page4],"Indéterminé")&gt;0,0,1),0)</f>
        <v>0</v>
      </c>
      <c r="AK148" s="261">
        <f>IF(COUNTIFS(TabSynthez[Test],"="&amp;$AE35&amp;".*",TabSynthez[Page5],"Invalidé")&gt;0,IF(COUNTIFS(TabSynthez[Test],"="&amp;$AE35&amp;".*",TabSynthez[Page5],"Indéterminé")&gt;0,0,1),0)</f>
        <v>0</v>
      </c>
      <c r="AL148" s="261">
        <f>IF(COUNTIFS(TabSynthez[Test],"="&amp;$AE35&amp;".*",TabSynthez[Page6],"Invalidé")&gt;0,IF(COUNTIFS(TabSynthez[Test],"="&amp;$AE35&amp;".*",TabSynthez[Page6],"Indéterminé")&gt;0,0,1),0)</f>
        <v>0</v>
      </c>
      <c r="AM148" s="261">
        <f>IF(COUNTIFS(TabSynthez[Test],"="&amp;$AE35&amp;".*",TabSynthez[Page7],"Invalidé")&gt;0,IF(COUNTIFS(TabSynthez[Test],"="&amp;$AE35&amp;".*",TabSynthez[Page7],"Indéterminé")&gt;0,0,1),0)</f>
        <v>0</v>
      </c>
      <c r="AN148" s="261">
        <f>IF(COUNTIFS(TabSynthez[Test],"="&amp;$AE35&amp;".*",TabSynthez[Page8],"Invalidé")&gt;0,IF(COUNTIFS(TabSynthez[Test],"="&amp;$AE35&amp;".*",TabSynthez[Page8],"Indéterminé")&gt;0,0,1),0)</f>
        <v>0</v>
      </c>
      <c r="AO148" s="261">
        <f>IF(COUNTIFS(TabSynthez[Test],"="&amp;$AE35&amp;".*",TabSynthez[Page9],"Invalidé")&gt;0,IF(COUNTIFS(TabSynthez[Test],"="&amp;$AE35&amp;".*",TabSynthez[Page9],"Indéterminé")&gt;0,0,1),0)</f>
        <v>0</v>
      </c>
      <c r="AP148" s="261">
        <f>IF(COUNTIFS(TabSynthez[Test],"="&amp;$AE35&amp;".*",TabSynthez[Page10],"Invalidé")&gt;0,IF(COUNTIFS(TabSynthez[Test],"="&amp;$AE35&amp;".*",TabSynthez[Page10],"Indéterminé")&gt;0,0,1),0)</f>
        <v>0</v>
      </c>
      <c r="AQ148" s="261">
        <f>IF(COUNTIFS(TabSynthez[Test],"="&amp;$AE35&amp;".*",TabSynthez[Page11],"Invalidé")&gt;0,IF(COUNTIFS(TabSynthez[Test],"="&amp;$AE35&amp;".*",TabSynthez[Page11],"Indéterminé")&gt;0,0,1),0)</f>
        <v>0</v>
      </c>
      <c r="AR148" s="261">
        <f>IF(COUNTIFS(TabSynthez[Test],"="&amp;$AE35&amp;".*",TabSynthez[Page12],"Invalidé")&gt;0,IF(COUNTIFS(TabSynthez[Test],"="&amp;$AE35&amp;".*",TabSynthez[Page12],"Indéterminé")&gt;0,0,1),0)</f>
        <v>0</v>
      </c>
      <c r="AS148" s="261">
        <f>IF(COUNTIFS(TabSynthez[Test],"="&amp;$AE35&amp;".*",TabSynthez[Page13],"Invalidé")&gt;0,IF(COUNTIFS(TabSynthez[Test],"="&amp;$AE35&amp;".*",TabSynthez[Page13],"Indéterminé")&gt;0,0,1),0)</f>
        <v>0</v>
      </c>
    </row>
    <row r="149" spans="1:45" s="9" customFormat="1" x14ac:dyDescent="0.25">
      <c r="A149" s="68"/>
      <c r="B149" s="75" t="str">
        <f>Modèle!B151</f>
        <v>Structuration de l'information</v>
      </c>
      <c r="C149" s="82" t="str">
        <f>Modèle!D151</f>
        <v>9.2.1</v>
      </c>
      <c r="D149" s="83" t="str">
        <f>Modèle!E151</f>
        <v>A</v>
      </c>
      <c r="E149" s="193">
        <f ca="1">COUNTIF(OFFSET(Synthèse!$G158,0,0,1,COUNTA(Synthèse!$10:$10)-6),"="&amp;$E$1)</f>
        <v>13</v>
      </c>
      <c r="F149" s="193">
        <f ca="1">COUNTIF(OFFSET(Synthèse!$G158,0,0,1,COUNTA(Synthèse!$10:$10)-6),"="&amp;$F$1)</f>
        <v>0</v>
      </c>
      <c r="G149" s="193">
        <f ca="1">COUNTIF(OFFSET(Synthèse!$G158,0,0,1,COUNTA(Synthèse!$10:$10)-6),"="&amp;$G$1)</f>
        <v>0</v>
      </c>
      <c r="H149" s="193">
        <f ca="1">COUNTIF(OFFSET(Synthèse!$G158,0,0,1,COUNTA(Synthèse!$10:$10)-6),"="&amp;$H$1)</f>
        <v>0</v>
      </c>
      <c r="I149" s="219">
        <f t="shared" ca="1" si="12"/>
        <v>13</v>
      </c>
      <c r="J149" s="68"/>
      <c r="K149" s="96"/>
      <c r="L149" s="255" t="s">
        <v>979</v>
      </c>
      <c r="M149" s="255">
        <f>COUNTIF(L$34:L$139,"AA")</f>
        <v>24</v>
      </c>
      <c r="N149" s="365"/>
      <c r="O149" s="73" t="s">
        <v>318</v>
      </c>
      <c r="P149" s="73" t="str">
        <f ca="1">IFERROR(P143/(O143+P143)*100,"")</f>
        <v/>
      </c>
      <c r="S149" s="68"/>
      <c r="U149" s="68"/>
      <c r="X149" s="68"/>
      <c r="AA149" s="68"/>
      <c r="AD149" s="68"/>
      <c r="AE149" s="229" t="str">
        <f t="shared" si="13"/>
        <v>4.2</v>
      </c>
      <c r="AG149" s="261">
        <f>IF(COUNTIFS(TabSynthez[Test],"="&amp;$AE36&amp;".*",TabSynthez[Page1],"Invalidé")&gt;0,IF(COUNTIFS(TabSynthez[Test],"="&amp;$AE36&amp;".*",TabSynthez[Page1],"Indéterminé")&gt;0,0,1),0)</f>
        <v>0</v>
      </c>
      <c r="AH149" s="261">
        <f>IF(COUNTIFS(TabSynthez[Test],"="&amp;$AE36&amp;".*",TabSynthez[Page2],"Invalidé")&gt;0,IF(COUNTIFS(TabSynthez[Test],"="&amp;$AE36&amp;".*",TabSynthez[Page2],"Indéterminé")&gt;0,0,1),0)</f>
        <v>0</v>
      </c>
      <c r="AI149" s="261">
        <f>IF(COUNTIFS(TabSynthez[Test],"="&amp;$AE36&amp;".*",TabSynthez[Page3],"Invalidé")&gt;0,IF(COUNTIFS(TabSynthez[Test],"="&amp;$AE36&amp;".*",TabSynthez[Page3],"Indéterminé")&gt;0,0,1),0)</f>
        <v>0</v>
      </c>
      <c r="AJ149" s="261">
        <f>IF(COUNTIFS(TabSynthez[Test],"="&amp;$AE36&amp;".*",TabSynthez[Page4],"Invalidé")&gt;0,IF(COUNTIFS(TabSynthez[Test],"="&amp;$AE36&amp;".*",TabSynthez[Page4],"Indéterminé")&gt;0,0,1),0)</f>
        <v>0</v>
      </c>
      <c r="AK149" s="261">
        <f>IF(COUNTIFS(TabSynthez[Test],"="&amp;$AE36&amp;".*",TabSynthez[Page5],"Invalidé")&gt;0,IF(COUNTIFS(TabSynthez[Test],"="&amp;$AE36&amp;".*",TabSynthez[Page5],"Indéterminé")&gt;0,0,1),0)</f>
        <v>0</v>
      </c>
      <c r="AL149" s="261">
        <f>IF(COUNTIFS(TabSynthez[Test],"="&amp;$AE36&amp;".*",TabSynthez[Page6],"Invalidé")&gt;0,IF(COUNTIFS(TabSynthez[Test],"="&amp;$AE36&amp;".*",TabSynthez[Page6],"Indéterminé")&gt;0,0,1),0)</f>
        <v>0</v>
      </c>
      <c r="AM149" s="261">
        <f>IF(COUNTIFS(TabSynthez[Test],"="&amp;$AE36&amp;".*",TabSynthez[Page7],"Invalidé")&gt;0,IF(COUNTIFS(TabSynthez[Test],"="&amp;$AE36&amp;".*",TabSynthez[Page7],"Indéterminé")&gt;0,0,1),0)</f>
        <v>0</v>
      </c>
      <c r="AN149" s="261">
        <f>IF(COUNTIFS(TabSynthez[Test],"="&amp;$AE36&amp;".*",TabSynthez[Page8],"Invalidé")&gt;0,IF(COUNTIFS(TabSynthez[Test],"="&amp;$AE36&amp;".*",TabSynthez[Page8],"Indéterminé")&gt;0,0,1),0)</f>
        <v>0</v>
      </c>
      <c r="AO149" s="261">
        <f>IF(COUNTIFS(TabSynthez[Test],"="&amp;$AE36&amp;".*",TabSynthez[Page9],"Invalidé")&gt;0,IF(COUNTIFS(TabSynthez[Test],"="&amp;$AE36&amp;".*",TabSynthez[Page9],"Indéterminé")&gt;0,0,1),0)</f>
        <v>0</v>
      </c>
      <c r="AP149" s="261">
        <f>IF(COUNTIFS(TabSynthez[Test],"="&amp;$AE36&amp;".*",TabSynthez[Page10],"Invalidé")&gt;0,IF(COUNTIFS(TabSynthez[Test],"="&amp;$AE36&amp;".*",TabSynthez[Page10],"Indéterminé")&gt;0,0,1),0)</f>
        <v>0</v>
      </c>
      <c r="AQ149" s="261">
        <f>IF(COUNTIFS(TabSynthez[Test],"="&amp;$AE36&amp;".*",TabSynthez[Page11],"Invalidé")&gt;0,IF(COUNTIFS(TabSynthez[Test],"="&amp;$AE36&amp;".*",TabSynthez[Page11],"Indéterminé")&gt;0,0,1),0)</f>
        <v>0</v>
      </c>
      <c r="AR149" s="261">
        <f>IF(COUNTIFS(TabSynthez[Test],"="&amp;$AE36&amp;".*",TabSynthez[Page12],"Invalidé")&gt;0,IF(COUNTIFS(TabSynthez[Test],"="&amp;$AE36&amp;".*",TabSynthez[Page12],"Indéterminé")&gt;0,0,1),0)</f>
        <v>0</v>
      </c>
      <c r="AS149" s="261">
        <f>IF(COUNTIFS(TabSynthez[Test],"="&amp;$AE36&amp;".*",TabSynthez[Page13],"Invalidé")&gt;0,IF(COUNTIFS(TabSynthez[Test],"="&amp;$AE36&amp;".*",TabSynthez[Page13],"Indéterminé")&gt;0,0,1),0)</f>
        <v>0</v>
      </c>
    </row>
    <row r="150" spans="1:45" s="9" customFormat="1" x14ac:dyDescent="0.25">
      <c r="A150" s="68"/>
      <c r="B150" s="74" t="str">
        <f>Modèle!B152</f>
        <v>Structuration de l'information</v>
      </c>
      <c r="C150" s="80" t="str">
        <f>Modèle!D152</f>
        <v>9.3.1</v>
      </c>
      <c r="D150" s="81" t="str">
        <f>Modèle!E152</f>
        <v>A</v>
      </c>
      <c r="E150" s="192">
        <f ca="1">COUNTIF(OFFSET(Synthèse!$G159,0,0,1,COUNTA(Synthèse!$10:$10)-6),"="&amp;$E$1)</f>
        <v>8</v>
      </c>
      <c r="F150" s="192">
        <f ca="1">COUNTIF(OFFSET(Synthèse!$G159,0,0,1,COUNTA(Synthèse!$10:$10)-6),"="&amp;$F$1)</f>
        <v>4</v>
      </c>
      <c r="G150" s="192">
        <f ca="1">COUNTIF(OFFSET(Synthèse!$G159,0,0,1,COUNTA(Synthèse!$10:$10)-6),"="&amp;$G$1)</f>
        <v>0</v>
      </c>
      <c r="H150" s="192">
        <f ca="1">COUNTIF(OFFSET(Synthèse!$G159,0,0,1,COUNTA(Synthèse!$10:$10)-6),"="&amp;$H$1)</f>
        <v>1</v>
      </c>
      <c r="I150" s="219">
        <f t="shared" ca="1" si="12"/>
        <v>13</v>
      </c>
      <c r="J150" s="68"/>
      <c r="K150" s="96"/>
      <c r="L150" s="255" t="s">
        <v>980</v>
      </c>
      <c r="M150" s="255">
        <f>COUNTIF(L$34:L$139,"AAA")</f>
        <v>0</v>
      </c>
      <c r="N150" s="365"/>
      <c r="O150" s="73" t="s">
        <v>325</v>
      </c>
      <c r="P150" s="73" t="str">
        <f ca="1">IFERROR(_xlfn.IFS($P$144/($O$144+$P$144)*100&gt;=50,100,$P$144/($O$144+$P$144)*100&lt;50,$P$144/($O$144+$P$144)*100*2),"")</f>
        <v/>
      </c>
      <c r="S150" s="68"/>
      <c r="U150" s="68"/>
      <c r="X150" s="68"/>
      <c r="AA150" s="68"/>
      <c r="AD150" s="68"/>
      <c r="AE150" s="229" t="str">
        <f t="shared" si="13"/>
        <v>4.3</v>
      </c>
      <c r="AG150" s="261">
        <f>IF(COUNTIFS(TabSynthez[Test],"="&amp;$AE37&amp;".*",TabSynthez[Page1],"Invalidé")&gt;0,IF(COUNTIFS(TabSynthez[Test],"="&amp;$AE37&amp;".*",TabSynthez[Page1],"Indéterminé")&gt;0,0,1),0)</f>
        <v>0</v>
      </c>
      <c r="AH150" s="261">
        <f>IF(COUNTIFS(TabSynthez[Test],"="&amp;$AE37&amp;".*",TabSynthez[Page2],"Invalidé")&gt;0,IF(COUNTIFS(TabSynthez[Test],"="&amp;$AE37&amp;".*",TabSynthez[Page2],"Indéterminé")&gt;0,0,1),0)</f>
        <v>0</v>
      </c>
      <c r="AI150" s="261">
        <f>IF(COUNTIFS(TabSynthez[Test],"="&amp;$AE37&amp;".*",TabSynthez[Page3],"Invalidé")&gt;0,IF(COUNTIFS(TabSynthez[Test],"="&amp;$AE37&amp;".*",TabSynthez[Page3],"Indéterminé")&gt;0,0,1),0)</f>
        <v>0</v>
      </c>
      <c r="AJ150" s="261">
        <f>IF(COUNTIFS(TabSynthez[Test],"="&amp;$AE37&amp;".*",TabSynthez[Page4],"Invalidé")&gt;0,IF(COUNTIFS(TabSynthez[Test],"="&amp;$AE37&amp;".*",TabSynthez[Page4],"Indéterminé")&gt;0,0,1),0)</f>
        <v>0</v>
      </c>
      <c r="AK150" s="261">
        <f>IF(COUNTIFS(TabSynthez[Test],"="&amp;$AE37&amp;".*",TabSynthez[Page5],"Invalidé")&gt;0,IF(COUNTIFS(TabSynthez[Test],"="&amp;$AE37&amp;".*",TabSynthez[Page5],"Indéterminé")&gt;0,0,1),0)</f>
        <v>0</v>
      </c>
      <c r="AL150" s="261">
        <f>IF(COUNTIFS(TabSynthez[Test],"="&amp;$AE37&amp;".*",TabSynthez[Page6],"Invalidé")&gt;0,IF(COUNTIFS(TabSynthez[Test],"="&amp;$AE37&amp;".*",TabSynthez[Page6],"Indéterminé")&gt;0,0,1),0)</f>
        <v>0</v>
      </c>
      <c r="AM150" s="261">
        <f>IF(COUNTIFS(TabSynthez[Test],"="&amp;$AE37&amp;".*",TabSynthez[Page7],"Invalidé")&gt;0,IF(COUNTIFS(TabSynthez[Test],"="&amp;$AE37&amp;".*",TabSynthez[Page7],"Indéterminé")&gt;0,0,1),0)</f>
        <v>0</v>
      </c>
      <c r="AN150" s="261">
        <f>IF(COUNTIFS(TabSynthez[Test],"="&amp;$AE37&amp;".*",TabSynthez[Page8],"Invalidé")&gt;0,IF(COUNTIFS(TabSynthez[Test],"="&amp;$AE37&amp;".*",TabSynthez[Page8],"Indéterminé")&gt;0,0,1),0)</f>
        <v>0</v>
      </c>
      <c r="AO150" s="261">
        <f>IF(COUNTIFS(TabSynthez[Test],"="&amp;$AE37&amp;".*",TabSynthez[Page9],"Invalidé")&gt;0,IF(COUNTIFS(TabSynthez[Test],"="&amp;$AE37&amp;".*",TabSynthez[Page9],"Indéterminé")&gt;0,0,1),0)</f>
        <v>0</v>
      </c>
      <c r="AP150" s="261">
        <f>IF(COUNTIFS(TabSynthez[Test],"="&amp;$AE37&amp;".*",TabSynthez[Page10],"Invalidé")&gt;0,IF(COUNTIFS(TabSynthez[Test],"="&amp;$AE37&amp;".*",TabSynthez[Page10],"Indéterminé")&gt;0,0,1),0)</f>
        <v>0</v>
      </c>
      <c r="AQ150" s="261">
        <f>IF(COUNTIFS(TabSynthez[Test],"="&amp;$AE37&amp;".*",TabSynthez[Page11],"Invalidé")&gt;0,IF(COUNTIFS(TabSynthez[Test],"="&amp;$AE37&amp;".*",TabSynthez[Page11],"Indéterminé")&gt;0,0,1),0)</f>
        <v>0</v>
      </c>
      <c r="AR150" s="261">
        <f>IF(COUNTIFS(TabSynthez[Test],"="&amp;$AE37&amp;".*",TabSynthez[Page12],"Invalidé")&gt;0,IF(COUNTIFS(TabSynthez[Test],"="&amp;$AE37&amp;".*",TabSynthez[Page12],"Indéterminé")&gt;0,0,1),0)</f>
        <v>0</v>
      </c>
      <c r="AS150" s="261">
        <f>IF(COUNTIFS(TabSynthez[Test],"="&amp;$AE37&amp;".*",TabSynthez[Page13],"Invalidé")&gt;0,IF(COUNTIFS(TabSynthez[Test],"="&amp;$AE37&amp;".*",TabSynthez[Page13],"Indéterminé")&gt;0,0,1),0)</f>
        <v>0</v>
      </c>
    </row>
    <row r="151" spans="1:45" s="9" customFormat="1" ht="30" x14ac:dyDescent="0.25">
      <c r="A151" s="68"/>
      <c r="B151" s="74" t="str">
        <f>Modèle!B153</f>
        <v>Structuration de l'information</v>
      </c>
      <c r="C151" s="80" t="str">
        <f>Modèle!D153</f>
        <v>9.3.2</v>
      </c>
      <c r="D151" s="81" t="str">
        <f>Modèle!E153</f>
        <v>A</v>
      </c>
      <c r="E151" s="192">
        <f ca="1">COUNTIF(OFFSET(Synthèse!$G160,0,0,1,COUNTA(Synthèse!$10:$10)-6),"="&amp;$E$1)</f>
        <v>13</v>
      </c>
      <c r="F151" s="192">
        <f ca="1">COUNTIF(OFFSET(Synthèse!$G160,0,0,1,COUNTA(Synthèse!$10:$10)-6),"="&amp;$F$1)</f>
        <v>0</v>
      </c>
      <c r="G151" s="192">
        <f ca="1">COUNTIF(OFFSET(Synthèse!$G160,0,0,1,COUNTA(Synthèse!$10:$10)-6),"="&amp;$G$1)</f>
        <v>0</v>
      </c>
      <c r="H151" s="192">
        <f ca="1">COUNTIF(OFFSET(Synthèse!$G160,0,0,1,COUNTA(Synthèse!$10:$10)-6),"="&amp;$H$1)</f>
        <v>0</v>
      </c>
      <c r="I151" s="219">
        <f t="shared" ca="1" si="12"/>
        <v>13</v>
      </c>
      <c r="J151" s="68"/>
      <c r="K151" s="96"/>
      <c r="L151" s="256" t="s">
        <v>981</v>
      </c>
      <c r="M151" s="256">
        <f>SUM(M148:M150)</f>
        <v>106</v>
      </c>
      <c r="N151" s="365"/>
      <c r="O151" s="73" t="s">
        <v>427</v>
      </c>
      <c r="P151" s="73" t="str">
        <f ca="1">IFERROR($P$144/($O$144+$P$144)*100,"")</f>
        <v/>
      </c>
      <c r="S151" s="68"/>
      <c r="U151" s="68"/>
      <c r="X151" s="68"/>
      <c r="AA151" s="68"/>
      <c r="AD151" s="68"/>
      <c r="AE151" s="229" t="str">
        <f t="shared" si="13"/>
        <v>4.4</v>
      </c>
      <c r="AG151" s="261">
        <f>IF(COUNTIFS(TabSynthez[Test],"="&amp;$AE38&amp;".*",TabSynthez[Page1],"Invalidé")&gt;0,IF(COUNTIFS(TabSynthez[Test],"="&amp;$AE38&amp;".*",TabSynthez[Page1],"Indéterminé")&gt;0,0,1),0)</f>
        <v>0</v>
      </c>
      <c r="AH151" s="261">
        <f>IF(COUNTIFS(TabSynthez[Test],"="&amp;$AE38&amp;".*",TabSynthez[Page2],"Invalidé")&gt;0,IF(COUNTIFS(TabSynthez[Test],"="&amp;$AE38&amp;".*",TabSynthez[Page2],"Indéterminé")&gt;0,0,1),0)</f>
        <v>0</v>
      </c>
      <c r="AI151" s="261">
        <f>IF(COUNTIFS(TabSynthez[Test],"="&amp;$AE38&amp;".*",TabSynthez[Page3],"Invalidé")&gt;0,IF(COUNTIFS(TabSynthez[Test],"="&amp;$AE38&amp;".*",TabSynthez[Page3],"Indéterminé")&gt;0,0,1),0)</f>
        <v>0</v>
      </c>
      <c r="AJ151" s="261">
        <f>IF(COUNTIFS(TabSynthez[Test],"="&amp;$AE38&amp;".*",TabSynthez[Page4],"Invalidé")&gt;0,IF(COUNTIFS(TabSynthez[Test],"="&amp;$AE38&amp;".*",TabSynthez[Page4],"Indéterminé")&gt;0,0,1),0)</f>
        <v>0</v>
      </c>
      <c r="AK151" s="261">
        <f>IF(COUNTIFS(TabSynthez[Test],"="&amp;$AE38&amp;".*",TabSynthez[Page5],"Invalidé")&gt;0,IF(COUNTIFS(TabSynthez[Test],"="&amp;$AE38&amp;".*",TabSynthez[Page5],"Indéterminé")&gt;0,0,1),0)</f>
        <v>0</v>
      </c>
      <c r="AL151" s="261">
        <f>IF(COUNTIFS(TabSynthez[Test],"="&amp;$AE38&amp;".*",TabSynthez[Page6],"Invalidé")&gt;0,IF(COUNTIFS(TabSynthez[Test],"="&amp;$AE38&amp;".*",TabSynthez[Page6],"Indéterminé")&gt;0,0,1),0)</f>
        <v>0</v>
      </c>
      <c r="AM151" s="261">
        <f>IF(COUNTIFS(TabSynthez[Test],"="&amp;$AE38&amp;".*",TabSynthez[Page7],"Invalidé")&gt;0,IF(COUNTIFS(TabSynthez[Test],"="&amp;$AE38&amp;".*",TabSynthez[Page7],"Indéterminé")&gt;0,0,1),0)</f>
        <v>0</v>
      </c>
      <c r="AN151" s="261">
        <f>IF(COUNTIFS(TabSynthez[Test],"="&amp;$AE38&amp;".*",TabSynthez[Page8],"Invalidé")&gt;0,IF(COUNTIFS(TabSynthez[Test],"="&amp;$AE38&amp;".*",TabSynthez[Page8],"Indéterminé")&gt;0,0,1),0)</f>
        <v>0</v>
      </c>
      <c r="AO151" s="261">
        <f>IF(COUNTIFS(TabSynthez[Test],"="&amp;$AE38&amp;".*",TabSynthez[Page9],"Invalidé")&gt;0,IF(COUNTIFS(TabSynthez[Test],"="&amp;$AE38&amp;".*",TabSynthez[Page9],"Indéterminé")&gt;0,0,1),0)</f>
        <v>0</v>
      </c>
      <c r="AP151" s="261">
        <f>IF(COUNTIFS(TabSynthez[Test],"="&amp;$AE38&amp;".*",TabSynthez[Page10],"Invalidé")&gt;0,IF(COUNTIFS(TabSynthez[Test],"="&amp;$AE38&amp;".*",TabSynthez[Page10],"Indéterminé")&gt;0,0,1),0)</f>
        <v>0</v>
      </c>
      <c r="AQ151" s="261">
        <f>IF(COUNTIFS(TabSynthez[Test],"="&amp;$AE38&amp;".*",TabSynthez[Page11],"Invalidé")&gt;0,IF(COUNTIFS(TabSynthez[Test],"="&amp;$AE38&amp;".*",TabSynthez[Page11],"Indéterminé")&gt;0,0,1),0)</f>
        <v>0</v>
      </c>
      <c r="AR151" s="261">
        <f>IF(COUNTIFS(TabSynthez[Test],"="&amp;$AE38&amp;".*",TabSynthez[Page12],"Invalidé")&gt;0,IF(COUNTIFS(TabSynthez[Test],"="&amp;$AE38&amp;".*",TabSynthez[Page12],"Indéterminé")&gt;0,0,1),0)</f>
        <v>0</v>
      </c>
      <c r="AS151" s="261">
        <f>IF(COUNTIFS(TabSynthez[Test],"="&amp;$AE38&amp;".*",TabSynthez[Page13],"Invalidé")&gt;0,IF(COUNTIFS(TabSynthez[Test],"="&amp;$AE38&amp;".*",TabSynthez[Page13],"Indéterminé")&gt;0,0,1),0)</f>
        <v>0</v>
      </c>
    </row>
    <row r="152" spans="1:45" s="9" customFormat="1" x14ac:dyDescent="0.25">
      <c r="A152" s="68"/>
      <c r="B152" s="74" t="str">
        <f>Modèle!B154</f>
        <v>Structuration de l'information</v>
      </c>
      <c r="C152" s="80" t="str">
        <f>Modèle!D154</f>
        <v>9.3.3</v>
      </c>
      <c r="D152" s="81" t="str">
        <f>Modèle!E154</f>
        <v>A</v>
      </c>
      <c r="E152" s="192">
        <f ca="1">COUNTIF(OFFSET(Synthèse!$G161,0,0,1,COUNTA(Synthèse!$10:$10)-6),"="&amp;$E$1)</f>
        <v>0</v>
      </c>
      <c r="F152" s="192">
        <f ca="1">COUNTIF(OFFSET(Synthèse!$G161,0,0,1,COUNTA(Synthèse!$10:$10)-6),"="&amp;$F$1)</f>
        <v>0</v>
      </c>
      <c r="G152" s="192">
        <f ca="1">COUNTIF(OFFSET(Synthèse!$G161,0,0,1,COUNTA(Synthèse!$10:$10)-6),"="&amp;$G$1)</f>
        <v>0</v>
      </c>
      <c r="H152" s="192">
        <f ca="1">COUNTIF(OFFSET(Synthèse!$G161,0,0,1,COUNTA(Synthèse!$10:$10)-6),"="&amp;$H$1)</f>
        <v>13</v>
      </c>
      <c r="I152" s="219">
        <f t="shared" ca="1" si="12"/>
        <v>13</v>
      </c>
      <c r="J152" s="68"/>
      <c r="K152" s="96"/>
      <c r="N152" s="365"/>
      <c r="O152" s="73" t="s">
        <v>327</v>
      </c>
      <c r="P152" s="73">
        <f ca="1">IF(SUM(O145+P145)&gt;=1,P145/(O145+P145)*100,0)</f>
        <v>0</v>
      </c>
      <c r="S152" s="68"/>
      <c r="U152" s="68"/>
      <c r="X152" s="68"/>
      <c r="AA152" s="68"/>
      <c r="AD152" s="68"/>
      <c r="AE152" s="229" t="str">
        <f t="shared" si="13"/>
        <v>4.5</v>
      </c>
      <c r="AG152" s="261">
        <f>IF(COUNTIFS(TabSynthez[Test],"="&amp;$AE39&amp;".*",TabSynthez[Page1],"Invalidé")&gt;0,IF(COUNTIFS(TabSynthez[Test],"="&amp;$AE39&amp;".*",TabSynthez[Page1],"Indéterminé")&gt;0,0,1),0)</f>
        <v>0</v>
      </c>
      <c r="AH152" s="261">
        <f>IF(COUNTIFS(TabSynthez[Test],"="&amp;$AE39&amp;".*",TabSynthez[Page2],"Invalidé")&gt;0,IF(COUNTIFS(TabSynthez[Test],"="&amp;$AE39&amp;".*",TabSynthez[Page2],"Indéterminé")&gt;0,0,1),0)</f>
        <v>0</v>
      </c>
      <c r="AI152" s="261">
        <f>IF(COUNTIFS(TabSynthez[Test],"="&amp;$AE39&amp;".*",TabSynthez[Page3],"Invalidé")&gt;0,IF(COUNTIFS(TabSynthez[Test],"="&amp;$AE39&amp;".*",TabSynthez[Page3],"Indéterminé")&gt;0,0,1),0)</f>
        <v>0</v>
      </c>
      <c r="AJ152" s="261">
        <f>IF(COUNTIFS(TabSynthez[Test],"="&amp;$AE39&amp;".*",TabSynthez[Page4],"Invalidé")&gt;0,IF(COUNTIFS(TabSynthez[Test],"="&amp;$AE39&amp;".*",TabSynthez[Page4],"Indéterminé")&gt;0,0,1),0)</f>
        <v>0</v>
      </c>
      <c r="AK152" s="261">
        <f>IF(COUNTIFS(TabSynthez[Test],"="&amp;$AE39&amp;".*",TabSynthez[Page5],"Invalidé")&gt;0,IF(COUNTIFS(TabSynthez[Test],"="&amp;$AE39&amp;".*",TabSynthez[Page5],"Indéterminé")&gt;0,0,1),0)</f>
        <v>0</v>
      </c>
      <c r="AL152" s="261">
        <f>IF(COUNTIFS(TabSynthez[Test],"="&amp;$AE39&amp;".*",TabSynthez[Page6],"Invalidé")&gt;0,IF(COUNTIFS(TabSynthez[Test],"="&amp;$AE39&amp;".*",TabSynthez[Page6],"Indéterminé")&gt;0,0,1),0)</f>
        <v>0</v>
      </c>
      <c r="AM152" s="261">
        <f>IF(COUNTIFS(TabSynthez[Test],"="&amp;$AE39&amp;".*",TabSynthez[Page7],"Invalidé")&gt;0,IF(COUNTIFS(TabSynthez[Test],"="&amp;$AE39&amp;".*",TabSynthez[Page7],"Indéterminé")&gt;0,0,1),0)</f>
        <v>0</v>
      </c>
      <c r="AN152" s="261">
        <f>IF(COUNTIFS(TabSynthez[Test],"="&amp;$AE39&amp;".*",TabSynthez[Page8],"Invalidé")&gt;0,IF(COUNTIFS(TabSynthez[Test],"="&amp;$AE39&amp;".*",TabSynthez[Page8],"Indéterminé")&gt;0,0,1),0)</f>
        <v>0</v>
      </c>
      <c r="AO152" s="261">
        <f>IF(COUNTIFS(TabSynthez[Test],"="&amp;$AE39&amp;".*",TabSynthez[Page9],"Invalidé")&gt;0,IF(COUNTIFS(TabSynthez[Test],"="&amp;$AE39&amp;".*",TabSynthez[Page9],"Indéterminé")&gt;0,0,1),0)</f>
        <v>0</v>
      </c>
      <c r="AP152" s="261">
        <f>IF(COUNTIFS(TabSynthez[Test],"="&amp;$AE39&amp;".*",TabSynthez[Page10],"Invalidé")&gt;0,IF(COUNTIFS(TabSynthez[Test],"="&amp;$AE39&amp;".*",TabSynthez[Page10],"Indéterminé")&gt;0,0,1),0)</f>
        <v>0</v>
      </c>
      <c r="AQ152" s="261">
        <f>IF(COUNTIFS(TabSynthez[Test],"="&amp;$AE39&amp;".*",TabSynthez[Page11],"Invalidé")&gt;0,IF(COUNTIFS(TabSynthez[Test],"="&amp;$AE39&amp;".*",TabSynthez[Page11],"Indéterminé")&gt;0,0,1),0)</f>
        <v>0</v>
      </c>
      <c r="AR152" s="261">
        <f>IF(COUNTIFS(TabSynthez[Test],"="&amp;$AE39&amp;".*",TabSynthez[Page12],"Invalidé")&gt;0,IF(COUNTIFS(TabSynthez[Test],"="&amp;$AE39&amp;".*",TabSynthez[Page12],"Indéterminé")&gt;0,0,1),0)</f>
        <v>0</v>
      </c>
      <c r="AS152" s="261">
        <f>IF(COUNTIFS(TabSynthez[Test],"="&amp;$AE39&amp;".*",TabSynthez[Page13],"Invalidé")&gt;0,IF(COUNTIFS(TabSynthez[Test],"="&amp;$AE39&amp;".*",TabSynthez[Page13],"Indéterminé")&gt;0,0,1),0)</f>
        <v>0</v>
      </c>
    </row>
    <row r="153" spans="1:45" s="9" customFormat="1" x14ac:dyDescent="0.25">
      <c r="A153" s="68"/>
      <c r="B153" s="75" t="str">
        <f>Modèle!B155</f>
        <v>Structuration de l'information</v>
      </c>
      <c r="C153" s="82" t="str">
        <f>Modèle!D155</f>
        <v>9.4.1</v>
      </c>
      <c r="D153" s="83" t="str">
        <f>Modèle!E155</f>
        <v>A</v>
      </c>
      <c r="E153" s="193">
        <f ca="1">COUNTIF(OFFSET(Synthèse!$G162,0,0,1,COUNTA(Synthèse!$10:$10)-6),"="&amp;$E$1)</f>
        <v>0</v>
      </c>
      <c r="F153" s="193">
        <f ca="1">COUNTIF(OFFSET(Synthèse!$G162,0,0,1,COUNTA(Synthèse!$10:$10)-6),"="&amp;$F$1)</f>
        <v>0</v>
      </c>
      <c r="G153" s="193">
        <f ca="1">COUNTIF(OFFSET(Synthèse!$G162,0,0,1,COUNTA(Synthèse!$10:$10)-6),"="&amp;$G$1)</f>
        <v>0</v>
      </c>
      <c r="H153" s="193">
        <f ca="1">COUNTIF(OFFSET(Synthèse!$G162,0,0,1,COUNTA(Synthèse!$10:$10)-6),"="&amp;$H$1)</f>
        <v>13</v>
      </c>
      <c r="I153" s="219">
        <f t="shared" ca="1" si="12"/>
        <v>13</v>
      </c>
      <c r="J153" s="68"/>
      <c r="K153" s="96"/>
      <c r="S153" s="68"/>
      <c r="U153" s="68"/>
      <c r="X153" s="68"/>
      <c r="AA153" s="68"/>
      <c r="AD153" s="68"/>
      <c r="AE153" s="229" t="str">
        <f t="shared" si="13"/>
        <v>4.6</v>
      </c>
      <c r="AG153" s="261">
        <f>IF(COUNTIFS(TabSynthez[Test],"="&amp;$AE40&amp;".*",TabSynthez[Page1],"Invalidé")&gt;0,IF(COUNTIFS(TabSynthez[Test],"="&amp;$AE40&amp;".*",TabSynthez[Page1],"Indéterminé")&gt;0,0,1),0)</f>
        <v>0</v>
      </c>
      <c r="AH153" s="261">
        <f>IF(COUNTIFS(TabSynthez[Test],"="&amp;$AE40&amp;".*",TabSynthez[Page2],"Invalidé")&gt;0,IF(COUNTIFS(TabSynthez[Test],"="&amp;$AE40&amp;".*",TabSynthez[Page2],"Indéterminé")&gt;0,0,1),0)</f>
        <v>0</v>
      </c>
      <c r="AI153" s="261">
        <f>IF(COUNTIFS(TabSynthez[Test],"="&amp;$AE40&amp;".*",TabSynthez[Page3],"Invalidé")&gt;0,IF(COUNTIFS(TabSynthez[Test],"="&amp;$AE40&amp;".*",TabSynthez[Page3],"Indéterminé")&gt;0,0,1),0)</f>
        <v>0</v>
      </c>
      <c r="AJ153" s="261">
        <f>IF(COUNTIFS(TabSynthez[Test],"="&amp;$AE40&amp;".*",TabSynthez[Page4],"Invalidé")&gt;0,IF(COUNTIFS(TabSynthez[Test],"="&amp;$AE40&amp;".*",TabSynthez[Page4],"Indéterminé")&gt;0,0,1),0)</f>
        <v>0</v>
      </c>
      <c r="AK153" s="261">
        <f>IF(COUNTIFS(TabSynthez[Test],"="&amp;$AE40&amp;".*",TabSynthez[Page5],"Invalidé")&gt;0,IF(COUNTIFS(TabSynthez[Test],"="&amp;$AE40&amp;".*",TabSynthez[Page5],"Indéterminé")&gt;0,0,1),0)</f>
        <v>0</v>
      </c>
      <c r="AL153" s="261">
        <f>IF(COUNTIFS(TabSynthez[Test],"="&amp;$AE40&amp;".*",TabSynthez[Page6],"Invalidé")&gt;0,IF(COUNTIFS(TabSynthez[Test],"="&amp;$AE40&amp;".*",TabSynthez[Page6],"Indéterminé")&gt;0,0,1),0)</f>
        <v>0</v>
      </c>
      <c r="AM153" s="261">
        <f>IF(COUNTIFS(TabSynthez[Test],"="&amp;$AE40&amp;".*",TabSynthez[Page7],"Invalidé")&gt;0,IF(COUNTIFS(TabSynthez[Test],"="&amp;$AE40&amp;".*",TabSynthez[Page7],"Indéterminé")&gt;0,0,1),0)</f>
        <v>0</v>
      </c>
      <c r="AN153" s="261">
        <f>IF(COUNTIFS(TabSynthez[Test],"="&amp;$AE40&amp;".*",TabSynthez[Page8],"Invalidé")&gt;0,IF(COUNTIFS(TabSynthez[Test],"="&amp;$AE40&amp;".*",TabSynthez[Page8],"Indéterminé")&gt;0,0,1),0)</f>
        <v>0</v>
      </c>
      <c r="AO153" s="261">
        <f>IF(COUNTIFS(TabSynthez[Test],"="&amp;$AE40&amp;".*",TabSynthez[Page9],"Invalidé")&gt;0,IF(COUNTIFS(TabSynthez[Test],"="&amp;$AE40&amp;".*",TabSynthez[Page9],"Indéterminé")&gt;0,0,1),0)</f>
        <v>0</v>
      </c>
      <c r="AP153" s="261">
        <f>IF(COUNTIFS(TabSynthez[Test],"="&amp;$AE40&amp;".*",TabSynthez[Page10],"Invalidé")&gt;0,IF(COUNTIFS(TabSynthez[Test],"="&amp;$AE40&amp;".*",TabSynthez[Page10],"Indéterminé")&gt;0,0,1),0)</f>
        <v>0</v>
      </c>
      <c r="AQ153" s="261">
        <f>IF(COUNTIFS(TabSynthez[Test],"="&amp;$AE40&amp;".*",TabSynthez[Page11],"Invalidé")&gt;0,IF(COUNTIFS(TabSynthez[Test],"="&amp;$AE40&amp;".*",TabSynthez[Page11],"Indéterminé")&gt;0,0,1),0)</f>
        <v>0</v>
      </c>
      <c r="AR153" s="261">
        <f>IF(COUNTIFS(TabSynthez[Test],"="&amp;$AE40&amp;".*",TabSynthez[Page12],"Invalidé")&gt;0,IF(COUNTIFS(TabSynthez[Test],"="&amp;$AE40&amp;".*",TabSynthez[Page12],"Indéterminé")&gt;0,0,1),0)</f>
        <v>0</v>
      </c>
      <c r="AS153" s="261">
        <f>IF(COUNTIFS(TabSynthez[Test],"="&amp;$AE40&amp;".*",TabSynthez[Page13],"Invalidé")&gt;0,IF(COUNTIFS(TabSynthez[Test],"="&amp;$AE40&amp;".*",TabSynthez[Page13],"Indéterminé")&gt;0,0,1),0)</f>
        <v>0</v>
      </c>
    </row>
    <row r="154" spans="1:45" s="9" customFormat="1" x14ac:dyDescent="0.25">
      <c r="A154" s="68"/>
      <c r="B154" s="75" t="str">
        <f>Modèle!B156</f>
        <v>Structuration de l'information</v>
      </c>
      <c r="C154" s="82" t="str">
        <f>Modèle!D156</f>
        <v>9.4.2</v>
      </c>
      <c r="D154" s="83" t="str">
        <f>Modèle!E156</f>
        <v>A</v>
      </c>
      <c r="E154" s="193">
        <f ca="1">COUNTIF(OFFSET(Synthèse!$G163,0,0,1,COUNTA(Synthèse!$10:$10)-6),"="&amp;$E$1)</f>
        <v>0</v>
      </c>
      <c r="F154" s="193">
        <f ca="1">COUNTIF(OFFSET(Synthèse!$G163,0,0,1,COUNTA(Synthèse!$10:$10)-6),"="&amp;$F$1)</f>
        <v>0</v>
      </c>
      <c r="G154" s="193">
        <f ca="1">COUNTIF(OFFSET(Synthèse!$G163,0,0,1,COUNTA(Synthèse!$10:$10)-6),"="&amp;$G$1)</f>
        <v>0</v>
      </c>
      <c r="H154" s="193">
        <f ca="1">COUNTIF(OFFSET(Synthèse!$G163,0,0,1,COUNTA(Synthèse!$10:$10)-6),"="&amp;$H$1)</f>
        <v>13</v>
      </c>
      <c r="I154" s="219">
        <f t="shared" ca="1" si="12"/>
        <v>13</v>
      </c>
      <c r="J154" s="68"/>
      <c r="K154" s="96"/>
      <c r="S154" s="68"/>
      <c r="U154" s="68"/>
      <c r="X154" s="68"/>
      <c r="AA154" s="68"/>
      <c r="AD154" s="68"/>
      <c r="AE154" s="229" t="str">
        <f t="shared" si="13"/>
        <v>4.7</v>
      </c>
      <c r="AG154" s="261">
        <f>IF(COUNTIFS(TabSynthez[Test],"="&amp;$AE41&amp;".*",TabSynthez[Page1],"Invalidé")&gt;0,IF(COUNTIFS(TabSynthez[Test],"="&amp;$AE41&amp;".*",TabSynthez[Page1],"Indéterminé")&gt;0,0,1),0)</f>
        <v>0</v>
      </c>
      <c r="AH154" s="261">
        <f>IF(COUNTIFS(TabSynthez[Test],"="&amp;$AE41&amp;".*",TabSynthez[Page2],"Invalidé")&gt;0,IF(COUNTIFS(TabSynthez[Test],"="&amp;$AE41&amp;".*",TabSynthez[Page2],"Indéterminé")&gt;0,0,1),0)</f>
        <v>0</v>
      </c>
      <c r="AI154" s="261">
        <f>IF(COUNTIFS(TabSynthez[Test],"="&amp;$AE41&amp;".*",TabSynthez[Page3],"Invalidé")&gt;0,IF(COUNTIFS(TabSynthez[Test],"="&amp;$AE41&amp;".*",TabSynthez[Page3],"Indéterminé")&gt;0,0,1),0)</f>
        <v>0</v>
      </c>
      <c r="AJ154" s="261">
        <f>IF(COUNTIFS(TabSynthez[Test],"="&amp;$AE41&amp;".*",TabSynthez[Page4],"Invalidé")&gt;0,IF(COUNTIFS(TabSynthez[Test],"="&amp;$AE41&amp;".*",TabSynthez[Page4],"Indéterminé")&gt;0,0,1),0)</f>
        <v>0</v>
      </c>
      <c r="AK154" s="261">
        <f>IF(COUNTIFS(TabSynthez[Test],"="&amp;$AE41&amp;".*",TabSynthez[Page5],"Invalidé")&gt;0,IF(COUNTIFS(TabSynthez[Test],"="&amp;$AE41&amp;".*",TabSynthez[Page5],"Indéterminé")&gt;0,0,1),0)</f>
        <v>0</v>
      </c>
      <c r="AL154" s="261">
        <f>IF(COUNTIFS(TabSynthez[Test],"="&amp;$AE41&amp;".*",TabSynthez[Page6],"Invalidé")&gt;0,IF(COUNTIFS(TabSynthez[Test],"="&amp;$AE41&amp;".*",TabSynthez[Page6],"Indéterminé")&gt;0,0,1),0)</f>
        <v>0</v>
      </c>
      <c r="AM154" s="261">
        <f>IF(COUNTIFS(TabSynthez[Test],"="&amp;$AE41&amp;".*",TabSynthez[Page7],"Invalidé")&gt;0,IF(COUNTIFS(TabSynthez[Test],"="&amp;$AE41&amp;".*",TabSynthez[Page7],"Indéterminé")&gt;0,0,1),0)</f>
        <v>0</v>
      </c>
      <c r="AN154" s="261">
        <f>IF(COUNTIFS(TabSynthez[Test],"="&amp;$AE41&amp;".*",TabSynthez[Page8],"Invalidé")&gt;0,IF(COUNTIFS(TabSynthez[Test],"="&amp;$AE41&amp;".*",TabSynthez[Page8],"Indéterminé")&gt;0,0,1),0)</f>
        <v>0</v>
      </c>
      <c r="AO154" s="261">
        <f>IF(COUNTIFS(TabSynthez[Test],"="&amp;$AE41&amp;".*",TabSynthez[Page9],"Invalidé")&gt;0,IF(COUNTIFS(TabSynthez[Test],"="&amp;$AE41&amp;".*",TabSynthez[Page9],"Indéterminé")&gt;0,0,1),0)</f>
        <v>0</v>
      </c>
      <c r="AP154" s="261">
        <f>IF(COUNTIFS(TabSynthez[Test],"="&amp;$AE41&amp;".*",TabSynthez[Page10],"Invalidé")&gt;0,IF(COUNTIFS(TabSynthez[Test],"="&amp;$AE41&amp;".*",TabSynthez[Page10],"Indéterminé")&gt;0,0,1),0)</f>
        <v>0</v>
      </c>
      <c r="AQ154" s="261">
        <f>IF(COUNTIFS(TabSynthez[Test],"="&amp;$AE41&amp;".*",TabSynthez[Page11],"Invalidé")&gt;0,IF(COUNTIFS(TabSynthez[Test],"="&amp;$AE41&amp;".*",TabSynthez[Page11],"Indéterminé")&gt;0,0,1),0)</f>
        <v>0</v>
      </c>
      <c r="AR154" s="261">
        <f>IF(COUNTIFS(TabSynthez[Test],"="&amp;$AE41&amp;".*",TabSynthez[Page12],"Invalidé")&gt;0,IF(COUNTIFS(TabSynthez[Test],"="&amp;$AE41&amp;".*",TabSynthez[Page12],"Indéterminé")&gt;0,0,1),0)</f>
        <v>0</v>
      </c>
      <c r="AS154" s="261">
        <f>IF(COUNTIFS(TabSynthez[Test],"="&amp;$AE41&amp;".*",TabSynthez[Page13],"Invalidé")&gt;0,IF(COUNTIFS(TabSynthez[Test],"="&amp;$AE41&amp;".*",TabSynthez[Page13],"Indéterminé")&gt;0,0,1),0)</f>
        <v>0</v>
      </c>
    </row>
    <row r="155" spans="1:45" s="9" customFormat="1" x14ac:dyDescent="0.25">
      <c r="A155" s="68"/>
      <c r="B155" s="74" t="str">
        <f>Modèle!B157</f>
        <v>Présentation de l'information</v>
      </c>
      <c r="C155" s="80" t="str">
        <f>Modèle!D157</f>
        <v>10.1.1</v>
      </c>
      <c r="D155" s="81" t="str">
        <f>Modèle!E157</f>
        <v>A</v>
      </c>
      <c r="E155" s="192">
        <f ca="1">COUNTIF(OFFSET(Synthèse!$G164,0,0,1,COUNTA(Synthèse!$10:$10)-6),"="&amp;$E$1)</f>
        <v>2</v>
      </c>
      <c r="F155" s="192">
        <f ca="1">COUNTIF(OFFSET(Synthèse!$G164,0,0,1,COUNTA(Synthèse!$10:$10)-6),"="&amp;$F$1)</f>
        <v>11</v>
      </c>
      <c r="G155" s="192">
        <f ca="1">COUNTIF(OFFSET(Synthèse!$G164,0,0,1,COUNTA(Synthèse!$10:$10)-6),"="&amp;$G$1)</f>
        <v>0</v>
      </c>
      <c r="H155" s="192">
        <f ca="1">COUNTIF(OFFSET(Synthèse!$G164,0,0,1,COUNTA(Synthèse!$10:$10)-6),"="&amp;$H$1)</f>
        <v>0</v>
      </c>
      <c r="I155" s="219">
        <f t="shared" ca="1" si="12"/>
        <v>13</v>
      </c>
      <c r="J155" s="68"/>
      <c r="K155" s="96"/>
      <c r="S155" s="68"/>
      <c r="U155" s="68"/>
      <c r="X155" s="68"/>
      <c r="AA155" s="68"/>
      <c r="AD155" s="68"/>
      <c r="AE155" s="229" t="str">
        <f t="shared" si="13"/>
        <v>4.8</v>
      </c>
      <c r="AG155" s="261">
        <f>IF(COUNTIFS(TabSynthez[Test],"="&amp;$AE42&amp;".*",TabSynthez[Page1],"Invalidé")&gt;0,IF(COUNTIFS(TabSynthez[Test],"="&amp;$AE42&amp;".*",TabSynthez[Page1],"Indéterminé")&gt;0,0,1),0)</f>
        <v>0</v>
      </c>
      <c r="AH155" s="261">
        <f>IF(COUNTIFS(TabSynthez[Test],"="&amp;$AE42&amp;".*",TabSynthez[Page2],"Invalidé")&gt;0,IF(COUNTIFS(TabSynthez[Test],"="&amp;$AE42&amp;".*",TabSynthez[Page2],"Indéterminé")&gt;0,0,1),0)</f>
        <v>0</v>
      </c>
      <c r="AI155" s="261">
        <f>IF(COUNTIFS(TabSynthez[Test],"="&amp;$AE42&amp;".*",TabSynthez[Page3],"Invalidé")&gt;0,IF(COUNTIFS(TabSynthez[Test],"="&amp;$AE42&amp;".*",TabSynthez[Page3],"Indéterminé")&gt;0,0,1),0)</f>
        <v>0</v>
      </c>
      <c r="AJ155" s="261">
        <f>IF(COUNTIFS(TabSynthez[Test],"="&amp;$AE42&amp;".*",TabSynthez[Page4],"Invalidé")&gt;0,IF(COUNTIFS(TabSynthez[Test],"="&amp;$AE42&amp;".*",TabSynthez[Page4],"Indéterminé")&gt;0,0,1),0)</f>
        <v>0</v>
      </c>
      <c r="AK155" s="261">
        <f>IF(COUNTIFS(TabSynthez[Test],"="&amp;$AE42&amp;".*",TabSynthez[Page5],"Invalidé")&gt;0,IF(COUNTIFS(TabSynthez[Test],"="&amp;$AE42&amp;".*",TabSynthez[Page5],"Indéterminé")&gt;0,0,1),0)</f>
        <v>0</v>
      </c>
      <c r="AL155" s="261">
        <f>IF(COUNTIFS(TabSynthez[Test],"="&amp;$AE42&amp;".*",TabSynthez[Page6],"Invalidé")&gt;0,IF(COUNTIFS(TabSynthez[Test],"="&amp;$AE42&amp;".*",TabSynthez[Page6],"Indéterminé")&gt;0,0,1),0)</f>
        <v>0</v>
      </c>
      <c r="AM155" s="261">
        <f>IF(COUNTIFS(TabSynthez[Test],"="&amp;$AE42&amp;".*",TabSynthez[Page7],"Invalidé")&gt;0,IF(COUNTIFS(TabSynthez[Test],"="&amp;$AE42&amp;".*",TabSynthez[Page7],"Indéterminé")&gt;0,0,1),0)</f>
        <v>0</v>
      </c>
      <c r="AN155" s="261">
        <f>IF(COUNTIFS(TabSynthez[Test],"="&amp;$AE42&amp;".*",TabSynthez[Page8],"Invalidé")&gt;0,IF(COUNTIFS(TabSynthez[Test],"="&amp;$AE42&amp;".*",TabSynthez[Page8],"Indéterminé")&gt;0,0,1),0)</f>
        <v>0</v>
      </c>
      <c r="AO155" s="261">
        <f>IF(COUNTIFS(TabSynthez[Test],"="&amp;$AE42&amp;".*",TabSynthez[Page9],"Invalidé")&gt;0,IF(COUNTIFS(TabSynthez[Test],"="&amp;$AE42&amp;".*",TabSynthez[Page9],"Indéterminé")&gt;0,0,1),0)</f>
        <v>0</v>
      </c>
      <c r="AP155" s="261">
        <f>IF(COUNTIFS(TabSynthez[Test],"="&amp;$AE42&amp;".*",TabSynthez[Page10],"Invalidé")&gt;0,IF(COUNTIFS(TabSynthez[Test],"="&amp;$AE42&amp;".*",TabSynthez[Page10],"Indéterminé")&gt;0,0,1),0)</f>
        <v>0</v>
      </c>
      <c r="AQ155" s="261">
        <f>IF(COUNTIFS(TabSynthez[Test],"="&amp;$AE42&amp;".*",TabSynthez[Page11],"Invalidé")&gt;0,IF(COUNTIFS(TabSynthez[Test],"="&amp;$AE42&amp;".*",TabSynthez[Page11],"Indéterminé")&gt;0,0,1),0)</f>
        <v>0</v>
      </c>
      <c r="AR155" s="261">
        <f>IF(COUNTIFS(TabSynthez[Test],"="&amp;$AE42&amp;".*",TabSynthez[Page12],"Invalidé")&gt;0,IF(COUNTIFS(TabSynthez[Test],"="&amp;$AE42&amp;".*",TabSynthez[Page12],"Indéterminé")&gt;0,0,1),0)</f>
        <v>0</v>
      </c>
      <c r="AS155" s="261">
        <f>IF(COUNTIFS(TabSynthez[Test],"="&amp;$AE42&amp;".*",TabSynthez[Page13],"Invalidé")&gt;0,IF(COUNTIFS(TabSynthez[Test],"="&amp;$AE42&amp;".*",TabSynthez[Page13],"Indéterminé")&gt;0,0,1),0)</f>
        <v>0</v>
      </c>
    </row>
    <row r="156" spans="1:45" s="9" customFormat="1" x14ac:dyDescent="0.25">
      <c r="A156" s="68"/>
      <c r="B156" s="74" t="str">
        <f>Modèle!B158</f>
        <v>Présentation de l'information</v>
      </c>
      <c r="C156" s="80" t="str">
        <f>Modèle!D158</f>
        <v>10.1.2</v>
      </c>
      <c r="D156" s="81" t="str">
        <f>Modèle!E158</f>
        <v>A</v>
      </c>
      <c r="E156" s="192">
        <f ca="1">COUNTIF(OFFSET(Synthèse!$G165,0,0,1,COUNTA(Synthèse!$10:$10)-6),"="&amp;$E$1)</f>
        <v>13</v>
      </c>
      <c r="F156" s="192">
        <f ca="1">COUNTIF(OFFSET(Synthèse!$G165,0,0,1,COUNTA(Synthèse!$10:$10)-6),"="&amp;$F$1)</f>
        <v>0</v>
      </c>
      <c r="G156" s="192">
        <f ca="1">COUNTIF(OFFSET(Synthèse!$G165,0,0,1,COUNTA(Synthèse!$10:$10)-6),"="&amp;$G$1)</f>
        <v>0</v>
      </c>
      <c r="H156" s="192">
        <f ca="1">COUNTIF(OFFSET(Synthèse!$G165,0,0,1,COUNTA(Synthèse!$10:$10)-6),"="&amp;$H$1)</f>
        <v>0</v>
      </c>
      <c r="I156" s="219">
        <f t="shared" ca="1" si="12"/>
        <v>13</v>
      </c>
      <c r="J156" s="68"/>
      <c r="K156" s="96"/>
      <c r="S156" s="68"/>
      <c r="U156" s="68"/>
      <c r="X156" s="68"/>
      <c r="AA156" s="68"/>
      <c r="AD156" s="68"/>
      <c r="AE156" s="229" t="str">
        <f t="shared" si="13"/>
        <v>4.9</v>
      </c>
      <c r="AG156" s="261">
        <f>IF(COUNTIFS(TabSynthez[Test],"="&amp;$AE43&amp;".*",TabSynthez[Page1],"Invalidé")&gt;0,IF(COUNTIFS(TabSynthez[Test],"="&amp;$AE43&amp;".*",TabSynthez[Page1],"Indéterminé")&gt;0,0,1),0)</f>
        <v>0</v>
      </c>
      <c r="AH156" s="261">
        <f>IF(COUNTIFS(TabSynthez[Test],"="&amp;$AE43&amp;".*",TabSynthez[Page2],"Invalidé")&gt;0,IF(COUNTIFS(TabSynthez[Test],"="&amp;$AE43&amp;".*",TabSynthez[Page2],"Indéterminé")&gt;0,0,1),0)</f>
        <v>0</v>
      </c>
      <c r="AI156" s="261">
        <f>IF(COUNTIFS(TabSynthez[Test],"="&amp;$AE43&amp;".*",TabSynthez[Page3],"Invalidé")&gt;0,IF(COUNTIFS(TabSynthez[Test],"="&amp;$AE43&amp;".*",TabSynthez[Page3],"Indéterminé")&gt;0,0,1),0)</f>
        <v>0</v>
      </c>
      <c r="AJ156" s="261">
        <f>IF(COUNTIFS(TabSynthez[Test],"="&amp;$AE43&amp;".*",TabSynthez[Page4],"Invalidé")&gt;0,IF(COUNTIFS(TabSynthez[Test],"="&amp;$AE43&amp;".*",TabSynthez[Page4],"Indéterminé")&gt;0,0,1),0)</f>
        <v>0</v>
      </c>
      <c r="AK156" s="261">
        <f>IF(COUNTIFS(TabSynthez[Test],"="&amp;$AE43&amp;".*",TabSynthez[Page5],"Invalidé")&gt;0,IF(COUNTIFS(TabSynthez[Test],"="&amp;$AE43&amp;".*",TabSynthez[Page5],"Indéterminé")&gt;0,0,1),0)</f>
        <v>0</v>
      </c>
      <c r="AL156" s="261">
        <f>IF(COUNTIFS(TabSynthez[Test],"="&amp;$AE43&amp;".*",TabSynthez[Page6],"Invalidé")&gt;0,IF(COUNTIFS(TabSynthez[Test],"="&amp;$AE43&amp;".*",TabSynthez[Page6],"Indéterminé")&gt;0,0,1),0)</f>
        <v>0</v>
      </c>
      <c r="AM156" s="261">
        <f>IF(COUNTIFS(TabSynthez[Test],"="&amp;$AE43&amp;".*",TabSynthez[Page7],"Invalidé")&gt;0,IF(COUNTIFS(TabSynthez[Test],"="&amp;$AE43&amp;".*",TabSynthez[Page7],"Indéterminé")&gt;0,0,1),0)</f>
        <v>0</v>
      </c>
      <c r="AN156" s="261">
        <f>IF(COUNTIFS(TabSynthez[Test],"="&amp;$AE43&amp;".*",TabSynthez[Page8],"Invalidé")&gt;0,IF(COUNTIFS(TabSynthez[Test],"="&amp;$AE43&amp;".*",TabSynthez[Page8],"Indéterminé")&gt;0,0,1),0)</f>
        <v>0</v>
      </c>
      <c r="AO156" s="261">
        <f>IF(COUNTIFS(TabSynthez[Test],"="&amp;$AE43&amp;".*",TabSynthez[Page9],"Invalidé")&gt;0,IF(COUNTIFS(TabSynthez[Test],"="&amp;$AE43&amp;".*",TabSynthez[Page9],"Indéterminé")&gt;0,0,1),0)</f>
        <v>0</v>
      </c>
      <c r="AP156" s="261">
        <f>IF(COUNTIFS(TabSynthez[Test],"="&amp;$AE43&amp;".*",TabSynthez[Page10],"Invalidé")&gt;0,IF(COUNTIFS(TabSynthez[Test],"="&amp;$AE43&amp;".*",TabSynthez[Page10],"Indéterminé")&gt;0,0,1),0)</f>
        <v>0</v>
      </c>
      <c r="AQ156" s="261">
        <f>IF(COUNTIFS(TabSynthez[Test],"="&amp;$AE43&amp;".*",TabSynthez[Page11],"Invalidé")&gt;0,IF(COUNTIFS(TabSynthez[Test],"="&amp;$AE43&amp;".*",TabSynthez[Page11],"Indéterminé")&gt;0,0,1),0)</f>
        <v>0</v>
      </c>
      <c r="AR156" s="261">
        <f>IF(COUNTIFS(TabSynthez[Test],"="&amp;$AE43&amp;".*",TabSynthez[Page12],"Invalidé")&gt;0,IF(COUNTIFS(TabSynthez[Test],"="&amp;$AE43&amp;".*",TabSynthez[Page12],"Indéterminé")&gt;0,0,1),0)</f>
        <v>0</v>
      </c>
      <c r="AS156" s="261">
        <f>IF(COUNTIFS(TabSynthez[Test],"="&amp;$AE43&amp;".*",TabSynthez[Page13],"Invalidé")&gt;0,IF(COUNTIFS(TabSynthez[Test],"="&amp;$AE43&amp;".*",TabSynthez[Page13],"Indéterminé")&gt;0,0,1),0)</f>
        <v>0</v>
      </c>
    </row>
    <row r="157" spans="1:45" s="9" customFormat="1" x14ac:dyDescent="0.25">
      <c r="A157" s="68"/>
      <c r="B157" s="74" t="str">
        <f>Modèle!B159</f>
        <v>Présentation de l'information</v>
      </c>
      <c r="C157" s="80" t="str">
        <f>Modèle!D159</f>
        <v>10.1.3</v>
      </c>
      <c r="D157" s="81" t="str">
        <f>Modèle!E159</f>
        <v>A</v>
      </c>
      <c r="E157" s="192">
        <f ca="1">COUNTIF(OFFSET(Synthèse!$G166,0,0,1,COUNTA(Synthèse!$10:$10)-6),"="&amp;$E$1)</f>
        <v>0</v>
      </c>
      <c r="F157" s="192">
        <f ca="1">COUNTIF(OFFSET(Synthèse!$G166,0,0,1,COUNTA(Synthèse!$10:$10)-6),"="&amp;$F$1)</f>
        <v>13</v>
      </c>
      <c r="G157" s="192">
        <f ca="1">COUNTIF(OFFSET(Synthèse!$G166,0,0,1,COUNTA(Synthèse!$10:$10)-6),"="&amp;$G$1)</f>
        <v>0</v>
      </c>
      <c r="H157" s="192">
        <f ca="1">COUNTIF(OFFSET(Synthèse!$G166,0,0,1,COUNTA(Synthèse!$10:$10)-6),"="&amp;$H$1)</f>
        <v>0</v>
      </c>
      <c r="I157" s="219">
        <f t="shared" ca="1" si="12"/>
        <v>13</v>
      </c>
      <c r="J157" s="68"/>
      <c r="K157" s="96"/>
      <c r="S157" s="68"/>
      <c r="U157" s="68"/>
      <c r="X157" s="68"/>
      <c r="AA157" s="68"/>
      <c r="AD157" s="68"/>
      <c r="AE157" s="229" t="str">
        <f t="shared" si="13"/>
        <v>4.10</v>
      </c>
      <c r="AG157" s="261">
        <f>IF(COUNTIFS(TabSynthez[Test],"="&amp;$AE44&amp;".*",TabSynthez[Page1],"Invalidé")&gt;0,IF(COUNTIFS(TabSynthez[Test],"="&amp;$AE44&amp;".*",TabSynthez[Page1],"Indéterminé")&gt;0,0,1),0)</f>
        <v>0</v>
      </c>
      <c r="AH157" s="261">
        <f>IF(COUNTIFS(TabSynthez[Test],"="&amp;$AE44&amp;".*",TabSynthez[Page2],"Invalidé")&gt;0,IF(COUNTIFS(TabSynthez[Test],"="&amp;$AE44&amp;".*",TabSynthez[Page2],"Indéterminé")&gt;0,0,1),0)</f>
        <v>0</v>
      </c>
      <c r="AI157" s="261">
        <f>IF(COUNTIFS(TabSynthez[Test],"="&amp;$AE44&amp;".*",TabSynthez[Page3],"Invalidé")&gt;0,IF(COUNTIFS(TabSynthez[Test],"="&amp;$AE44&amp;".*",TabSynthez[Page3],"Indéterminé")&gt;0,0,1),0)</f>
        <v>0</v>
      </c>
      <c r="AJ157" s="261">
        <f>IF(COUNTIFS(TabSynthez[Test],"="&amp;$AE44&amp;".*",TabSynthez[Page4],"Invalidé")&gt;0,IF(COUNTIFS(TabSynthez[Test],"="&amp;$AE44&amp;".*",TabSynthez[Page4],"Indéterminé")&gt;0,0,1),0)</f>
        <v>0</v>
      </c>
      <c r="AK157" s="261">
        <f>IF(COUNTIFS(TabSynthez[Test],"="&amp;$AE44&amp;".*",TabSynthez[Page5],"Invalidé")&gt;0,IF(COUNTIFS(TabSynthez[Test],"="&amp;$AE44&amp;".*",TabSynthez[Page5],"Indéterminé")&gt;0,0,1),0)</f>
        <v>0</v>
      </c>
      <c r="AL157" s="261">
        <f>IF(COUNTIFS(TabSynthez[Test],"="&amp;$AE44&amp;".*",TabSynthez[Page6],"Invalidé")&gt;0,IF(COUNTIFS(TabSynthez[Test],"="&amp;$AE44&amp;".*",TabSynthez[Page6],"Indéterminé")&gt;0,0,1),0)</f>
        <v>0</v>
      </c>
      <c r="AM157" s="261">
        <f>IF(COUNTIFS(TabSynthez[Test],"="&amp;$AE44&amp;".*",TabSynthez[Page7],"Invalidé")&gt;0,IF(COUNTIFS(TabSynthez[Test],"="&amp;$AE44&amp;".*",TabSynthez[Page7],"Indéterminé")&gt;0,0,1),0)</f>
        <v>0</v>
      </c>
      <c r="AN157" s="261">
        <f>IF(COUNTIFS(TabSynthez[Test],"="&amp;$AE44&amp;".*",TabSynthez[Page8],"Invalidé")&gt;0,IF(COUNTIFS(TabSynthez[Test],"="&amp;$AE44&amp;".*",TabSynthez[Page8],"Indéterminé")&gt;0,0,1),0)</f>
        <v>0</v>
      </c>
      <c r="AO157" s="261">
        <f>IF(COUNTIFS(TabSynthez[Test],"="&amp;$AE44&amp;".*",TabSynthez[Page9],"Invalidé")&gt;0,IF(COUNTIFS(TabSynthez[Test],"="&amp;$AE44&amp;".*",TabSynthez[Page9],"Indéterminé")&gt;0,0,1),0)</f>
        <v>0</v>
      </c>
      <c r="AP157" s="261">
        <f>IF(COUNTIFS(TabSynthez[Test],"="&amp;$AE44&amp;".*",TabSynthez[Page10],"Invalidé")&gt;0,IF(COUNTIFS(TabSynthez[Test],"="&amp;$AE44&amp;".*",TabSynthez[Page10],"Indéterminé")&gt;0,0,1),0)</f>
        <v>0</v>
      </c>
      <c r="AQ157" s="261">
        <f>IF(COUNTIFS(TabSynthez[Test],"="&amp;$AE44&amp;".*",TabSynthez[Page11],"Invalidé")&gt;0,IF(COUNTIFS(TabSynthez[Test],"="&amp;$AE44&amp;".*",TabSynthez[Page11],"Indéterminé")&gt;0,0,1),0)</f>
        <v>0</v>
      </c>
      <c r="AR157" s="261">
        <f>IF(COUNTIFS(TabSynthez[Test],"="&amp;$AE44&amp;".*",TabSynthez[Page12],"Invalidé")&gt;0,IF(COUNTIFS(TabSynthez[Test],"="&amp;$AE44&amp;".*",TabSynthez[Page12],"Indéterminé")&gt;0,0,1),0)</f>
        <v>0</v>
      </c>
      <c r="AS157" s="261">
        <f>IF(COUNTIFS(TabSynthez[Test],"="&amp;$AE44&amp;".*",TabSynthez[Page13],"Invalidé")&gt;0,IF(COUNTIFS(TabSynthez[Test],"="&amp;$AE44&amp;".*",TabSynthez[Page13],"Indéterminé")&gt;0,0,1),0)</f>
        <v>0</v>
      </c>
    </row>
    <row r="158" spans="1:45" s="9" customFormat="1" x14ac:dyDescent="0.25">
      <c r="A158" s="68"/>
      <c r="B158" s="75" t="str">
        <f>Modèle!B160</f>
        <v>Présentation de l'information</v>
      </c>
      <c r="C158" s="82" t="str">
        <f>Modèle!D160</f>
        <v>10.2.1</v>
      </c>
      <c r="D158" s="83" t="str">
        <f>Modèle!E160</f>
        <v>A</v>
      </c>
      <c r="E158" s="193">
        <f ca="1">COUNTIF(OFFSET(Synthèse!$G167,0,0,1,COUNTA(Synthèse!$10:$10)-6),"="&amp;$E$1)</f>
        <v>13</v>
      </c>
      <c r="F158" s="193">
        <f ca="1">COUNTIF(OFFSET(Synthèse!$G167,0,0,1,COUNTA(Synthèse!$10:$10)-6),"="&amp;$F$1)</f>
        <v>0</v>
      </c>
      <c r="G158" s="193">
        <f ca="1">COUNTIF(OFFSET(Synthèse!$G167,0,0,1,COUNTA(Synthèse!$10:$10)-6),"="&amp;$G$1)</f>
        <v>0</v>
      </c>
      <c r="H158" s="193">
        <f ca="1">COUNTIF(OFFSET(Synthèse!$G167,0,0,1,COUNTA(Synthèse!$10:$10)-6),"="&amp;$H$1)</f>
        <v>0</v>
      </c>
      <c r="I158" s="219">
        <f t="shared" ca="1" si="12"/>
        <v>13</v>
      </c>
      <c r="J158" s="68"/>
      <c r="K158" s="96"/>
      <c r="S158" s="68"/>
      <c r="U158" s="68"/>
      <c r="X158" s="68"/>
      <c r="AA158" s="68"/>
      <c r="AD158" s="68"/>
      <c r="AE158" s="229" t="str">
        <f t="shared" si="13"/>
        <v>4.11</v>
      </c>
      <c r="AG158" s="261">
        <f>IF(COUNTIFS(TabSynthez[Test],"="&amp;$AE45&amp;".*",TabSynthez[Page1],"Invalidé")&gt;0,IF(COUNTIFS(TabSynthez[Test],"="&amp;$AE45&amp;".*",TabSynthez[Page1],"Indéterminé")&gt;0,0,1),0)</f>
        <v>0</v>
      </c>
      <c r="AH158" s="261">
        <f>IF(COUNTIFS(TabSynthez[Test],"="&amp;$AE45&amp;".*",TabSynthez[Page2],"Invalidé")&gt;0,IF(COUNTIFS(TabSynthez[Test],"="&amp;$AE45&amp;".*",TabSynthez[Page2],"Indéterminé")&gt;0,0,1),0)</f>
        <v>0</v>
      </c>
      <c r="AI158" s="261">
        <f>IF(COUNTIFS(TabSynthez[Test],"="&amp;$AE45&amp;".*",TabSynthez[Page3],"Invalidé")&gt;0,IF(COUNTIFS(TabSynthez[Test],"="&amp;$AE45&amp;".*",TabSynthez[Page3],"Indéterminé")&gt;0,0,1),0)</f>
        <v>0</v>
      </c>
      <c r="AJ158" s="261">
        <f>IF(COUNTIFS(TabSynthez[Test],"="&amp;$AE45&amp;".*",TabSynthez[Page4],"Invalidé")&gt;0,IF(COUNTIFS(TabSynthez[Test],"="&amp;$AE45&amp;".*",TabSynthez[Page4],"Indéterminé")&gt;0,0,1),0)</f>
        <v>0</v>
      </c>
      <c r="AK158" s="261">
        <f>IF(COUNTIFS(TabSynthez[Test],"="&amp;$AE45&amp;".*",TabSynthez[Page5],"Invalidé")&gt;0,IF(COUNTIFS(TabSynthez[Test],"="&amp;$AE45&amp;".*",TabSynthez[Page5],"Indéterminé")&gt;0,0,1),0)</f>
        <v>0</v>
      </c>
      <c r="AL158" s="261">
        <f>IF(COUNTIFS(TabSynthez[Test],"="&amp;$AE45&amp;".*",TabSynthez[Page6],"Invalidé")&gt;0,IF(COUNTIFS(TabSynthez[Test],"="&amp;$AE45&amp;".*",TabSynthez[Page6],"Indéterminé")&gt;0,0,1),0)</f>
        <v>0</v>
      </c>
      <c r="AM158" s="261">
        <f>IF(COUNTIFS(TabSynthez[Test],"="&amp;$AE45&amp;".*",TabSynthez[Page7],"Invalidé")&gt;0,IF(COUNTIFS(TabSynthez[Test],"="&amp;$AE45&amp;".*",TabSynthez[Page7],"Indéterminé")&gt;0,0,1),0)</f>
        <v>0</v>
      </c>
      <c r="AN158" s="261">
        <f>IF(COUNTIFS(TabSynthez[Test],"="&amp;$AE45&amp;".*",TabSynthez[Page8],"Invalidé")&gt;0,IF(COUNTIFS(TabSynthez[Test],"="&amp;$AE45&amp;".*",TabSynthez[Page8],"Indéterminé")&gt;0,0,1),0)</f>
        <v>0</v>
      </c>
      <c r="AO158" s="261">
        <f>IF(COUNTIFS(TabSynthez[Test],"="&amp;$AE45&amp;".*",TabSynthez[Page9],"Invalidé")&gt;0,IF(COUNTIFS(TabSynthez[Test],"="&amp;$AE45&amp;".*",TabSynthez[Page9],"Indéterminé")&gt;0,0,1),0)</f>
        <v>0</v>
      </c>
      <c r="AP158" s="261">
        <f>IF(COUNTIFS(TabSynthez[Test],"="&amp;$AE45&amp;".*",TabSynthez[Page10],"Invalidé")&gt;0,IF(COUNTIFS(TabSynthez[Test],"="&amp;$AE45&amp;".*",TabSynthez[Page10],"Indéterminé")&gt;0,0,1),0)</f>
        <v>0</v>
      </c>
      <c r="AQ158" s="261">
        <f>IF(COUNTIFS(TabSynthez[Test],"="&amp;$AE45&amp;".*",TabSynthez[Page11],"Invalidé")&gt;0,IF(COUNTIFS(TabSynthez[Test],"="&amp;$AE45&amp;".*",TabSynthez[Page11],"Indéterminé")&gt;0,0,1),0)</f>
        <v>0</v>
      </c>
      <c r="AR158" s="261">
        <f>IF(COUNTIFS(TabSynthez[Test],"="&amp;$AE45&amp;".*",TabSynthez[Page12],"Invalidé")&gt;0,IF(COUNTIFS(TabSynthez[Test],"="&amp;$AE45&amp;".*",TabSynthez[Page12],"Indéterminé")&gt;0,0,1),0)</f>
        <v>0</v>
      </c>
      <c r="AS158" s="261">
        <f>IF(COUNTIFS(TabSynthez[Test],"="&amp;$AE45&amp;".*",TabSynthez[Page13],"Invalidé")&gt;0,IF(COUNTIFS(TabSynthez[Test],"="&amp;$AE45&amp;".*",TabSynthez[Page13],"Indéterminé")&gt;0,0,1),0)</f>
        <v>0</v>
      </c>
    </row>
    <row r="159" spans="1:45" s="9" customFormat="1" x14ac:dyDescent="0.25">
      <c r="A159" s="68"/>
      <c r="B159" s="74" t="str">
        <f>Modèle!B161</f>
        <v>Présentation de l'information</v>
      </c>
      <c r="C159" s="80" t="str">
        <f>Modèle!D161</f>
        <v>10.3.1</v>
      </c>
      <c r="D159" s="81" t="str">
        <f>Modèle!E161</f>
        <v>A</v>
      </c>
      <c r="E159" s="192">
        <f ca="1">COUNTIF(OFFSET(Synthèse!$G168,0,0,1,COUNTA(Synthèse!$10:$10)-6),"="&amp;$E$1)</f>
        <v>0</v>
      </c>
      <c r="F159" s="192">
        <f ca="1">COUNTIF(OFFSET(Synthèse!$G168,0,0,1,COUNTA(Synthèse!$10:$10)-6),"="&amp;$F$1)</f>
        <v>13</v>
      </c>
      <c r="G159" s="192">
        <f ca="1">COUNTIF(OFFSET(Synthèse!$G168,0,0,1,COUNTA(Synthèse!$10:$10)-6),"="&amp;$G$1)</f>
        <v>0</v>
      </c>
      <c r="H159" s="192">
        <f ca="1">COUNTIF(OFFSET(Synthèse!$G168,0,0,1,COUNTA(Synthèse!$10:$10)-6),"="&amp;$H$1)</f>
        <v>0</v>
      </c>
      <c r="I159" s="219">
        <f t="shared" ca="1" si="12"/>
        <v>13</v>
      </c>
      <c r="J159" s="68"/>
      <c r="K159" s="96"/>
      <c r="S159" s="68"/>
      <c r="U159" s="68"/>
      <c r="X159" s="68"/>
      <c r="AA159" s="68"/>
      <c r="AD159" s="68"/>
      <c r="AE159" s="229" t="str">
        <f t="shared" si="13"/>
        <v>4.12</v>
      </c>
      <c r="AG159" s="261">
        <f>IF(COUNTIFS(TabSynthez[Test],"="&amp;$AE46&amp;".*",TabSynthez[Page1],"Invalidé")&gt;0,IF(COUNTIFS(TabSynthez[Test],"="&amp;$AE46&amp;".*",TabSynthez[Page1],"Indéterminé")&gt;0,0,1),0)</f>
        <v>0</v>
      </c>
      <c r="AH159" s="261">
        <f>IF(COUNTIFS(TabSynthez[Test],"="&amp;$AE46&amp;".*",TabSynthez[Page2],"Invalidé")&gt;0,IF(COUNTIFS(TabSynthez[Test],"="&amp;$AE46&amp;".*",TabSynthez[Page2],"Indéterminé")&gt;0,0,1),0)</f>
        <v>0</v>
      </c>
      <c r="AI159" s="261">
        <f>IF(COUNTIFS(TabSynthez[Test],"="&amp;$AE46&amp;".*",TabSynthez[Page3],"Invalidé")&gt;0,IF(COUNTIFS(TabSynthez[Test],"="&amp;$AE46&amp;".*",TabSynthez[Page3],"Indéterminé")&gt;0,0,1),0)</f>
        <v>0</v>
      </c>
      <c r="AJ159" s="261">
        <f>IF(COUNTIFS(TabSynthez[Test],"="&amp;$AE46&amp;".*",TabSynthez[Page4],"Invalidé")&gt;0,IF(COUNTIFS(TabSynthez[Test],"="&amp;$AE46&amp;".*",TabSynthez[Page4],"Indéterminé")&gt;0,0,1),0)</f>
        <v>0</v>
      </c>
      <c r="AK159" s="261">
        <f>IF(COUNTIFS(TabSynthez[Test],"="&amp;$AE46&amp;".*",TabSynthez[Page5],"Invalidé")&gt;0,IF(COUNTIFS(TabSynthez[Test],"="&amp;$AE46&amp;".*",TabSynthez[Page5],"Indéterminé")&gt;0,0,1),0)</f>
        <v>0</v>
      </c>
      <c r="AL159" s="261">
        <f>IF(COUNTIFS(TabSynthez[Test],"="&amp;$AE46&amp;".*",TabSynthez[Page6],"Invalidé")&gt;0,IF(COUNTIFS(TabSynthez[Test],"="&amp;$AE46&amp;".*",TabSynthez[Page6],"Indéterminé")&gt;0,0,1),0)</f>
        <v>0</v>
      </c>
      <c r="AM159" s="261">
        <f>IF(COUNTIFS(TabSynthez[Test],"="&amp;$AE46&amp;".*",TabSynthez[Page7],"Invalidé")&gt;0,IF(COUNTIFS(TabSynthez[Test],"="&amp;$AE46&amp;".*",TabSynthez[Page7],"Indéterminé")&gt;0,0,1),0)</f>
        <v>0</v>
      </c>
      <c r="AN159" s="261">
        <f>IF(COUNTIFS(TabSynthez[Test],"="&amp;$AE46&amp;".*",TabSynthez[Page8],"Invalidé")&gt;0,IF(COUNTIFS(TabSynthez[Test],"="&amp;$AE46&amp;".*",TabSynthez[Page8],"Indéterminé")&gt;0,0,1),0)</f>
        <v>0</v>
      </c>
      <c r="AO159" s="261">
        <f>IF(COUNTIFS(TabSynthez[Test],"="&amp;$AE46&amp;".*",TabSynthez[Page9],"Invalidé")&gt;0,IF(COUNTIFS(TabSynthez[Test],"="&amp;$AE46&amp;".*",TabSynthez[Page9],"Indéterminé")&gt;0,0,1),0)</f>
        <v>0</v>
      </c>
      <c r="AP159" s="261">
        <f>IF(COUNTIFS(TabSynthez[Test],"="&amp;$AE46&amp;".*",TabSynthez[Page10],"Invalidé")&gt;0,IF(COUNTIFS(TabSynthez[Test],"="&amp;$AE46&amp;".*",TabSynthez[Page10],"Indéterminé")&gt;0,0,1),0)</f>
        <v>0</v>
      </c>
      <c r="AQ159" s="261">
        <f>IF(COUNTIFS(TabSynthez[Test],"="&amp;$AE46&amp;".*",TabSynthez[Page11],"Invalidé")&gt;0,IF(COUNTIFS(TabSynthez[Test],"="&amp;$AE46&amp;".*",TabSynthez[Page11],"Indéterminé")&gt;0,0,1),0)</f>
        <v>0</v>
      </c>
      <c r="AR159" s="261">
        <f>IF(COUNTIFS(TabSynthez[Test],"="&amp;$AE46&amp;".*",TabSynthez[Page12],"Invalidé")&gt;0,IF(COUNTIFS(TabSynthez[Test],"="&amp;$AE46&amp;".*",TabSynthez[Page12],"Indéterminé")&gt;0,0,1),0)</f>
        <v>0</v>
      </c>
      <c r="AS159" s="261">
        <f>IF(COUNTIFS(TabSynthez[Test],"="&amp;$AE46&amp;".*",TabSynthez[Page13],"Invalidé")&gt;0,IF(COUNTIFS(TabSynthez[Test],"="&amp;$AE46&amp;".*",TabSynthez[Page13],"Indéterminé")&gt;0,0,1),0)</f>
        <v>0</v>
      </c>
    </row>
    <row r="160" spans="1:45" s="9" customFormat="1" x14ac:dyDescent="0.25">
      <c r="A160" s="68"/>
      <c r="B160" s="75" t="str">
        <f>Modèle!B162</f>
        <v>Présentation de l'information</v>
      </c>
      <c r="C160" s="82" t="str">
        <f>Modèle!D162</f>
        <v>10.4.1</v>
      </c>
      <c r="D160" s="83" t="str">
        <f>Modèle!E162</f>
        <v>AA</v>
      </c>
      <c r="E160" s="193">
        <f ca="1">COUNTIF(OFFSET(Synthèse!$G169,0,0,1,COUNTA(Synthèse!$10:$10)-6),"="&amp;$E$1)</f>
        <v>0</v>
      </c>
      <c r="F160" s="193">
        <f ca="1">COUNTIF(OFFSET(Synthèse!$G169,0,0,1,COUNTA(Synthèse!$10:$10)-6),"="&amp;$F$1)</f>
        <v>0</v>
      </c>
      <c r="G160" s="193">
        <f ca="1">COUNTIF(OFFSET(Synthèse!$G169,0,0,1,COUNTA(Synthèse!$10:$10)-6),"="&amp;$G$1)</f>
        <v>0</v>
      </c>
      <c r="H160" s="193">
        <f ca="1">COUNTIF(OFFSET(Synthèse!$G169,0,0,1,COUNTA(Synthèse!$10:$10)-6),"="&amp;$H$1)</f>
        <v>13</v>
      </c>
      <c r="I160" s="219">
        <f t="shared" ca="1" si="12"/>
        <v>13</v>
      </c>
      <c r="J160" s="68"/>
      <c r="K160" s="96"/>
      <c r="S160" s="68"/>
      <c r="U160" s="68"/>
      <c r="X160" s="68"/>
      <c r="AA160" s="68"/>
      <c r="AD160" s="68"/>
      <c r="AE160" s="229" t="str">
        <f t="shared" si="13"/>
        <v>4.13</v>
      </c>
      <c r="AG160" s="261">
        <f>IF(COUNTIFS(TabSynthez[Test],"="&amp;$AE47&amp;".*",TabSynthez[Page1],"Invalidé")&gt;0,IF(COUNTIFS(TabSynthez[Test],"="&amp;$AE47&amp;".*",TabSynthez[Page1],"Indéterminé")&gt;0,0,1),0)</f>
        <v>0</v>
      </c>
      <c r="AH160" s="261">
        <f>IF(COUNTIFS(TabSynthez[Test],"="&amp;$AE47&amp;".*",TabSynthez[Page2],"Invalidé")&gt;0,IF(COUNTIFS(TabSynthez[Test],"="&amp;$AE47&amp;".*",TabSynthez[Page2],"Indéterminé")&gt;0,0,1),0)</f>
        <v>0</v>
      </c>
      <c r="AI160" s="261">
        <f>IF(COUNTIFS(TabSynthez[Test],"="&amp;$AE47&amp;".*",TabSynthez[Page3],"Invalidé")&gt;0,IF(COUNTIFS(TabSynthez[Test],"="&amp;$AE47&amp;".*",TabSynthez[Page3],"Indéterminé")&gt;0,0,1),0)</f>
        <v>0</v>
      </c>
      <c r="AJ160" s="261">
        <f>IF(COUNTIFS(TabSynthez[Test],"="&amp;$AE47&amp;".*",TabSynthez[Page4],"Invalidé")&gt;0,IF(COUNTIFS(TabSynthez[Test],"="&amp;$AE47&amp;".*",TabSynthez[Page4],"Indéterminé")&gt;0,0,1),0)</f>
        <v>0</v>
      </c>
      <c r="AK160" s="261">
        <f>IF(COUNTIFS(TabSynthez[Test],"="&amp;$AE47&amp;".*",TabSynthez[Page5],"Invalidé")&gt;0,IF(COUNTIFS(TabSynthez[Test],"="&amp;$AE47&amp;".*",TabSynthez[Page5],"Indéterminé")&gt;0,0,1),0)</f>
        <v>0</v>
      </c>
      <c r="AL160" s="261">
        <f>IF(COUNTIFS(TabSynthez[Test],"="&amp;$AE47&amp;".*",TabSynthez[Page6],"Invalidé")&gt;0,IF(COUNTIFS(TabSynthez[Test],"="&amp;$AE47&amp;".*",TabSynthez[Page6],"Indéterminé")&gt;0,0,1),0)</f>
        <v>0</v>
      </c>
      <c r="AM160" s="261">
        <f>IF(COUNTIFS(TabSynthez[Test],"="&amp;$AE47&amp;".*",TabSynthez[Page7],"Invalidé")&gt;0,IF(COUNTIFS(TabSynthez[Test],"="&amp;$AE47&amp;".*",TabSynthez[Page7],"Indéterminé")&gt;0,0,1),0)</f>
        <v>0</v>
      </c>
      <c r="AN160" s="261">
        <f>IF(COUNTIFS(TabSynthez[Test],"="&amp;$AE47&amp;".*",TabSynthez[Page8],"Invalidé")&gt;0,IF(COUNTIFS(TabSynthez[Test],"="&amp;$AE47&amp;".*",TabSynthez[Page8],"Indéterminé")&gt;0,0,1),0)</f>
        <v>0</v>
      </c>
      <c r="AO160" s="261">
        <f>IF(COUNTIFS(TabSynthez[Test],"="&amp;$AE47&amp;".*",TabSynthez[Page9],"Invalidé")&gt;0,IF(COUNTIFS(TabSynthez[Test],"="&amp;$AE47&amp;".*",TabSynthez[Page9],"Indéterminé")&gt;0,0,1),0)</f>
        <v>0</v>
      </c>
      <c r="AP160" s="261">
        <f>IF(COUNTIFS(TabSynthez[Test],"="&amp;$AE47&amp;".*",TabSynthez[Page10],"Invalidé")&gt;0,IF(COUNTIFS(TabSynthez[Test],"="&amp;$AE47&amp;".*",TabSynthez[Page10],"Indéterminé")&gt;0,0,1),0)</f>
        <v>0</v>
      </c>
      <c r="AQ160" s="261">
        <f>IF(COUNTIFS(TabSynthez[Test],"="&amp;$AE47&amp;".*",TabSynthez[Page11],"Invalidé")&gt;0,IF(COUNTIFS(TabSynthez[Test],"="&amp;$AE47&amp;".*",TabSynthez[Page11],"Indéterminé")&gt;0,0,1),0)</f>
        <v>0</v>
      </c>
      <c r="AR160" s="261">
        <f>IF(COUNTIFS(TabSynthez[Test],"="&amp;$AE47&amp;".*",TabSynthez[Page12],"Invalidé")&gt;0,IF(COUNTIFS(TabSynthez[Test],"="&amp;$AE47&amp;".*",TabSynthez[Page12],"Indéterminé")&gt;0,0,1),0)</f>
        <v>0</v>
      </c>
      <c r="AS160" s="261">
        <f>IF(COUNTIFS(TabSynthez[Test],"="&amp;$AE47&amp;".*",TabSynthez[Page13],"Invalidé")&gt;0,IF(COUNTIFS(TabSynthez[Test],"="&amp;$AE47&amp;".*",TabSynthez[Page13],"Indéterminé")&gt;0,0,1),0)</f>
        <v>0</v>
      </c>
    </row>
    <row r="161" spans="1:45" s="9" customFormat="1" x14ac:dyDescent="0.25">
      <c r="A161" s="68"/>
      <c r="B161" s="75" t="str">
        <f>Modèle!B163</f>
        <v>Présentation de l'information</v>
      </c>
      <c r="C161" s="82" t="str">
        <f>Modèle!D163</f>
        <v>10.4.2</v>
      </c>
      <c r="D161" s="83" t="str">
        <f>Modèle!E163</f>
        <v>AA</v>
      </c>
      <c r="E161" s="193">
        <f ca="1">COUNTIF(OFFSET(Synthèse!$G170,0,0,1,COUNTA(Synthèse!$10:$10)-6),"="&amp;$E$1)</f>
        <v>13</v>
      </c>
      <c r="F161" s="193">
        <f ca="1">COUNTIF(OFFSET(Synthèse!$G170,0,0,1,COUNTA(Synthèse!$10:$10)-6),"="&amp;$F$1)</f>
        <v>0</v>
      </c>
      <c r="G161" s="193">
        <f ca="1">COUNTIF(OFFSET(Synthèse!$G170,0,0,1,COUNTA(Synthèse!$10:$10)-6),"="&amp;$G$1)</f>
        <v>0</v>
      </c>
      <c r="H161" s="193">
        <f ca="1">COUNTIF(OFFSET(Synthèse!$G170,0,0,1,COUNTA(Synthèse!$10:$10)-6),"="&amp;$H$1)</f>
        <v>0</v>
      </c>
      <c r="I161" s="219">
        <f t="shared" ca="1" si="12"/>
        <v>13</v>
      </c>
      <c r="J161" s="68"/>
      <c r="K161" s="96"/>
      <c r="S161" s="68"/>
      <c r="U161" s="68"/>
      <c r="X161" s="68"/>
      <c r="AA161" s="68"/>
      <c r="AD161" s="68"/>
      <c r="AE161" s="229" t="str">
        <f t="shared" si="13"/>
        <v>5.1</v>
      </c>
      <c r="AG161" s="261">
        <f>IF(COUNTIFS(TabSynthez[Test],"="&amp;$AE48&amp;".*",TabSynthez[Page1],"Invalidé")&gt;0,IF(COUNTIFS(TabSynthez[Test],"="&amp;$AE48&amp;".*",TabSynthez[Page1],"Indéterminé")&gt;0,0,1),0)</f>
        <v>0</v>
      </c>
      <c r="AH161" s="261">
        <f>IF(COUNTIFS(TabSynthez[Test],"="&amp;$AE48&amp;".*",TabSynthez[Page2],"Invalidé")&gt;0,IF(COUNTIFS(TabSynthez[Test],"="&amp;$AE48&amp;".*",TabSynthez[Page2],"Indéterminé")&gt;0,0,1),0)</f>
        <v>0</v>
      </c>
      <c r="AI161" s="261">
        <f>IF(COUNTIFS(TabSynthez[Test],"="&amp;$AE48&amp;".*",TabSynthez[Page3],"Invalidé")&gt;0,IF(COUNTIFS(TabSynthez[Test],"="&amp;$AE48&amp;".*",TabSynthez[Page3],"Indéterminé")&gt;0,0,1),0)</f>
        <v>1</v>
      </c>
      <c r="AJ161" s="261">
        <f>IF(COUNTIFS(TabSynthez[Test],"="&amp;$AE48&amp;".*",TabSynthez[Page4],"Invalidé")&gt;0,IF(COUNTIFS(TabSynthez[Test],"="&amp;$AE48&amp;".*",TabSynthez[Page4],"Indéterminé")&gt;0,0,1),0)</f>
        <v>0</v>
      </c>
      <c r="AK161" s="261">
        <f>IF(COUNTIFS(TabSynthez[Test],"="&amp;$AE48&amp;".*",TabSynthez[Page5],"Invalidé")&gt;0,IF(COUNTIFS(TabSynthez[Test],"="&amp;$AE48&amp;".*",TabSynthez[Page5],"Indéterminé")&gt;0,0,1),0)</f>
        <v>1</v>
      </c>
      <c r="AL161" s="261">
        <f>IF(COUNTIFS(TabSynthez[Test],"="&amp;$AE48&amp;".*",TabSynthez[Page6],"Invalidé")&gt;0,IF(COUNTIFS(TabSynthez[Test],"="&amp;$AE48&amp;".*",TabSynthez[Page6],"Indéterminé")&gt;0,0,1),0)</f>
        <v>0</v>
      </c>
      <c r="AM161" s="261">
        <f>IF(COUNTIFS(TabSynthez[Test],"="&amp;$AE48&amp;".*",TabSynthez[Page7],"Invalidé")&gt;0,IF(COUNTIFS(TabSynthez[Test],"="&amp;$AE48&amp;".*",TabSynthez[Page7],"Indéterminé")&gt;0,0,1),0)</f>
        <v>0</v>
      </c>
      <c r="AN161" s="261">
        <f>IF(COUNTIFS(TabSynthez[Test],"="&amp;$AE48&amp;".*",TabSynthez[Page8],"Invalidé")&gt;0,IF(COUNTIFS(TabSynthez[Test],"="&amp;$AE48&amp;".*",TabSynthez[Page8],"Indéterminé")&gt;0,0,1),0)</f>
        <v>0</v>
      </c>
      <c r="AO161" s="261">
        <f>IF(COUNTIFS(TabSynthez[Test],"="&amp;$AE48&amp;".*",TabSynthez[Page9],"Invalidé")&gt;0,IF(COUNTIFS(TabSynthez[Test],"="&amp;$AE48&amp;".*",TabSynthez[Page9],"Indéterminé")&gt;0,0,1),0)</f>
        <v>0</v>
      </c>
      <c r="AP161" s="261">
        <f>IF(COUNTIFS(TabSynthez[Test],"="&amp;$AE48&amp;".*",TabSynthez[Page10],"Invalidé")&gt;0,IF(COUNTIFS(TabSynthez[Test],"="&amp;$AE48&amp;".*",TabSynthez[Page10],"Indéterminé")&gt;0,0,1),0)</f>
        <v>0</v>
      </c>
      <c r="AQ161" s="261">
        <f>IF(COUNTIFS(TabSynthez[Test],"="&amp;$AE48&amp;".*",TabSynthez[Page11],"Invalidé")&gt;0,IF(COUNTIFS(TabSynthez[Test],"="&amp;$AE48&amp;".*",TabSynthez[Page11],"Indéterminé")&gt;0,0,1),0)</f>
        <v>0</v>
      </c>
      <c r="AR161" s="261">
        <f>IF(COUNTIFS(TabSynthez[Test],"="&amp;$AE48&amp;".*",TabSynthez[Page12],"Invalidé")&gt;0,IF(COUNTIFS(TabSynthez[Test],"="&amp;$AE48&amp;".*",TabSynthez[Page12],"Indéterminé")&gt;0,0,1),0)</f>
        <v>1</v>
      </c>
      <c r="AS161" s="261">
        <f>IF(COUNTIFS(TabSynthez[Test],"="&amp;$AE48&amp;".*",TabSynthez[Page13],"Invalidé")&gt;0,IF(COUNTIFS(TabSynthez[Test],"="&amp;$AE48&amp;".*",TabSynthez[Page13],"Indéterminé")&gt;0,0,1),0)</f>
        <v>0</v>
      </c>
    </row>
    <row r="162" spans="1:45" s="9" customFormat="1" x14ac:dyDescent="0.25">
      <c r="A162" s="68"/>
      <c r="B162" s="75" t="str">
        <f>Modèle!B164</f>
        <v>Présentation de l'information</v>
      </c>
      <c r="C162" s="82" t="str">
        <f>Modèle!D164</f>
        <v>10.4.3</v>
      </c>
      <c r="D162" s="83" t="str">
        <f>Modèle!E164</f>
        <v>AA</v>
      </c>
      <c r="E162" s="193">
        <f ca="1">COUNTIF(OFFSET(Synthèse!$G171,0,0,1,COUNTA(Synthèse!$10:$10)-6),"="&amp;$E$1)</f>
        <v>0</v>
      </c>
      <c r="F162" s="193">
        <f ca="1">COUNTIF(OFFSET(Synthèse!$G171,0,0,1,COUNTA(Synthèse!$10:$10)-6),"="&amp;$F$1)</f>
        <v>13</v>
      </c>
      <c r="G162" s="193">
        <f ca="1">COUNTIF(OFFSET(Synthèse!$G171,0,0,1,COUNTA(Synthèse!$10:$10)-6),"="&amp;$G$1)</f>
        <v>0</v>
      </c>
      <c r="H162" s="193">
        <f ca="1">COUNTIF(OFFSET(Synthèse!$G171,0,0,1,COUNTA(Synthèse!$10:$10)-6),"="&amp;$H$1)</f>
        <v>0</v>
      </c>
      <c r="I162" s="219">
        <f t="shared" ca="1" si="12"/>
        <v>13</v>
      </c>
      <c r="J162" s="68"/>
      <c r="K162" s="96"/>
      <c r="S162" s="68"/>
      <c r="U162" s="68"/>
      <c r="X162" s="68"/>
      <c r="AA162" s="68"/>
      <c r="AD162" s="68"/>
      <c r="AE162" s="229" t="str">
        <f t="shared" si="13"/>
        <v>5.2</v>
      </c>
      <c r="AG162" s="261">
        <f>IF(COUNTIFS(TabSynthez[Test],"="&amp;$AE49&amp;".*",TabSynthez[Page1],"Invalidé")&gt;0,IF(COUNTIFS(TabSynthez[Test],"="&amp;$AE49&amp;".*",TabSynthez[Page1],"Indéterminé")&gt;0,0,1),0)</f>
        <v>0</v>
      </c>
      <c r="AH162" s="261">
        <f>IF(COUNTIFS(TabSynthez[Test],"="&amp;$AE49&amp;".*",TabSynthez[Page2],"Invalidé")&gt;0,IF(COUNTIFS(TabSynthez[Test],"="&amp;$AE49&amp;".*",TabSynthez[Page2],"Indéterminé")&gt;0,0,1),0)</f>
        <v>0</v>
      </c>
      <c r="AI162" s="261">
        <f>IF(COUNTIFS(TabSynthez[Test],"="&amp;$AE49&amp;".*",TabSynthez[Page3],"Invalidé")&gt;0,IF(COUNTIFS(TabSynthez[Test],"="&amp;$AE49&amp;".*",TabSynthez[Page3],"Indéterminé")&gt;0,0,1),0)</f>
        <v>0</v>
      </c>
      <c r="AJ162" s="261">
        <f>IF(COUNTIFS(TabSynthez[Test],"="&amp;$AE49&amp;".*",TabSynthez[Page4],"Invalidé")&gt;0,IF(COUNTIFS(TabSynthez[Test],"="&amp;$AE49&amp;".*",TabSynthez[Page4],"Indéterminé")&gt;0,0,1),0)</f>
        <v>0</v>
      </c>
      <c r="AK162" s="261">
        <f>IF(COUNTIFS(TabSynthez[Test],"="&amp;$AE49&amp;".*",TabSynthez[Page5],"Invalidé")&gt;0,IF(COUNTIFS(TabSynthez[Test],"="&amp;$AE49&amp;".*",TabSynthez[Page5],"Indéterminé")&gt;0,0,1),0)</f>
        <v>0</v>
      </c>
      <c r="AL162" s="261">
        <f>IF(COUNTIFS(TabSynthez[Test],"="&amp;$AE49&amp;".*",TabSynthez[Page6],"Invalidé")&gt;0,IF(COUNTIFS(TabSynthez[Test],"="&amp;$AE49&amp;".*",TabSynthez[Page6],"Indéterminé")&gt;0,0,1),0)</f>
        <v>0</v>
      </c>
      <c r="AM162" s="261">
        <f>IF(COUNTIFS(TabSynthez[Test],"="&amp;$AE49&amp;".*",TabSynthez[Page7],"Invalidé")&gt;0,IF(COUNTIFS(TabSynthez[Test],"="&amp;$AE49&amp;".*",TabSynthez[Page7],"Indéterminé")&gt;0,0,1),0)</f>
        <v>0</v>
      </c>
      <c r="AN162" s="261">
        <f>IF(COUNTIFS(TabSynthez[Test],"="&amp;$AE49&amp;".*",TabSynthez[Page8],"Invalidé")&gt;0,IF(COUNTIFS(TabSynthez[Test],"="&amp;$AE49&amp;".*",TabSynthez[Page8],"Indéterminé")&gt;0,0,1),0)</f>
        <v>0</v>
      </c>
      <c r="AO162" s="261">
        <f>IF(COUNTIFS(TabSynthez[Test],"="&amp;$AE49&amp;".*",TabSynthez[Page9],"Invalidé")&gt;0,IF(COUNTIFS(TabSynthez[Test],"="&amp;$AE49&amp;".*",TabSynthez[Page9],"Indéterminé")&gt;0,0,1),0)</f>
        <v>0</v>
      </c>
      <c r="AP162" s="261">
        <f>IF(COUNTIFS(TabSynthez[Test],"="&amp;$AE49&amp;".*",TabSynthez[Page10],"Invalidé")&gt;0,IF(COUNTIFS(TabSynthez[Test],"="&amp;$AE49&amp;".*",TabSynthez[Page10],"Indéterminé")&gt;0,0,1),0)</f>
        <v>0</v>
      </c>
      <c r="AQ162" s="261">
        <f>IF(COUNTIFS(TabSynthez[Test],"="&amp;$AE49&amp;".*",TabSynthez[Page11],"Invalidé")&gt;0,IF(COUNTIFS(TabSynthez[Test],"="&amp;$AE49&amp;".*",TabSynthez[Page11],"Indéterminé")&gt;0,0,1),0)</f>
        <v>0</v>
      </c>
      <c r="AR162" s="261">
        <f>IF(COUNTIFS(TabSynthez[Test],"="&amp;$AE49&amp;".*",TabSynthez[Page12],"Invalidé")&gt;0,IF(COUNTIFS(TabSynthez[Test],"="&amp;$AE49&amp;".*",TabSynthez[Page12],"Indéterminé")&gt;0,0,1),0)</f>
        <v>0</v>
      </c>
      <c r="AS162" s="261">
        <f>IF(COUNTIFS(TabSynthez[Test],"="&amp;$AE49&amp;".*",TabSynthez[Page13],"Invalidé")&gt;0,IF(COUNTIFS(TabSynthez[Test],"="&amp;$AE49&amp;".*",TabSynthez[Page13],"Indéterminé")&gt;0,0,1),0)</f>
        <v>0</v>
      </c>
    </row>
    <row r="163" spans="1:45" s="9" customFormat="1" x14ac:dyDescent="0.25">
      <c r="A163" s="68"/>
      <c r="B163" s="74" t="str">
        <f>Modèle!B165</f>
        <v>Présentation de l'information</v>
      </c>
      <c r="C163" s="80" t="str">
        <f>Modèle!D165</f>
        <v>10.5.1</v>
      </c>
      <c r="D163" s="81" t="str">
        <f>Modèle!E165</f>
        <v>AA</v>
      </c>
      <c r="E163" s="192">
        <f ca="1">COUNTIF(OFFSET(Synthèse!$G172,0,0,1,COUNTA(Synthèse!$10:$10)-6),"="&amp;$E$1)</f>
        <v>0</v>
      </c>
      <c r="F163" s="192">
        <f ca="1">COUNTIF(OFFSET(Synthèse!$G172,0,0,1,COUNTA(Synthèse!$10:$10)-6),"="&amp;$F$1)</f>
        <v>13</v>
      </c>
      <c r="G163" s="192">
        <f ca="1">COUNTIF(OFFSET(Synthèse!$G172,0,0,1,COUNTA(Synthèse!$10:$10)-6),"="&amp;$G$1)</f>
        <v>0</v>
      </c>
      <c r="H163" s="192">
        <f ca="1">COUNTIF(OFFSET(Synthèse!$G172,0,0,1,COUNTA(Synthèse!$10:$10)-6),"="&amp;$H$1)</f>
        <v>0</v>
      </c>
      <c r="I163" s="219">
        <f t="shared" ca="1" si="12"/>
        <v>13</v>
      </c>
      <c r="J163" s="68"/>
      <c r="K163" s="96"/>
      <c r="S163" s="68"/>
      <c r="U163" s="68"/>
      <c r="X163" s="68"/>
      <c r="AA163" s="68"/>
      <c r="AD163" s="68"/>
      <c r="AE163" s="229" t="str">
        <f t="shared" si="13"/>
        <v>5.3</v>
      </c>
      <c r="AG163" s="261">
        <f>IF(COUNTIFS(TabSynthez[Test],"="&amp;$AE50&amp;".*",TabSynthez[Page1],"Invalidé")&gt;0,IF(COUNTIFS(TabSynthez[Test],"="&amp;$AE50&amp;".*",TabSynthez[Page1],"Indéterminé")&gt;0,0,1),0)</f>
        <v>0</v>
      </c>
      <c r="AH163" s="261">
        <f>IF(COUNTIFS(TabSynthez[Test],"="&amp;$AE50&amp;".*",TabSynthez[Page2],"Invalidé")&gt;0,IF(COUNTIFS(TabSynthez[Test],"="&amp;$AE50&amp;".*",TabSynthez[Page2],"Indéterminé")&gt;0,0,1),0)</f>
        <v>0</v>
      </c>
      <c r="AI163" s="261">
        <f>IF(COUNTIFS(TabSynthez[Test],"="&amp;$AE50&amp;".*",TabSynthez[Page3],"Invalidé")&gt;0,IF(COUNTIFS(TabSynthez[Test],"="&amp;$AE50&amp;".*",TabSynthez[Page3],"Indéterminé")&gt;0,0,1),0)</f>
        <v>0</v>
      </c>
      <c r="AJ163" s="261">
        <f>IF(COUNTIFS(TabSynthez[Test],"="&amp;$AE50&amp;".*",TabSynthez[Page4],"Invalidé")&gt;0,IF(COUNTIFS(TabSynthez[Test],"="&amp;$AE50&amp;".*",TabSynthez[Page4],"Indéterminé")&gt;0,0,1),0)</f>
        <v>0</v>
      </c>
      <c r="AK163" s="261">
        <f>IF(COUNTIFS(TabSynthez[Test],"="&amp;$AE50&amp;".*",TabSynthez[Page5],"Invalidé")&gt;0,IF(COUNTIFS(TabSynthez[Test],"="&amp;$AE50&amp;".*",TabSynthez[Page5],"Indéterminé")&gt;0,0,1),0)</f>
        <v>0</v>
      </c>
      <c r="AL163" s="261">
        <f>IF(COUNTIFS(TabSynthez[Test],"="&amp;$AE50&amp;".*",TabSynthez[Page6],"Invalidé")&gt;0,IF(COUNTIFS(TabSynthez[Test],"="&amp;$AE50&amp;".*",TabSynthez[Page6],"Indéterminé")&gt;0,0,1),0)</f>
        <v>0</v>
      </c>
      <c r="AM163" s="261">
        <f>IF(COUNTIFS(TabSynthez[Test],"="&amp;$AE50&amp;".*",TabSynthez[Page7],"Invalidé")&gt;0,IF(COUNTIFS(TabSynthez[Test],"="&amp;$AE50&amp;".*",TabSynthez[Page7],"Indéterminé")&gt;0,0,1),0)</f>
        <v>1</v>
      </c>
      <c r="AN163" s="261">
        <f>IF(COUNTIFS(TabSynthez[Test],"="&amp;$AE50&amp;".*",TabSynthez[Page8],"Invalidé")&gt;0,IF(COUNTIFS(TabSynthez[Test],"="&amp;$AE50&amp;".*",TabSynthez[Page8],"Indéterminé")&gt;0,0,1),0)</f>
        <v>0</v>
      </c>
      <c r="AO163" s="261">
        <f>IF(COUNTIFS(TabSynthez[Test],"="&amp;$AE50&amp;".*",TabSynthez[Page9],"Invalidé")&gt;0,IF(COUNTIFS(TabSynthez[Test],"="&amp;$AE50&amp;".*",TabSynthez[Page9],"Indéterminé")&gt;0,0,1),0)</f>
        <v>0</v>
      </c>
      <c r="AP163" s="261">
        <f>IF(COUNTIFS(TabSynthez[Test],"="&amp;$AE50&amp;".*",TabSynthez[Page10],"Invalidé")&gt;0,IF(COUNTIFS(TabSynthez[Test],"="&amp;$AE50&amp;".*",TabSynthez[Page10],"Indéterminé")&gt;0,0,1),0)</f>
        <v>0</v>
      </c>
      <c r="AQ163" s="261">
        <f>IF(COUNTIFS(TabSynthez[Test],"="&amp;$AE50&amp;".*",TabSynthez[Page11],"Invalidé")&gt;0,IF(COUNTIFS(TabSynthez[Test],"="&amp;$AE50&amp;".*",TabSynthez[Page11],"Indéterminé")&gt;0,0,1),0)</f>
        <v>0</v>
      </c>
      <c r="AR163" s="261">
        <f>IF(COUNTIFS(TabSynthez[Test],"="&amp;$AE50&amp;".*",TabSynthez[Page12],"Invalidé")&gt;0,IF(COUNTIFS(TabSynthez[Test],"="&amp;$AE50&amp;".*",TabSynthez[Page12],"Indéterminé")&gt;0,0,1),0)</f>
        <v>0</v>
      </c>
      <c r="AS163" s="261">
        <f>IF(COUNTIFS(TabSynthez[Test],"="&amp;$AE50&amp;".*",TabSynthez[Page13],"Invalidé")&gt;0,IF(COUNTIFS(TabSynthez[Test],"="&amp;$AE50&amp;".*",TabSynthez[Page13],"Indéterminé")&gt;0,0,1),0)</f>
        <v>0</v>
      </c>
    </row>
    <row r="164" spans="1:45" s="9" customFormat="1" x14ac:dyDescent="0.25">
      <c r="A164" s="68"/>
      <c r="B164" s="74" t="str">
        <f>Modèle!B166</f>
        <v>Présentation de l'information</v>
      </c>
      <c r="C164" s="80" t="str">
        <f>Modèle!D166</f>
        <v>10.5.2</v>
      </c>
      <c r="D164" s="81" t="str">
        <f>Modèle!E166</f>
        <v>AA</v>
      </c>
      <c r="E164" s="192">
        <f ca="1">COUNTIF(OFFSET(Synthèse!$G173,0,0,1,COUNTA(Synthèse!$10:$10)-6),"="&amp;$E$1)</f>
        <v>0</v>
      </c>
      <c r="F164" s="192">
        <f ca="1">COUNTIF(OFFSET(Synthèse!$G173,0,0,1,COUNTA(Synthèse!$10:$10)-6),"="&amp;$F$1)</f>
        <v>13</v>
      </c>
      <c r="G164" s="192">
        <f ca="1">COUNTIF(OFFSET(Synthèse!$G173,0,0,1,COUNTA(Synthèse!$10:$10)-6),"="&amp;$G$1)</f>
        <v>0</v>
      </c>
      <c r="H164" s="192">
        <f ca="1">COUNTIF(OFFSET(Synthèse!$G173,0,0,1,COUNTA(Synthèse!$10:$10)-6),"="&amp;$H$1)</f>
        <v>0</v>
      </c>
      <c r="I164" s="219">
        <f t="shared" ca="1" si="12"/>
        <v>13</v>
      </c>
      <c r="J164" s="68"/>
      <c r="K164" s="96"/>
      <c r="S164" s="68"/>
      <c r="U164" s="68"/>
      <c r="X164" s="68"/>
      <c r="AA164" s="68"/>
      <c r="AD164" s="68"/>
      <c r="AE164" s="229" t="str">
        <f t="shared" si="13"/>
        <v>5.4</v>
      </c>
      <c r="AG164" s="261">
        <f>IF(COUNTIFS(TabSynthez[Test],"="&amp;$AE51&amp;".*",TabSynthez[Page1],"Invalidé")&gt;0,IF(COUNTIFS(TabSynthez[Test],"="&amp;$AE51&amp;".*",TabSynthez[Page1],"Indéterminé")&gt;0,0,1),0)</f>
        <v>0</v>
      </c>
      <c r="AH164" s="261">
        <f>IF(COUNTIFS(TabSynthez[Test],"="&amp;$AE51&amp;".*",TabSynthez[Page2],"Invalidé")&gt;0,IF(COUNTIFS(TabSynthez[Test],"="&amp;$AE51&amp;".*",TabSynthez[Page2],"Indéterminé")&gt;0,0,1),0)</f>
        <v>0</v>
      </c>
      <c r="AI164" s="261">
        <f>IF(COUNTIFS(TabSynthez[Test],"="&amp;$AE51&amp;".*",TabSynthez[Page3],"Invalidé")&gt;0,IF(COUNTIFS(TabSynthez[Test],"="&amp;$AE51&amp;".*",TabSynthez[Page3],"Indéterminé")&gt;0,0,1),0)</f>
        <v>0</v>
      </c>
      <c r="AJ164" s="261">
        <f>IF(COUNTIFS(TabSynthez[Test],"="&amp;$AE51&amp;".*",TabSynthez[Page4],"Invalidé")&gt;0,IF(COUNTIFS(TabSynthez[Test],"="&amp;$AE51&amp;".*",TabSynthez[Page4],"Indéterminé")&gt;0,0,1),0)</f>
        <v>0</v>
      </c>
      <c r="AK164" s="261">
        <f>IF(COUNTIFS(TabSynthez[Test],"="&amp;$AE51&amp;".*",TabSynthez[Page5],"Invalidé")&gt;0,IF(COUNTIFS(TabSynthez[Test],"="&amp;$AE51&amp;".*",TabSynthez[Page5],"Indéterminé")&gt;0,0,1),0)</f>
        <v>0</v>
      </c>
      <c r="AL164" s="261">
        <f>IF(COUNTIFS(TabSynthez[Test],"="&amp;$AE51&amp;".*",TabSynthez[Page6],"Invalidé")&gt;0,IF(COUNTIFS(TabSynthez[Test],"="&amp;$AE51&amp;".*",TabSynthez[Page6],"Indéterminé")&gt;0,0,1),0)</f>
        <v>0</v>
      </c>
      <c r="AM164" s="261">
        <f>IF(COUNTIFS(TabSynthez[Test],"="&amp;$AE51&amp;".*",TabSynthez[Page7],"Invalidé")&gt;0,IF(COUNTIFS(TabSynthez[Test],"="&amp;$AE51&amp;".*",TabSynthez[Page7],"Indéterminé")&gt;0,0,1),0)</f>
        <v>0</v>
      </c>
      <c r="AN164" s="261">
        <f>IF(COUNTIFS(TabSynthez[Test],"="&amp;$AE51&amp;".*",TabSynthez[Page8],"Invalidé")&gt;0,IF(COUNTIFS(TabSynthez[Test],"="&amp;$AE51&amp;".*",TabSynthez[Page8],"Indéterminé")&gt;0,0,1),0)</f>
        <v>0</v>
      </c>
      <c r="AO164" s="261">
        <f>IF(COUNTIFS(TabSynthez[Test],"="&amp;$AE51&amp;".*",TabSynthez[Page9],"Invalidé")&gt;0,IF(COUNTIFS(TabSynthez[Test],"="&amp;$AE51&amp;".*",TabSynthez[Page9],"Indéterminé")&gt;0,0,1),0)</f>
        <v>0</v>
      </c>
      <c r="AP164" s="261">
        <f>IF(COUNTIFS(TabSynthez[Test],"="&amp;$AE51&amp;".*",TabSynthez[Page10],"Invalidé")&gt;0,IF(COUNTIFS(TabSynthez[Test],"="&amp;$AE51&amp;".*",TabSynthez[Page10],"Indéterminé")&gt;0,0,1),0)</f>
        <v>0</v>
      </c>
      <c r="AQ164" s="261">
        <f>IF(COUNTIFS(TabSynthez[Test],"="&amp;$AE51&amp;".*",TabSynthez[Page11],"Invalidé")&gt;0,IF(COUNTIFS(TabSynthez[Test],"="&amp;$AE51&amp;".*",TabSynthez[Page11],"Indéterminé")&gt;0,0,1),0)</f>
        <v>0</v>
      </c>
      <c r="AR164" s="261">
        <f>IF(COUNTIFS(TabSynthez[Test],"="&amp;$AE51&amp;".*",TabSynthez[Page12],"Invalidé")&gt;0,IF(COUNTIFS(TabSynthez[Test],"="&amp;$AE51&amp;".*",TabSynthez[Page12],"Indéterminé")&gt;0,0,1),0)</f>
        <v>0</v>
      </c>
      <c r="AS164" s="261">
        <f>IF(COUNTIFS(TabSynthez[Test],"="&amp;$AE51&amp;".*",TabSynthez[Page13],"Invalidé")&gt;0,IF(COUNTIFS(TabSynthez[Test],"="&amp;$AE51&amp;".*",TabSynthez[Page13],"Indéterminé")&gt;0,0,1),0)</f>
        <v>0</v>
      </c>
    </row>
    <row r="165" spans="1:45" s="9" customFormat="1" x14ac:dyDescent="0.25">
      <c r="A165" s="68"/>
      <c r="B165" s="74" t="str">
        <f>Modèle!B167</f>
        <v>Présentation de l'information</v>
      </c>
      <c r="C165" s="80" t="str">
        <f>Modèle!D167</f>
        <v>10.5.3</v>
      </c>
      <c r="D165" s="81" t="str">
        <f>Modèle!E167</f>
        <v>AA</v>
      </c>
      <c r="E165" s="192">
        <f ca="1">COUNTIF(OFFSET(Synthèse!$G174,0,0,1,COUNTA(Synthèse!$10:$10)-6),"="&amp;$E$1)</f>
        <v>0</v>
      </c>
      <c r="F165" s="192">
        <f ca="1">COUNTIF(OFFSET(Synthèse!$G174,0,0,1,COUNTA(Synthèse!$10:$10)-6),"="&amp;$F$1)</f>
        <v>1</v>
      </c>
      <c r="G165" s="192">
        <f ca="1">COUNTIF(OFFSET(Synthèse!$G174,0,0,1,COUNTA(Synthèse!$10:$10)-6),"="&amp;$G$1)</f>
        <v>0</v>
      </c>
      <c r="H165" s="192">
        <f ca="1">COUNTIF(OFFSET(Synthèse!$G174,0,0,1,COUNTA(Synthèse!$10:$10)-6),"="&amp;$H$1)</f>
        <v>12</v>
      </c>
      <c r="I165" s="219">
        <f t="shared" ca="1" si="12"/>
        <v>13</v>
      </c>
      <c r="J165" s="68"/>
      <c r="K165" s="96"/>
      <c r="S165" s="68"/>
      <c r="U165" s="68"/>
      <c r="X165" s="68"/>
      <c r="AA165" s="68"/>
      <c r="AD165" s="68"/>
      <c r="AE165" s="229" t="str">
        <f t="shared" si="13"/>
        <v>5.5</v>
      </c>
      <c r="AG165" s="261">
        <f>IF(COUNTIFS(TabSynthez[Test],"="&amp;$AE52&amp;".*",TabSynthez[Page1],"Invalidé")&gt;0,IF(COUNTIFS(TabSynthez[Test],"="&amp;$AE52&amp;".*",TabSynthez[Page1],"Indéterminé")&gt;0,0,1),0)</f>
        <v>0</v>
      </c>
      <c r="AH165" s="261">
        <f>IF(COUNTIFS(TabSynthez[Test],"="&amp;$AE52&amp;".*",TabSynthez[Page2],"Invalidé")&gt;0,IF(COUNTIFS(TabSynthez[Test],"="&amp;$AE52&amp;".*",TabSynthez[Page2],"Indéterminé")&gt;0,0,1),0)</f>
        <v>0</v>
      </c>
      <c r="AI165" s="261">
        <f>IF(COUNTIFS(TabSynthez[Test],"="&amp;$AE52&amp;".*",TabSynthez[Page3],"Invalidé")&gt;0,IF(COUNTIFS(TabSynthez[Test],"="&amp;$AE52&amp;".*",TabSynthez[Page3],"Indéterminé")&gt;0,0,1),0)</f>
        <v>0</v>
      </c>
      <c r="AJ165" s="261">
        <f>IF(COUNTIFS(TabSynthez[Test],"="&amp;$AE52&amp;".*",TabSynthez[Page4],"Invalidé")&gt;0,IF(COUNTIFS(TabSynthez[Test],"="&amp;$AE52&amp;".*",TabSynthez[Page4],"Indéterminé")&gt;0,0,1),0)</f>
        <v>0</v>
      </c>
      <c r="AK165" s="261">
        <f>IF(COUNTIFS(TabSynthez[Test],"="&amp;$AE52&amp;".*",TabSynthez[Page5],"Invalidé")&gt;0,IF(COUNTIFS(TabSynthez[Test],"="&amp;$AE52&amp;".*",TabSynthez[Page5],"Indéterminé")&gt;0,0,1),0)</f>
        <v>0</v>
      </c>
      <c r="AL165" s="261">
        <f>IF(COUNTIFS(TabSynthez[Test],"="&amp;$AE52&amp;".*",TabSynthez[Page6],"Invalidé")&gt;0,IF(COUNTIFS(TabSynthez[Test],"="&amp;$AE52&amp;".*",TabSynthez[Page6],"Indéterminé")&gt;0,0,1),0)</f>
        <v>0</v>
      </c>
      <c r="AM165" s="261">
        <f>IF(COUNTIFS(TabSynthez[Test],"="&amp;$AE52&amp;".*",TabSynthez[Page7],"Invalidé")&gt;0,IF(COUNTIFS(TabSynthez[Test],"="&amp;$AE52&amp;".*",TabSynthez[Page7],"Indéterminé")&gt;0,0,1),0)</f>
        <v>0</v>
      </c>
      <c r="AN165" s="261">
        <f>IF(COUNTIFS(TabSynthez[Test],"="&amp;$AE52&amp;".*",TabSynthez[Page8],"Invalidé")&gt;0,IF(COUNTIFS(TabSynthez[Test],"="&amp;$AE52&amp;".*",TabSynthez[Page8],"Indéterminé")&gt;0,0,1),0)</f>
        <v>0</v>
      </c>
      <c r="AO165" s="261">
        <f>IF(COUNTIFS(TabSynthez[Test],"="&amp;$AE52&amp;".*",TabSynthez[Page9],"Invalidé")&gt;0,IF(COUNTIFS(TabSynthez[Test],"="&amp;$AE52&amp;".*",TabSynthez[Page9],"Indéterminé")&gt;0,0,1),0)</f>
        <v>0</v>
      </c>
      <c r="AP165" s="261">
        <f>IF(COUNTIFS(TabSynthez[Test],"="&amp;$AE52&amp;".*",TabSynthez[Page10],"Invalidé")&gt;0,IF(COUNTIFS(TabSynthez[Test],"="&amp;$AE52&amp;".*",TabSynthez[Page10],"Indéterminé")&gt;0,0,1),0)</f>
        <v>0</v>
      </c>
      <c r="AQ165" s="261">
        <f>IF(COUNTIFS(TabSynthez[Test],"="&amp;$AE52&amp;".*",TabSynthez[Page11],"Invalidé")&gt;0,IF(COUNTIFS(TabSynthez[Test],"="&amp;$AE52&amp;".*",TabSynthez[Page11],"Indéterminé")&gt;0,0,1),0)</f>
        <v>0</v>
      </c>
      <c r="AR165" s="261">
        <f>IF(COUNTIFS(TabSynthez[Test],"="&amp;$AE52&amp;".*",TabSynthez[Page12],"Invalidé")&gt;0,IF(COUNTIFS(TabSynthez[Test],"="&amp;$AE52&amp;".*",TabSynthez[Page12],"Indéterminé")&gt;0,0,1),0)</f>
        <v>0</v>
      </c>
      <c r="AS165" s="261">
        <f>IF(COUNTIFS(TabSynthez[Test],"="&amp;$AE52&amp;".*",TabSynthez[Page13],"Invalidé")&gt;0,IF(COUNTIFS(TabSynthez[Test],"="&amp;$AE52&amp;".*",TabSynthez[Page13],"Indéterminé")&gt;0,0,1),0)</f>
        <v>0</v>
      </c>
    </row>
    <row r="166" spans="1:45" s="9" customFormat="1" x14ac:dyDescent="0.25">
      <c r="A166" s="68"/>
      <c r="B166" s="75" t="str">
        <f>Modèle!B168</f>
        <v>Présentation de l'information</v>
      </c>
      <c r="C166" s="82" t="str">
        <f>Modèle!D168</f>
        <v>10.6.1</v>
      </c>
      <c r="D166" s="83" t="str">
        <f>Modèle!E168</f>
        <v>A</v>
      </c>
      <c r="E166" s="193">
        <f ca="1">COUNTIF(OFFSET(Synthèse!$G175,0,0,1,COUNTA(Synthèse!$10:$10)-6),"="&amp;$E$1)</f>
        <v>0</v>
      </c>
      <c r="F166" s="193">
        <f ca="1">COUNTIF(OFFSET(Synthèse!$G175,0,0,1,COUNTA(Synthèse!$10:$10)-6),"="&amp;$F$1)</f>
        <v>5</v>
      </c>
      <c r="G166" s="193">
        <f ca="1">COUNTIF(OFFSET(Synthèse!$G175,0,0,1,COUNTA(Synthèse!$10:$10)-6),"="&amp;$G$1)</f>
        <v>0</v>
      </c>
      <c r="H166" s="193">
        <f ca="1">COUNTIF(OFFSET(Synthèse!$G175,0,0,1,COUNTA(Synthèse!$10:$10)-6),"="&amp;$H$1)</f>
        <v>8</v>
      </c>
      <c r="I166" s="219">
        <f t="shared" ca="1" si="12"/>
        <v>13</v>
      </c>
      <c r="J166" s="68"/>
      <c r="K166" s="96"/>
      <c r="S166" s="68"/>
      <c r="U166" s="68"/>
      <c r="X166" s="68"/>
      <c r="AA166" s="68"/>
      <c r="AD166" s="68"/>
      <c r="AE166" s="229" t="str">
        <f t="shared" ref="AE166:AE197" si="14">$AE53</f>
        <v>5.6</v>
      </c>
      <c r="AG166" s="261">
        <f>IF(COUNTIFS(TabSynthez[Test],"="&amp;$AE53&amp;".*",TabSynthez[Page1],"Invalidé")&gt;0,IF(COUNTIFS(TabSynthez[Test],"="&amp;$AE53&amp;".*",TabSynthez[Page1],"Indéterminé")&gt;0,0,1),0)</f>
        <v>0</v>
      </c>
      <c r="AH166" s="261">
        <f>IF(COUNTIFS(TabSynthez[Test],"="&amp;$AE53&amp;".*",TabSynthez[Page2],"Invalidé")&gt;0,IF(COUNTIFS(TabSynthez[Test],"="&amp;$AE53&amp;".*",TabSynthez[Page2],"Indéterminé")&gt;0,0,1),0)</f>
        <v>0</v>
      </c>
      <c r="AI166" s="261">
        <f>IF(COUNTIFS(TabSynthez[Test],"="&amp;$AE53&amp;".*",TabSynthez[Page3],"Invalidé")&gt;0,IF(COUNTIFS(TabSynthez[Test],"="&amp;$AE53&amp;".*",TabSynthez[Page3],"Indéterminé")&gt;0,0,1),0)</f>
        <v>0</v>
      </c>
      <c r="AJ166" s="261">
        <f>IF(COUNTIFS(TabSynthez[Test],"="&amp;$AE53&amp;".*",TabSynthez[Page4],"Invalidé")&gt;0,IF(COUNTIFS(TabSynthez[Test],"="&amp;$AE53&amp;".*",TabSynthez[Page4],"Indéterminé")&gt;0,0,1),0)</f>
        <v>0</v>
      </c>
      <c r="AK166" s="261">
        <f>IF(COUNTIFS(TabSynthez[Test],"="&amp;$AE53&amp;".*",TabSynthez[Page5],"Invalidé")&gt;0,IF(COUNTIFS(TabSynthez[Test],"="&amp;$AE53&amp;".*",TabSynthez[Page5],"Indéterminé")&gt;0,0,1),0)</f>
        <v>0</v>
      </c>
      <c r="AL166" s="261">
        <f>IF(COUNTIFS(TabSynthez[Test],"="&amp;$AE53&amp;".*",TabSynthez[Page6],"Invalidé")&gt;0,IF(COUNTIFS(TabSynthez[Test],"="&amp;$AE53&amp;".*",TabSynthez[Page6],"Indéterminé")&gt;0,0,1),0)</f>
        <v>0</v>
      </c>
      <c r="AM166" s="261">
        <f>IF(COUNTIFS(TabSynthez[Test],"="&amp;$AE53&amp;".*",TabSynthez[Page7],"Invalidé")&gt;0,IF(COUNTIFS(TabSynthez[Test],"="&amp;$AE53&amp;".*",TabSynthez[Page7],"Indéterminé")&gt;0,0,1),0)</f>
        <v>0</v>
      </c>
      <c r="AN166" s="261">
        <f>IF(COUNTIFS(TabSynthez[Test],"="&amp;$AE53&amp;".*",TabSynthez[Page8],"Invalidé")&gt;0,IF(COUNTIFS(TabSynthez[Test],"="&amp;$AE53&amp;".*",TabSynthez[Page8],"Indéterminé")&gt;0,0,1),0)</f>
        <v>0</v>
      </c>
      <c r="AO166" s="261">
        <f>IF(COUNTIFS(TabSynthez[Test],"="&amp;$AE53&amp;".*",TabSynthez[Page9],"Invalidé")&gt;0,IF(COUNTIFS(TabSynthez[Test],"="&amp;$AE53&amp;".*",TabSynthez[Page9],"Indéterminé")&gt;0,0,1),0)</f>
        <v>0</v>
      </c>
      <c r="AP166" s="261">
        <f>IF(COUNTIFS(TabSynthez[Test],"="&amp;$AE53&amp;".*",TabSynthez[Page10],"Invalidé")&gt;0,IF(COUNTIFS(TabSynthez[Test],"="&amp;$AE53&amp;".*",TabSynthez[Page10],"Indéterminé")&gt;0,0,1),0)</f>
        <v>0</v>
      </c>
      <c r="AQ166" s="261">
        <f>IF(COUNTIFS(TabSynthez[Test],"="&amp;$AE53&amp;".*",TabSynthez[Page11],"Invalidé")&gt;0,IF(COUNTIFS(TabSynthez[Test],"="&amp;$AE53&amp;".*",TabSynthez[Page11],"Indéterminé")&gt;0,0,1),0)</f>
        <v>0</v>
      </c>
      <c r="AR166" s="261">
        <f>IF(COUNTIFS(TabSynthez[Test],"="&amp;$AE53&amp;".*",TabSynthez[Page12],"Invalidé")&gt;0,IF(COUNTIFS(TabSynthez[Test],"="&amp;$AE53&amp;".*",TabSynthez[Page12],"Indéterminé")&gt;0,0,1),0)</f>
        <v>0</v>
      </c>
      <c r="AS166" s="261">
        <f>IF(COUNTIFS(TabSynthez[Test],"="&amp;$AE53&amp;".*",TabSynthez[Page13],"Invalidé")&gt;0,IF(COUNTIFS(TabSynthez[Test],"="&amp;$AE53&amp;".*",TabSynthez[Page13],"Indéterminé")&gt;0,0,1),0)</f>
        <v>0</v>
      </c>
    </row>
    <row r="167" spans="1:45" s="9" customFormat="1" x14ac:dyDescent="0.25">
      <c r="A167" s="68"/>
      <c r="B167" s="74" t="str">
        <f>Modèle!B169</f>
        <v>Présentation de l'information</v>
      </c>
      <c r="C167" s="80" t="str">
        <f>Modèle!D169</f>
        <v>10.7.1</v>
      </c>
      <c r="D167" s="81" t="str">
        <f>Modèle!E169</f>
        <v>A</v>
      </c>
      <c r="E167" s="192">
        <f ca="1">COUNTIF(OFFSET(Synthèse!$G176,0,0,1,COUNTA(Synthèse!$10:$10)-6),"="&amp;$E$1)</f>
        <v>13</v>
      </c>
      <c r="F167" s="192">
        <f ca="1">COUNTIF(OFFSET(Synthèse!$G176,0,0,1,COUNTA(Synthèse!$10:$10)-6),"="&amp;$F$1)</f>
        <v>0</v>
      </c>
      <c r="G167" s="192">
        <f ca="1">COUNTIF(OFFSET(Synthèse!$G176,0,0,1,COUNTA(Synthèse!$10:$10)-6),"="&amp;$G$1)</f>
        <v>0</v>
      </c>
      <c r="H167" s="192">
        <f ca="1">COUNTIF(OFFSET(Synthèse!$G176,0,0,1,COUNTA(Synthèse!$10:$10)-6),"="&amp;$H$1)</f>
        <v>0</v>
      </c>
      <c r="I167" s="219">
        <f t="shared" ca="1" si="12"/>
        <v>13</v>
      </c>
      <c r="J167" s="68"/>
      <c r="K167" s="96"/>
      <c r="L167" s="16"/>
      <c r="N167" s="16"/>
      <c r="P167" s="16"/>
      <c r="S167" s="68"/>
      <c r="U167" s="68"/>
      <c r="X167" s="68"/>
      <c r="AA167" s="68"/>
      <c r="AD167" s="68"/>
      <c r="AE167" s="229" t="str">
        <f t="shared" si="14"/>
        <v>5.7</v>
      </c>
      <c r="AG167" s="261">
        <f>IF(COUNTIFS(TabSynthez[Test],"="&amp;$AE54&amp;".*",TabSynthez[Page1],"Invalidé")&gt;0,IF(COUNTIFS(TabSynthez[Test],"="&amp;$AE54&amp;".*",TabSynthez[Page1],"Indéterminé")&gt;0,0,1),0)</f>
        <v>0</v>
      </c>
      <c r="AH167" s="261">
        <f>IF(COUNTIFS(TabSynthez[Test],"="&amp;$AE54&amp;".*",TabSynthez[Page2],"Invalidé")&gt;0,IF(COUNTIFS(TabSynthez[Test],"="&amp;$AE54&amp;".*",TabSynthez[Page2],"Indéterminé")&gt;0,0,1),0)</f>
        <v>0</v>
      </c>
      <c r="AI167" s="261">
        <f>IF(COUNTIFS(TabSynthez[Test],"="&amp;$AE54&amp;".*",TabSynthez[Page3],"Invalidé")&gt;0,IF(COUNTIFS(TabSynthez[Test],"="&amp;$AE54&amp;".*",TabSynthez[Page3],"Indéterminé")&gt;0,0,1),0)</f>
        <v>0</v>
      </c>
      <c r="AJ167" s="261">
        <f>IF(COUNTIFS(TabSynthez[Test],"="&amp;$AE54&amp;".*",TabSynthez[Page4],"Invalidé")&gt;0,IF(COUNTIFS(TabSynthez[Test],"="&amp;$AE54&amp;".*",TabSynthez[Page4],"Indéterminé")&gt;0,0,1),0)</f>
        <v>0</v>
      </c>
      <c r="AK167" s="261">
        <f>IF(COUNTIFS(TabSynthez[Test],"="&amp;$AE54&amp;".*",TabSynthez[Page5],"Invalidé")&gt;0,IF(COUNTIFS(TabSynthez[Test],"="&amp;$AE54&amp;".*",TabSynthez[Page5],"Indéterminé")&gt;0,0,1),0)</f>
        <v>0</v>
      </c>
      <c r="AL167" s="261">
        <f>IF(COUNTIFS(TabSynthez[Test],"="&amp;$AE54&amp;".*",TabSynthez[Page6],"Invalidé")&gt;0,IF(COUNTIFS(TabSynthez[Test],"="&amp;$AE54&amp;".*",TabSynthez[Page6],"Indéterminé")&gt;0,0,1),0)</f>
        <v>0</v>
      </c>
      <c r="AM167" s="261">
        <f>IF(COUNTIFS(TabSynthez[Test],"="&amp;$AE54&amp;".*",TabSynthez[Page7],"Invalidé")&gt;0,IF(COUNTIFS(TabSynthez[Test],"="&amp;$AE54&amp;".*",TabSynthez[Page7],"Indéterminé")&gt;0,0,1),0)</f>
        <v>0</v>
      </c>
      <c r="AN167" s="261">
        <f>IF(COUNTIFS(TabSynthez[Test],"="&amp;$AE54&amp;".*",TabSynthez[Page8],"Invalidé")&gt;0,IF(COUNTIFS(TabSynthez[Test],"="&amp;$AE54&amp;".*",TabSynthez[Page8],"Indéterminé")&gt;0,0,1),0)</f>
        <v>0</v>
      </c>
      <c r="AO167" s="261">
        <f>IF(COUNTIFS(TabSynthez[Test],"="&amp;$AE54&amp;".*",TabSynthez[Page9],"Invalidé")&gt;0,IF(COUNTIFS(TabSynthez[Test],"="&amp;$AE54&amp;".*",TabSynthez[Page9],"Indéterminé")&gt;0,0,1),0)</f>
        <v>0</v>
      </c>
      <c r="AP167" s="261">
        <f>IF(COUNTIFS(TabSynthez[Test],"="&amp;$AE54&amp;".*",TabSynthez[Page10],"Invalidé")&gt;0,IF(COUNTIFS(TabSynthez[Test],"="&amp;$AE54&amp;".*",TabSynthez[Page10],"Indéterminé")&gt;0,0,1),0)</f>
        <v>0</v>
      </c>
      <c r="AQ167" s="261">
        <f>IF(COUNTIFS(TabSynthez[Test],"="&amp;$AE54&amp;".*",TabSynthez[Page11],"Invalidé")&gt;0,IF(COUNTIFS(TabSynthez[Test],"="&amp;$AE54&amp;".*",TabSynthez[Page11],"Indéterminé")&gt;0,0,1),0)</f>
        <v>0</v>
      </c>
      <c r="AR167" s="261">
        <f>IF(COUNTIFS(TabSynthez[Test],"="&amp;$AE54&amp;".*",TabSynthez[Page12],"Invalidé")&gt;0,IF(COUNTIFS(TabSynthez[Test],"="&amp;$AE54&amp;".*",TabSynthez[Page12],"Indéterminé")&gt;0,0,1),0)</f>
        <v>0</v>
      </c>
      <c r="AS167" s="261">
        <f>IF(COUNTIFS(TabSynthez[Test],"="&amp;$AE54&amp;".*",TabSynthez[Page13],"Invalidé")&gt;0,IF(COUNTIFS(TabSynthez[Test],"="&amp;$AE54&amp;".*",TabSynthez[Page13],"Indéterminé")&gt;0,0,1),0)</f>
        <v>0</v>
      </c>
    </row>
    <row r="168" spans="1:45" s="9" customFormat="1" x14ac:dyDescent="0.25">
      <c r="A168" s="68"/>
      <c r="B168" s="75" t="str">
        <f>Modèle!B170</f>
        <v>Présentation de l'information</v>
      </c>
      <c r="C168" s="82" t="str">
        <f>Modèle!D170</f>
        <v>10.8.1</v>
      </c>
      <c r="D168" s="83" t="str">
        <f>Modèle!E170</f>
        <v>A</v>
      </c>
      <c r="E168" s="193">
        <f ca="1">COUNTIF(OFFSET(Synthèse!$G177,0,0,1,COUNTA(Synthèse!$10:$10)-6),"="&amp;$E$1)</f>
        <v>1</v>
      </c>
      <c r="F168" s="193">
        <f ca="1">COUNTIF(OFFSET(Synthèse!$G177,0,0,1,COUNTA(Synthèse!$10:$10)-6),"="&amp;$F$1)</f>
        <v>12</v>
      </c>
      <c r="G168" s="193">
        <f ca="1">COUNTIF(OFFSET(Synthèse!$G177,0,0,1,COUNTA(Synthèse!$10:$10)-6),"="&amp;$G$1)</f>
        <v>0</v>
      </c>
      <c r="H168" s="193">
        <f ca="1">COUNTIF(OFFSET(Synthèse!$G177,0,0,1,COUNTA(Synthèse!$10:$10)-6),"="&amp;$H$1)</f>
        <v>0</v>
      </c>
      <c r="I168" s="219">
        <f t="shared" ca="1" si="12"/>
        <v>13</v>
      </c>
      <c r="J168" s="68"/>
      <c r="K168" s="96"/>
      <c r="S168" s="68"/>
      <c r="U168" s="68"/>
      <c r="X168" s="68"/>
      <c r="AA168" s="68"/>
      <c r="AD168" s="68"/>
      <c r="AE168" s="229" t="str">
        <f t="shared" si="14"/>
        <v>5.8</v>
      </c>
      <c r="AG168" s="261">
        <f>IF(COUNTIFS(TabSynthez[Test],"="&amp;$AE55&amp;".*",TabSynthez[Page1],"Invalidé")&gt;0,IF(COUNTIFS(TabSynthez[Test],"="&amp;$AE55&amp;".*",TabSynthez[Page1],"Indéterminé")&gt;0,0,1),0)</f>
        <v>0</v>
      </c>
      <c r="AH168" s="261">
        <f>IF(COUNTIFS(TabSynthez[Test],"="&amp;$AE55&amp;".*",TabSynthez[Page2],"Invalidé")&gt;0,IF(COUNTIFS(TabSynthez[Test],"="&amp;$AE55&amp;".*",TabSynthez[Page2],"Indéterminé")&gt;0,0,1),0)</f>
        <v>0</v>
      </c>
      <c r="AI168" s="261">
        <f>IF(COUNTIFS(TabSynthez[Test],"="&amp;$AE55&amp;".*",TabSynthez[Page3],"Invalidé")&gt;0,IF(COUNTIFS(TabSynthez[Test],"="&amp;$AE55&amp;".*",TabSynthez[Page3],"Indéterminé")&gt;0,0,1),0)</f>
        <v>0</v>
      </c>
      <c r="AJ168" s="261">
        <f>IF(COUNTIFS(TabSynthez[Test],"="&amp;$AE55&amp;".*",TabSynthez[Page4],"Invalidé")&gt;0,IF(COUNTIFS(TabSynthez[Test],"="&amp;$AE55&amp;".*",TabSynthez[Page4],"Indéterminé")&gt;0,0,1),0)</f>
        <v>0</v>
      </c>
      <c r="AK168" s="261">
        <f>IF(COUNTIFS(TabSynthez[Test],"="&amp;$AE55&amp;".*",TabSynthez[Page5],"Invalidé")&gt;0,IF(COUNTIFS(TabSynthez[Test],"="&amp;$AE55&amp;".*",TabSynthez[Page5],"Indéterminé")&gt;0,0,1),0)</f>
        <v>0</v>
      </c>
      <c r="AL168" s="261">
        <f>IF(COUNTIFS(TabSynthez[Test],"="&amp;$AE55&amp;".*",TabSynthez[Page6],"Invalidé")&gt;0,IF(COUNTIFS(TabSynthez[Test],"="&amp;$AE55&amp;".*",TabSynthez[Page6],"Indéterminé")&gt;0,0,1),0)</f>
        <v>0</v>
      </c>
      <c r="AM168" s="261">
        <f>IF(COUNTIFS(TabSynthez[Test],"="&amp;$AE55&amp;".*",TabSynthez[Page7],"Invalidé")&gt;0,IF(COUNTIFS(TabSynthez[Test],"="&amp;$AE55&amp;".*",TabSynthez[Page7],"Indéterminé")&gt;0,0,1),0)</f>
        <v>1</v>
      </c>
      <c r="AN168" s="261">
        <f>IF(COUNTIFS(TabSynthez[Test],"="&amp;$AE55&amp;".*",TabSynthez[Page8],"Invalidé")&gt;0,IF(COUNTIFS(TabSynthez[Test],"="&amp;$AE55&amp;".*",TabSynthez[Page8],"Indéterminé")&gt;0,0,1),0)</f>
        <v>0</v>
      </c>
      <c r="AO168" s="261">
        <f>IF(COUNTIFS(TabSynthez[Test],"="&amp;$AE55&amp;".*",TabSynthez[Page9],"Invalidé")&gt;0,IF(COUNTIFS(TabSynthez[Test],"="&amp;$AE55&amp;".*",TabSynthez[Page9],"Indéterminé")&gt;0,0,1),0)</f>
        <v>0</v>
      </c>
      <c r="AP168" s="261">
        <f>IF(COUNTIFS(TabSynthez[Test],"="&amp;$AE55&amp;".*",TabSynthez[Page10],"Invalidé")&gt;0,IF(COUNTIFS(TabSynthez[Test],"="&amp;$AE55&amp;".*",TabSynthez[Page10],"Indéterminé")&gt;0,0,1),0)</f>
        <v>0</v>
      </c>
      <c r="AQ168" s="261">
        <f>IF(COUNTIFS(TabSynthez[Test],"="&amp;$AE55&amp;".*",TabSynthez[Page11],"Invalidé")&gt;0,IF(COUNTIFS(TabSynthez[Test],"="&amp;$AE55&amp;".*",TabSynthez[Page11],"Indéterminé")&gt;0,0,1),0)</f>
        <v>0</v>
      </c>
      <c r="AR168" s="261">
        <f>IF(COUNTIFS(TabSynthez[Test],"="&amp;$AE55&amp;".*",TabSynthez[Page12],"Invalidé")&gt;0,IF(COUNTIFS(TabSynthez[Test],"="&amp;$AE55&amp;".*",TabSynthez[Page12],"Indéterminé")&gt;0,0,1),0)</f>
        <v>0</v>
      </c>
      <c r="AS168" s="261">
        <f>IF(COUNTIFS(TabSynthez[Test],"="&amp;$AE55&amp;".*",TabSynthez[Page13],"Invalidé")&gt;0,IF(COUNTIFS(TabSynthez[Test],"="&amp;$AE55&amp;".*",TabSynthez[Page13],"Indéterminé")&gt;0,0,1),0)</f>
        <v>0</v>
      </c>
    </row>
    <row r="169" spans="1:45" s="9" customFormat="1" x14ac:dyDescent="0.25">
      <c r="A169" s="68"/>
      <c r="B169" s="74" t="str">
        <f>Modèle!B171</f>
        <v>Présentation de l'information</v>
      </c>
      <c r="C169" s="80" t="str">
        <f>Modèle!D171</f>
        <v>10.9.1</v>
      </c>
      <c r="D169" s="81" t="str">
        <f>Modèle!E171</f>
        <v>A</v>
      </c>
      <c r="E169" s="192">
        <f ca="1">COUNTIF(OFFSET(Synthèse!$G178,0,0,1,COUNTA(Synthèse!$10:$10)-6),"="&amp;$E$1)</f>
        <v>0</v>
      </c>
      <c r="F169" s="192">
        <f ca="1">COUNTIF(OFFSET(Synthèse!$G178,0,0,1,COUNTA(Synthèse!$10:$10)-6),"="&amp;$F$1)</f>
        <v>13</v>
      </c>
      <c r="G169" s="192">
        <f ca="1">COUNTIF(OFFSET(Synthèse!$G178,0,0,1,COUNTA(Synthèse!$10:$10)-6),"="&amp;$G$1)</f>
        <v>0</v>
      </c>
      <c r="H169" s="192">
        <f ca="1">COUNTIF(OFFSET(Synthèse!$G178,0,0,1,COUNTA(Synthèse!$10:$10)-6),"="&amp;$H$1)</f>
        <v>0</v>
      </c>
      <c r="I169" s="219">
        <f t="shared" ca="1" si="12"/>
        <v>13</v>
      </c>
      <c r="J169" s="68"/>
      <c r="K169" s="96"/>
      <c r="S169" s="68"/>
      <c r="U169" s="68"/>
      <c r="X169" s="68"/>
      <c r="AA169" s="68"/>
      <c r="AD169" s="68"/>
      <c r="AE169" s="229" t="str">
        <f t="shared" si="14"/>
        <v>6.1</v>
      </c>
      <c r="AG169" s="261">
        <f>IF(COUNTIFS(TabSynthez[Test],"="&amp;$AE56&amp;".*",TabSynthez[Page1],"Invalidé")&gt;0,IF(COUNTIFS(TabSynthez[Test],"="&amp;$AE56&amp;".*",TabSynthez[Page1],"Indéterminé")&gt;0,0,1),0)</f>
        <v>1</v>
      </c>
      <c r="AH169" s="261">
        <f>IF(COUNTIFS(TabSynthez[Test],"="&amp;$AE56&amp;".*",TabSynthez[Page2],"Invalidé")&gt;0,IF(COUNTIFS(TabSynthez[Test],"="&amp;$AE56&amp;".*",TabSynthez[Page2],"Indéterminé")&gt;0,0,1),0)</f>
        <v>1</v>
      </c>
      <c r="AI169" s="261">
        <f>IF(COUNTIFS(TabSynthez[Test],"="&amp;$AE56&amp;".*",TabSynthez[Page3],"Invalidé")&gt;0,IF(COUNTIFS(TabSynthez[Test],"="&amp;$AE56&amp;".*",TabSynthez[Page3],"Indéterminé")&gt;0,0,1),0)</f>
        <v>1</v>
      </c>
      <c r="AJ169" s="261">
        <f>IF(COUNTIFS(TabSynthez[Test],"="&amp;$AE56&amp;".*",TabSynthez[Page4],"Invalidé")&gt;0,IF(COUNTIFS(TabSynthez[Test],"="&amp;$AE56&amp;".*",TabSynthez[Page4],"Indéterminé")&gt;0,0,1),0)</f>
        <v>1</v>
      </c>
      <c r="AK169" s="261">
        <f>IF(COUNTIFS(TabSynthez[Test],"="&amp;$AE56&amp;".*",TabSynthez[Page5],"Invalidé")&gt;0,IF(COUNTIFS(TabSynthez[Test],"="&amp;$AE56&amp;".*",TabSynthez[Page5],"Indéterminé")&gt;0,0,1),0)</f>
        <v>1</v>
      </c>
      <c r="AL169" s="261">
        <f>IF(COUNTIFS(TabSynthez[Test],"="&amp;$AE56&amp;".*",TabSynthez[Page6],"Invalidé")&gt;0,IF(COUNTIFS(TabSynthez[Test],"="&amp;$AE56&amp;".*",TabSynthez[Page6],"Indéterminé")&gt;0,0,1),0)</f>
        <v>1</v>
      </c>
      <c r="AM169" s="261">
        <f>IF(COUNTIFS(TabSynthez[Test],"="&amp;$AE56&amp;".*",TabSynthez[Page7],"Invalidé")&gt;0,IF(COUNTIFS(TabSynthez[Test],"="&amp;$AE56&amp;".*",TabSynthez[Page7],"Indéterminé")&gt;0,0,1),0)</f>
        <v>1</v>
      </c>
      <c r="AN169" s="261">
        <f>IF(COUNTIFS(TabSynthez[Test],"="&amp;$AE56&amp;".*",TabSynthez[Page8],"Invalidé")&gt;0,IF(COUNTIFS(TabSynthez[Test],"="&amp;$AE56&amp;".*",TabSynthez[Page8],"Indéterminé")&gt;0,0,1),0)</f>
        <v>1</v>
      </c>
      <c r="AO169" s="261">
        <f>IF(COUNTIFS(TabSynthez[Test],"="&amp;$AE56&amp;".*",TabSynthez[Page9],"Invalidé")&gt;0,IF(COUNTIFS(TabSynthez[Test],"="&amp;$AE56&amp;".*",TabSynthez[Page9],"Indéterminé")&gt;0,0,1),0)</f>
        <v>1</v>
      </c>
      <c r="AP169" s="261">
        <f>IF(COUNTIFS(TabSynthez[Test],"="&amp;$AE56&amp;".*",TabSynthez[Page10],"Invalidé")&gt;0,IF(COUNTIFS(TabSynthez[Test],"="&amp;$AE56&amp;".*",TabSynthez[Page10],"Indéterminé")&gt;0,0,1),0)</f>
        <v>1</v>
      </c>
      <c r="AQ169" s="261">
        <f>IF(COUNTIFS(TabSynthez[Test],"="&amp;$AE56&amp;".*",TabSynthez[Page11],"Invalidé")&gt;0,IF(COUNTIFS(TabSynthez[Test],"="&amp;$AE56&amp;".*",TabSynthez[Page11],"Indéterminé")&gt;0,0,1),0)</f>
        <v>1</v>
      </c>
      <c r="AR169" s="261">
        <f>IF(COUNTIFS(TabSynthez[Test],"="&amp;$AE56&amp;".*",TabSynthez[Page12],"Invalidé")&gt;0,IF(COUNTIFS(TabSynthez[Test],"="&amp;$AE56&amp;".*",TabSynthez[Page12],"Indéterminé")&gt;0,0,1),0)</f>
        <v>1</v>
      </c>
      <c r="AS169" s="261">
        <f>IF(COUNTIFS(TabSynthez[Test],"="&amp;$AE56&amp;".*",TabSynthez[Page13],"Invalidé")&gt;0,IF(COUNTIFS(TabSynthez[Test],"="&amp;$AE56&amp;".*",TabSynthez[Page13],"Indéterminé")&gt;0,0,1),0)</f>
        <v>0</v>
      </c>
    </row>
    <row r="170" spans="1:45" s="9" customFormat="1" x14ac:dyDescent="0.25">
      <c r="A170" s="68"/>
      <c r="B170" s="74" t="str">
        <f>Modèle!B172</f>
        <v>Présentation de l'information</v>
      </c>
      <c r="C170" s="80" t="str">
        <f>Modèle!D172</f>
        <v>10.9.2</v>
      </c>
      <c r="D170" s="81" t="str">
        <f>Modèle!E172</f>
        <v>A</v>
      </c>
      <c r="E170" s="192">
        <f ca="1">COUNTIF(OFFSET(Synthèse!$G179,0,0,1,COUNTA(Synthèse!$10:$10)-6),"="&amp;$E$1)</f>
        <v>0</v>
      </c>
      <c r="F170" s="192">
        <f ca="1">COUNTIF(OFFSET(Synthèse!$G179,0,0,1,COUNTA(Synthèse!$10:$10)-6),"="&amp;$F$1)</f>
        <v>13</v>
      </c>
      <c r="G170" s="192">
        <f ca="1">COUNTIF(OFFSET(Synthèse!$G179,0,0,1,COUNTA(Synthèse!$10:$10)-6),"="&amp;$G$1)</f>
        <v>0</v>
      </c>
      <c r="H170" s="192">
        <f ca="1">COUNTIF(OFFSET(Synthèse!$G179,0,0,1,COUNTA(Synthèse!$10:$10)-6),"="&amp;$H$1)</f>
        <v>0</v>
      </c>
      <c r="I170" s="219">
        <f t="shared" ca="1" si="12"/>
        <v>13</v>
      </c>
      <c r="J170" s="68"/>
      <c r="K170" s="96"/>
      <c r="S170" s="68"/>
      <c r="U170" s="68"/>
      <c r="X170" s="68"/>
      <c r="AA170" s="68"/>
      <c r="AD170" s="68"/>
      <c r="AE170" s="229" t="str">
        <f t="shared" si="14"/>
        <v>6.2</v>
      </c>
      <c r="AG170" s="261">
        <f>IF(COUNTIFS(TabSynthez[Test],"="&amp;$AE57&amp;".*",TabSynthez[Page1],"Invalidé")&gt;0,IF(COUNTIFS(TabSynthez[Test],"="&amp;$AE57&amp;".*",TabSynthez[Page1],"Indéterminé")&gt;0,0,1),0)</f>
        <v>0</v>
      </c>
      <c r="AH170" s="261">
        <f>IF(COUNTIFS(TabSynthez[Test],"="&amp;$AE57&amp;".*",TabSynthez[Page2],"Invalidé")&gt;0,IF(COUNTIFS(TabSynthez[Test],"="&amp;$AE57&amp;".*",TabSynthez[Page2],"Indéterminé")&gt;0,0,1),0)</f>
        <v>0</v>
      </c>
      <c r="AI170" s="261">
        <f>IF(COUNTIFS(TabSynthez[Test],"="&amp;$AE57&amp;".*",TabSynthez[Page3],"Invalidé")&gt;0,IF(COUNTIFS(TabSynthez[Test],"="&amp;$AE57&amp;".*",TabSynthez[Page3],"Indéterminé")&gt;0,0,1),0)</f>
        <v>1</v>
      </c>
      <c r="AJ170" s="261">
        <f>IF(COUNTIFS(TabSynthez[Test],"="&amp;$AE57&amp;".*",TabSynthez[Page4],"Invalidé")&gt;0,IF(COUNTIFS(TabSynthez[Test],"="&amp;$AE57&amp;".*",TabSynthez[Page4],"Indéterminé")&gt;0,0,1),0)</f>
        <v>0</v>
      </c>
      <c r="AK170" s="261">
        <f>IF(COUNTIFS(TabSynthez[Test],"="&amp;$AE57&amp;".*",TabSynthez[Page5],"Invalidé")&gt;0,IF(COUNTIFS(TabSynthez[Test],"="&amp;$AE57&amp;".*",TabSynthez[Page5],"Indéterminé")&gt;0,0,1),0)</f>
        <v>0</v>
      </c>
      <c r="AL170" s="261">
        <f>IF(COUNTIFS(TabSynthez[Test],"="&amp;$AE57&amp;".*",TabSynthez[Page6],"Invalidé")&gt;0,IF(COUNTIFS(TabSynthez[Test],"="&amp;$AE57&amp;".*",TabSynthez[Page6],"Indéterminé")&gt;0,0,1),0)</f>
        <v>0</v>
      </c>
      <c r="AM170" s="261">
        <f>IF(COUNTIFS(TabSynthez[Test],"="&amp;$AE57&amp;".*",TabSynthez[Page7],"Invalidé")&gt;0,IF(COUNTIFS(TabSynthez[Test],"="&amp;$AE57&amp;".*",TabSynthez[Page7],"Indéterminé")&gt;0,0,1),0)</f>
        <v>0</v>
      </c>
      <c r="AN170" s="261">
        <f>IF(COUNTIFS(TabSynthez[Test],"="&amp;$AE57&amp;".*",TabSynthez[Page8],"Invalidé")&gt;0,IF(COUNTIFS(TabSynthez[Test],"="&amp;$AE57&amp;".*",TabSynthez[Page8],"Indéterminé")&gt;0,0,1),0)</f>
        <v>0</v>
      </c>
      <c r="AO170" s="261">
        <f>IF(COUNTIFS(TabSynthez[Test],"="&amp;$AE57&amp;".*",TabSynthez[Page9],"Invalidé")&gt;0,IF(COUNTIFS(TabSynthez[Test],"="&amp;$AE57&amp;".*",TabSynthez[Page9],"Indéterminé")&gt;0,0,1),0)</f>
        <v>0</v>
      </c>
      <c r="AP170" s="261">
        <f>IF(COUNTIFS(TabSynthez[Test],"="&amp;$AE57&amp;".*",TabSynthez[Page10],"Invalidé")&gt;0,IF(COUNTIFS(TabSynthez[Test],"="&amp;$AE57&amp;".*",TabSynthez[Page10],"Indéterminé")&gt;0,0,1),0)</f>
        <v>0</v>
      </c>
      <c r="AQ170" s="261">
        <f>IF(COUNTIFS(TabSynthez[Test],"="&amp;$AE57&amp;".*",TabSynthez[Page11],"Invalidé")&gt;0,IF(COUNTIFS(TabSynthez[Test],"="&amp;$AE57&amp;".*",TabSynthez[Page11],"Indéterminé")&gt;0,0,1),0)</f>
        <v>0</v>
      </c>
      <c r="AR170" s="261">
        <f>IF(COUNTIFS(TabSynthez[Test],"="&amp;$AE57&amp;".*",TabSynthez[Page12],"Invalidé")&gt;0,IF(COUNTIFS(TabSynthez[Test],"="&amp;$AE57&amp;".*",TabSynthez[Page12],"Indéterminé")&gt;0,0,1),0)</f>
        <v>0</v>
      </c>
      <c r="AS170" s="261">
        <f>IF(COUNTIFS(TabSynthez[Test],"="&amp;$AE57&amp;".*",TabSynthez[Page13],"Invalidé")&gt;0,IF(COUNTIFS(TabSynthez[Test],"="&amp;$AE57&amp;".*",TabSynthez[Page13],"Indéterminé")&gt;0,0,1),0)</f>
        <v>0</v>
      </c>
    </row>
    <row r="171" spans="1:45" s="9" customFormat="1" x14ac:dyDescent="0.25">
      <c r="A171" s="68"/>
      <c r="B171" s="74" t="str">
        <f>Modèle!B173</f>
        <v>Présentation de l'information</v>
      </c>
      <c r="C171" s="80" t="str">
        <f>Modèle!D173</f>
        <v>10.9.3</v>
      </c>
      <c r="D171" s="81" t="str">
        <f>Modèle!E173</f>
        <v>A</v>
      </c>
      <c r="E171" s="192">
        <f ca="1">COUNTIF(OFFSET(Synthèse!$G180,0,0,1,COUNTA(Synthèse!$10:$10)-6),"="&amp;$E$1)</f>
        <v>0</v>
      </c>
      <c r="F171" s="192">
        <f ca="1">COUNTIF(OFFSET(Synthèse!$G180,0,0,1,COUNTA(Synthèse!$10:$10)-6),"="&amp;$F$1)</f>
        <v>0</v>
      </c>
      <c r="G171" s="192">
        <f ca="1">COUNTIF(OFFSET(Synthèse!$G180,0,0,1,COUNTA(Synthèse!$10:$10)-6),"="&amp;$G$1)</f>
        <v>0</v>
      </c>
      <c r="H171" s="192">
        <f ca="1">COUNTIF(OFFSET(Synthèse!$G180,0,0,1,COUNTA(Synthèse!$10:$10)-6),"="&amp;$H$1)</f>
        <v>13</v>
      </c>
      <c r="I171" s="219">
        <f t="shared" ca="1" si="12"/>
        <v>13</v>
      </c>
      <c r="J171" s="68"/>
      <c r="K171" s="96"/>
      <c r="S171" s="68"/>
      <c r="U171" s="68"/>
      <c r="X171" s="68"/>
      <c r="AA171" s="68"/>
      <c r="AD171" s="68"/>
      <c r="AE171" s="229" t="str">
        <f t="shared" si="14"/>
        <v>7.1</v>
      </c>
      <c r="AG171" s="261">
        <f>IF(COUNTIFS(TabSynthez[Test],"="&amp;$AE58&amp;".*",TabSynthez[Page1],"Invalidé")&gt;0,IF(COUNTIFS(TabSynthez[Test],"="&amp;$AE58&amp;".*",TabSynthez[Page1],"Indéterminé")&gt;0,0,1),0)</f>
        <v>1</v>
      </c>
      <c r="AH171" s="261">
        <f>IF(COUNTIFS(TabSynthez[Test],"="&amp;$AE58&amp;".*",TabSynthez[Page2],"Invalidé")&gt;0,IF(COUNTIFS(TabSynthez[Test],"="&amp;$AE58&amp;".*",TabSynthez[Page2],"Indéterminé")&gt;0,0,1),0)</f>
        <v>1</v>
      </c>
      <c r="AI171" s="261">
        <f>IF(COUNTIFS(TabSynthez[Test],"="&amp;$AE58&amp;".*",TabSynthez[Page3],"Invalidé")&gt;0,IF(COUNTIFS(TabSynthez[Test],"="&amp;$AE58&amp;".*",TabSynthez[Page3],"Indéterminé")&gt;0,0,1),0)</f>
        <v>1</v>
      </c>
      <c r="AJ171" s="261">
        <f>IF(COUNTIFS(TabSynthez[Test],"="&amp;$AE58&amp;".*",TabSynthez[Page4],"Invalidé")&gt;0,IF(COUNTIFS(TabSynthez[Test],"="&amp;$AE58&amp;".*",TabSynthez[Page4],"Indéterminé")&gt;0,0,1),0)</f>
        <v>1</v>
      </c>
      <c r="AK171" s="261">
        <f>IF(COUNTIFS(TabSynthez[Test],"="&amp;$AE58&amp;".*",TabSynthez[Page5],"Invalidé")&gt;0,IF(COUNTIFS(TabSynthez[Test],"="&amp;$AE58&amp;".*",TabSynthez[Page5],"Indéterminé")&gt;0,0,1),0)</f>
        <v>1</v>
      </c>
      <c r="AL171" s="261">
        <f>IF(COUNTIFS(TabSynthez[Test],"="&amp;$AE58&amp;".*",TabSynthez[Page6],"Invalidé")&gt;0,IF(COUNTIFS(TabSynthez[Test],"="&amp;$AE58&amp;".*",TabSynthez[Page6],"Indéterminé")&gt;0,0,1),0)</f>
        <v>1</v>
      </c>
      <c r="AM171" s="261">
        <f>IF(COUNTIFS(TabSynthez[Test],"="&amp;$AE58&amp;".*",TabSynthez[Page7],"Invalidé")&gt;0,IF(COUNTIFS(TabSynthez[Test],"="&amp;$AE58&amp;".*",TabSynthez[Page7],"Indéterminé")&gt;0,0,1),0)</f>
        <v>1</v>
      </c>
      <c r="AN171" s="261">
        <f>IF(COUNTIFS(TabSynthez[Test],"="&amp;$AE58&amp;".*",TabSynthez[Page8],"Invalidé")&gt;0,IF(COUNTIFS(TabSynthez[Test],"="&amp;$AE58&amp;".*",TabSynthez[Page8],"Indéterminé")&gt;0,0,1),0)</f>
        <v>1</v>
      </c>
      <c r="AO171" s="261">
        <f>IF(COUNTIFS(TabSynthez[Test],"="&amp;$AE58&amp;".*",TabSynthez[Page9],"Invalidé")&gt;0,IF(COUNTIFS(TabSynthez[Test],"="&amp;$AE58&amp;".*",TabSynthez[Page9],"Indéterminé")&gt;0,0,1),0)</f>
        <v>1</v>
      </c>
      <c r="AP171" s="261">
        <f>IF(COUNTIFS(TabSynthez[Test],"="&amp;$AE58&amp;".*",TabSynthez[Page10],"Invalidé")&gt;0,IF(COUNTIFS(TabSynthez[Test],"="&amp;$AE58&amp;".*",TabSynthez[Page10],"Indéterminé")&gt;0,0,1),0)</f>
        <v>1</v>
      </c>
      <c r="AQ171" s="261">
        <f>IF(COUNTIFS(TabSynthez[Test],"="&amp;$AE58&amp;".*",TabSynthez[Page11],"Invalidé")&gt;0,IF(COUNTIFS(TabSynthez[Test],"="&amp;$AE58&amp;".*",TabSynthez[Page11],"Indéterminé")&gt;0,0,1),0)</f>
        <v>1</v>
      </c>
      <c r="AR171" s="261">
        <f>IF(COUNTIFS(TabSynthez[Test],"="&amp;$AE58&amp;".*",TabSynthez[Page12],"Invalidé")&gt;0,IF(COUNTIFS(TabSynthez[Test],"="&amp;$AE58&amp;".*",TabSynthez[Page12],"Indéterminé")&gt;0,0,1),0)</f>
        <v>1</v>
      </c>
      <c r="AS171" s="261">
        <f>IF(COUNTIFS(TabSynthez[Test],"="&amp;$AE58&amp;".*",TabSynthez[Page13],"Invalidé")&gt;0,IF(COUNTIFS(TabSynthez[Test],"="&amp;$AE58&amp;".*",TabSynthez[Page13],"Indéterminé")&gt;0,0,1),0)</f>
        <v>1</v>
      </c>
    </row>
    <row r="172" spans="1:45" s="9" customFormat="1" x14ac:dyDescent="0.25">
      <c r="A172" s="68"/>
      <c r="B172" s="74" t="str">
        <f>Modèle!B174</f>
        <v>Présentation de l'information</v>
      </c>
      <c r="C172" s="80" t="str">
        <f>Modèle!D174</f>
        <v>10.9.4</v>
      </c>
      <c r="D172" s="81" t="str">
        <f>Modèle!E174</f>
        <v>A</v>
      </c>
      <c r="E172" s="192">
        <f ca="1">COUNTIF(OFFSET(Synthèse!$G181,0,0,1,COUNTA(Synthèse!$10:$10)-6),"="&amp;$E$1)</f>
        <v>0</v>
      </c>
      <c r="F172" s="192">
        <f ca="1">COUNTIF(OFFSET(Synthèse!$G181,0,0,1,COUNTA(Synthèse!$10:$10)-6),"="&amp;$F$1)</f>
        <v>0</v>
      </c>
      <c r="G172" s="192">
        <f ca="1">COUNTIF(OFFSET(Synthèse!$G181,0,0,1,COUNTA(Synthèse!$10:$10)-6),"="&amp;$G$1)</f>
        <v>0</v>
      </c>
      <c r="H172" s="192">
        <f ca="1">COUNTIF(OFFSET(Synthèse!$G181,0,0,1,COUNTA(Synthèse!$10:$10)-6),"="&amp;$H$1)</f>
        <v>13</v>
      </c>
      <c r="I172" s="219">
        <f t="shared" ca="1" si="12"/>
        <v>13</v>
      </c>
      <c r="J172" s="68"/>
      <c r="K172" s="96"/>
      <c r="S172" s="68"/>
      <c r="U172" s="68"/>
      <c r="X172" s="68"/>
      <c r="AA172" s="68"/>
      <c r="AD172" s="68"/>
      <c r="AE172" s="229" t="str">
        <f t="shared" si="14"/>
        <v>7.2</v>
      </c>
      <c r="AG172" s="261">
        <f>IF(COUNTIFS(TabSynthez[Test],"="&amp;$AE59&amp;".*",TabSynthez[Page1],"Invalidé")&gt;0,IF(COUNTIFS(TabSynthez[Test],"="&amp;$AE59&amp;".*",TabSynthez[Page1],"Indéterminé")&gt;0,0,1),0)</f>
        <v>0</v>
      </c>
      <c r="AH172" s="261">
        <f>IF(COUNTIFS(TabSynthez[Test],"="&amp;$AE59&amp;".*",TabSynthez[Page2],"Invalidé")&gt;0,IF(COUNTIFS(TabSynthez[Test],"="&amp;$AE59&amp;".*",TabSynthez[Page2],"Indéterminé")&gt;0,0,1),0)</f>
        <v>0</v>
      </c>
      <c r="AI172" s="261">
        <f>IF(COUNTIFS(TabSynthez[Test],"="&amp;$AE59&amp;".*",TabSynthez[Page3],"Invalidé")&gt;0,IF(COUNTIFS(TabSynthez[Test],"="&amp;$AE59&amp;".*",TabSynthez[Page3],"Indéterminé")&gt;0,0,1),0)</f>
        <v>0</v>
      </c>
      <c r="AJ172" s="261">
        <f>IF(COUNTIFS(TabSynthez[Test],"="&amp;$AE59&amp;".*",TabSynthez[Page4],"Invalidé")&gt;0,IF(COUNTIFS(TabSynthez[Test],"="&amp;$AE59&amp;".*",TabSynthez[Page4],"Indéterminé")&gt;0,0,1),0)</f>
        <v>0</v>
      </c>
      <c r="AK172" s="261">
        <f>IF(COUNTIFS(TabSynthez[Test],"="&amp;$AE59&amp;".*",TabSynthez[Page5],"Invalidé")&gt;0,IF(COUNTIFS(TabSynthez[Test],"="&amp;$AE59&amp;".*",TabSynthez[Page5],"Indéterminé")&gt;0,0,1),0)</f>
        <v>0</v>
      </c>
      <c r="AL172" s="261">
        <f>IF(COUNTIFS(TabSynthez[Test],"="&amp;$AE59&amp;".*",TabSynthez[Page6],"Invalidé")&gt;0,IF(COUNTIFS(TabSynthez[Test],"="&amp;$AE59&amp;".*",TabSynthez[Page6],"Indéterminé")&gt;0,0,1),0)</f>
        <v>0</v>
      </c>
      <c r="AM172" s="261">
        <f>IF(COUNTIFS(TabSynthez[Test],"="&amp;$AE59&amp;".*",TabSynthez[Page7],"Invalidé")&gt;0,IF(COUNTIFS(TabSynthez[Test],"="&amp;$AE59&amp;".*",TabSynthez[Page7],"Indéterminé")&gt;0,0,1),0)</f>
        <v>0</v>
      </c>
      <c r="AN172" s="261">
        <f>IF(COUNTIFS(TabSynthez[Test],"="&amp;$AE59&amp;".*",TabSynthez[Page8],"Invalidé")&gt;0,IF(COUNTIFS(TabSynthez[Test],"="&amp;$AE59&amp;".*",TabSynthez[Page8],"Indéterminé")&gt;0,0,1),0)</f>
        <v>0</v>
      </c>
      <c r="AO172" s="261">
        <f>IF(COUNTIFS(TabSynthez[Test],"="&amp;$AE59&amp;".*",TabSynthez[Page9],"Invalidé")&gt;0,IF(COUNTIFS(TabSynthez[Test],"="&amp;$AE59&amp;".*",TabSynthez[Page9],"Indéterminé")&gt;0,0,1),0)</f>
        <v>0</v>
      </c>
      <c r="AP172" s="261">
        <f>IF(COUNTIFS(TabSynthez[Test],"="&amp;$AE59&amp;".*",TabSynthez[Page10],"Invalidé")&gt;0,IF(COUNTIFS(TabSynthez[Test],"="&amp;$AE59&amp;".*",TabSynthez[Page10],"Indéterminé")&gt;0,0,1),0)</f>
        <v>0</v>
      </c>
      <c r="AQ172" s="261">
        <f>IF(COUNTIFS(TabSynthez[Test],"="&amp;$AE59&amp;".*",TabSynthez[Page11],"Invalidé")&gt;0,IF(COUNTIFS(TabSynthez[Test],"="&amp;$AE59&amp;".*",TabSynthez[Page11],"Indéterminé")&gt;0,0,1),0)</f>
        <v>0</v>
      </c>
      <c r="AR172" s="261">
        <f>IF(COUNTIFS(TabSynthez[Test],"="&amp;$AE59&amp;".*",TabSynthez[Page12],"Invalidé")&gt;0,IF(COUNTIFS(TabSynthez[Test],"="&amp;$AE59&amp;".*",TabSynthez[Page12],"Indéterminé")&gt;0,0,1),0)</f>
        <v>0</v>
      </c>
      <c r="AS172" s="261">
        <f>IF(COUNTIFS(TabSynthez[Test],"="&amp;$AE59&amp;".*",TabSynthez[Page13],"Invalidé")&gt;0,IF(COUNTIFS(TabSynthez[Test],"="&amp;$AE59&amp;".*",TabSynthez[Page13],"Indéterminé")&gt;0,0,1),0)</f>
        <v>0</v>
      </c>
    </row>
    <row r="173" spans="1:45" s="9" customFormat="1" x14ac:dyDescent="0.25">
      <c r="A173" s="68"/>
      <c r="B173" s="75" t="str">
        <f>Modèle!B175</f>
        <v>Présentation de l'information</v>
      </c>
      <c r="C173" s="82" t="str">
        <f>Modèle!D175</f>
        <v>10.10.1</v>
      </c>
      <c r="D173" s="83" t="str">
        <f>Modèle!E175</f>
        <v>A</v>
      </c>
      <c r="E173" s="193">
        <f ca="1">COUNTIF(OFFSET(Synthèse!$G182,0,0,1,COUNTA(Synthèse!$10:$10)-6),"="&amp;$E$1)</f>
        <v>0</v>
      </c>
      <c r="F173" s="193">
        <f ca="1">COUNTIF(OFFSET(Synthèse!$G182,0,0,1,COUNTA(Synthèse!$10:$10)-6),"="&amp;$F$1)</f>
        <v>13</v>
      </c>
      <c r="G173" s="193">
        <f ca="1">COUNTIF(OFFSET(Synthèse!$G182,0,0,1,COUNTA(Synthèse!$10:$10)-6),"="&amp;$G$1)</f>
        <v>0</v>
      </c>
      <c r="H173" s="193">
        <f ca="1">COUNTIF(OFFSET(Synthèse!$G182,0,0,1,COUNTA(Synthèse!$10:$10)-6),"="&amp;$H$1)</f>
        <v>0</v>
      </c>
      <c r="I173" s="219">
        <f t="shared" ca="1" si="12"/>
        <v>13</v>
      </c>
      <c r="J173" s="68"/>
      <c r="K173" s="96"/>
      <c r="S173" s="68"/>
      <c r="U173" s="68"/>
      <c r="X173" s="68"/>
      <c r="AA173" s="68"/>
      <c r="AD173" s="68"/>
      <c r="AE173" s="229" t="str">
        <f t="shared" si="14"/>
        <v>7.3</v>
      </c>
      <c r="AG173" s="261">
        <f>IF(COUNTIFS(TabSynthez[Test],"="&amp;$AE60&amp;".*",TabSynthez[Page1],"Invalidé")&gt;0,IF(COUNTIFS(TabSynthez[Test],"="&amp;$AE60&amp;".*",TabSynthez[Page1],"Indéterminé")&gt;0,0,1),0)</f>
        <v>1</v>
      </c>
      <c r="AH173" s="261">
        <f>IF(COUNTIFS(TabSynthez[Test],"="&amp;$AE60&amp;".*",TabSynthez[Page2],"Invalidé")&gt;0,IF(COUNTIFS(TabSynthez[Test],"="&amp;$AE60&amp;".*",TabSynthez[Page2],"Indéterminé")&gt;0,0,1),0)</f>
        <v>1</v>
      </c>
      <c r="AI173" s="261">
        <f>IF(COUNTIFS(TabSynthez[Test],"="&amp;$AE60&amp;".*",TabSynthez[Page3],"Invalidé")&gt;0,IF(COUNTIFS(TabSynthez[Test],"="&amp;$AE60&amp;".*",TabSynthez[Page3],"Indéterminé")&gt;0,0,1),0)</f>
        <v>1</v>
      </c>
      <c r="AJ173" s="261">
        <f>IF(COUNTIFS(TabSynthez[Test],"="&amp;$AE60&amp;".*",TabSynthez[Page4],"Invalidé")&gt;0,IF(COUNTIFS(TabSynthez[Test],"="&amp;$AE60&amp;".*",TabSynthez[Page4],"Indéterminé")&gt;0,0,1),0)</f>
        <v>1</v>
      </c>
      <c r="AK173" s="261">
        <f>IF(COUNTIFS(TabSynthez[Test],"="&amp;$AE60&amp;".*",TabSynthez[Page5],"Invalidé")&gt;0,IF(COUNTIFS(TabSynthez[Test],"="&amp;$AE60&amp;".*",TabSynthez[Page5],"Indéterminé")&gt;0,0,1),0)</f>
        <v>1</v>
      </c>
      <c r="AL173" s="261">
        <f>IF(COUNTIFS(TabSynthez[Test],"="&amp;$AE60&amp;".*",TabSynthez[Page6],"Invalidé")&gt;0,IF(COUNTIFS(TabSynthez[Test],"="&amp;$AE60&amp;".*",TabSynthez[Page6],"Indéterminé")&gt;0,0,1),0)</f>
        <v>1</v>
      </c>
      <c r="AM173" s="261">
        <f>IF(COUNTIFS(TabSynthez[Test],"="&amp;$AE60&amp;".*",TabSynthez[Page7],"Invalidé")&gt;0,IF(COUNTIFS(TabSynthez[Test],"="&amp;$AE60&amp;".*",TabSynthez[Page7],"Indéterminé")&gt;0,0,1),0)</f>
        <v>1</v>
      </c>
      <c r="AN173" s="261">
        <f>IF(COUNTIFS(TabSynthez[Test],"="&amp;$AE60&amp;".*",TabSynthez[Page8],"Invalidé")&gt;0,IF(COUNTIFS(TabSynthez[Test],"="&amp;$AE60&amp;".*",TabSynthez[Page8],"Indéterminé")&gt;0,0,1),0)</f>
        <v>1</v>
      </c>
      <c r="AO173" s="261">
        <f>IF(COUNTIFS(TabSynthez[Test],"="&amp;$AE60&amp;".*",TabSynthez[Page9],"Invalidé")&gt;0,IF(COUNTIFS(TabSynthez[Test],"="&amp;$AE60&amp;".*",TabSynthez[Page9],"Indéterminé")&gt;0,0,1),0)</f>
        <v>1</v>
      </c>
      <c r="AP173" s="261">
        <f>IF(COUNTIFS(TabSynthez[Test],"="&amp;$AE60&amp;".*",TabSynthez[Page10],"Invalidé")&gt;0,IF(COUNTIFS(TabSynthez[Test],"="&amp;$AE60&amp;".*",TabSynthez[Page10],"Indéterminé")&gt;0,0,1),0)</f>
        <v>1</v>
      </c>
      <c r="AQ173" s="261">
        <f>IF(COUNTIFS(TabSynthez[Test],"="&amp;$AE60&amp;".*",TabSynthez[Page11],"Invalidé")&gt;0,IF(COUNTIFS(TabSynthez[Test],"="&amp;$AE60&amp;".*",TabSynthez[Page11],"Indéterminé")&gt;0,0,1),0)</f>
        <v>1</v>
      </c>
      <c r="AR173" s="261">
        <f>IF(COUNTIFS(TabSynthez[Test],"="&amp;$AE60&amp;".*",TabSynthez[Page12],"Invalidé")&gt;0,IF(COUNTIFS(TabSynthez[Test],"="&amp;$AE60&amp;".*",TabSynthez[Page12],"Indéterminé")&gt;0,0,1),0)</f>
        <v>1</v>
      </c>
      <c r="AS173" s="261">
        <f>IF(COUNTIFS(TabSynthez[Test],"="&amp;$AE60&amp;".*",TabSynthez[Page13],"Invalidé")&gt;0,IF(COUNTIFS(TabSynthez[Test],"="&amp;$AE60&amp;".*",TabSynthez[Page13],"Indéterminé")&gt;0,0,1),0)</f>
        <v>1</v>
      </c>
    </row>
    <row r="174" spans="1:45" s="9" customFormat="1" x14ac:dyDescent="0.25">
      <c r="A174" s="68"/>
      <c r="B174" s="75" t="str">
        <f>Modèle!B176</f>
        <v>Présentation de l'information</v>
      </c>
      <c r="C174" s="82" t="str">
        <f>Modèle!D176</f>
        <v>10.10.2</v>
      </c>
      <c r="D174" s="83" t="str">
        <f>Modèle!E176</f>
        <v>A</v>
      </c>
      <c r="E174" s="193">
        <f ca="1">COUNTIF(OFFSET(Synthèse!$G183,0,0,1,COUNTA(Synthèse!$10:$10)-6),"="&amp;$E$1)</f>
        <v>0</v>
      </c>
      <c r="F174" s="193">
        <f ca="1">COUNTIF(OFFSET(Synthèse!$G183,0,0,1,COUNTA(Synthèse!$10:$10)-6),"="&amp;$F$1)</f>
        <v>13</v>
      </c>
      <c r="G174" s="193">
        <f ca="1">COUNTIF(OFFSET(Synthèse!$G183,0,0,1,COUNTA(Synthèse!$10:$10)-6),"="&amp;$G$1)</f>
        <v>0</v>
      </c>
      <c r="H174" s="193">
        <f ca="1">COUNTIF(OFFSET(Synthèse!$G183,0,0,1,COUNTA(Synthèse!$10:$10)-6),"="&amp;$H$1)</f>
        <v>0</v>
      </c>
      <c r="I174" s="219">
        <f t="shared" ca="1" si="12"/>
        <v>13</v>
      </c>
      <c r="J174" s="68"/>
      <c r="K174" s="96"/>
      <c r="S174" s="68"/>
      <c r="U174" s="68"/>
      <c r="X174" s="68"/>
      <c r="AA174" s="68"/>
      <c r="AD174" s="68"/>
      <c r="AE174" s="229" t="str">
        <f t="shared" si="14"/>
        <v>7.4</v>
      </c>
      <c r="AG174" s="261">
        <f>IF(COUNTIFS(TabSynthez[Test],"="&amp;$AE61&amp;".*",TabSynthez[Page1],"Invalidé")&gt;0,IF(COUNTIFS(TabSynthez[Test],"="&amp;$AE61&amp;".*",TabSynthez[Page1],"Indéterminé")&gt;0,0,1),0)</f>
        <v>1</v>
      </c>
      <c r="AH174" s="261">
        <f>IF(COUNTIFS(TabSynthez[Test],"="&amp;$AE61&amp;".*",TabSynthez[Page2],"Invalidé")&gt;0,IF(COUNTIFS(TabSynthez[Test],"="&amp;$AE61&amp;".*",TabSynthez[Page2],"Indéterminé")&gt;0,0,1),0)</f>
        <v>1</v>
      </c>
      <c r="AI174" s="261">
        <f>IF(COUNTIFS(TabSynthez[Test],"="&amp;$AE61&amp;".*",TabSynthez[Page3],"Invalidé")&gt;0,IF(COUNTIFS(TabSynthez[Test],"="&amp;$AE61&amp;".*",TabSynthez[Page3],"Indéterminé")&gt;0,0,1),0)</f>
        <v>1</v>
      </c>
      <c r="AJ174" s="261">
        <f>IF(COUNTIFS(TabSynthez[Test],"="&amp;$AE61&amp;".*",TabSynthez[Page4],"Invalidé")&gt;0,IF(COUNTIFS(TabSynthez[Test],"="&amp;$AE61&amp;".*",TabSynthez[Page4],"Indéterminé")&gt;0,0,1),0)</f>
        <v>1</v>
      </c>
      <c r="AK174" s="261">
        <f>IF(COUNTIFS(TabSynthez[Test],"="&amp;$AE61&amp;".*",TabSynthez[Page5],"Invalidé")&gt;0,IF(COUNTIFS(TabSynthez[Test],"="&amp;$AE61&amp;".*",TabSynthez[Page5],"Indéterminé")&gt;0,0,1),0)</f>
        <v>1</v>
      </c>
      <c r="AL174" s="261">
        <f>IF(COUNTIFS(TabSynthez[Test],"="&amp;$AE61&amp;".*",TabSynthez[Page6],"Invalidé")&gt;0,IF(COUNTIFS(TabSynthez[Test],"="&amp;$AE61&amp;".*",TabSynthez[Page6],"Indéterminé")&gt;0,0,1),0)</f>
        <v>1</v>
      </c>
      <c r="AM174" s="261">
        <f>IF(COUNTIFS(TabSynthez[Test],"="&amp;$AE61&amp;".*",TabSynthez[Page7],"Invalidé")&gt;0,IF(COUNTIFS(TabSynthez[Test],"="&amp;$AE61&amp;".*",TabSynthez[Page7],"Indéterminé")&gt;0,0,1),0)</f>
        <v>1</v>
      </c>
      <c r="AN174" s="261">
        <f>IF(COUNTIFS(TabSynthez[Test],"="&amp;$AE61&amp;".*",TabSynthez[Page8],"Invalidé")&gt;0,IF(COUNTIFS(TabSynthez[Test],"="&amp;$AE61&amp;".*",TabSynthez[Page8],"Indéterminé")&gt;0,0,1),0)</f>
        <v>1</v>
      </c>
      <c r="AO174" s="261">
        <f>IF(COUNTIFS(TabSynthez[Test],"="&amp;$AE61&amp;".*",TabSynthez[Page9],"Invalidé")&gt;0,IF(COUNTIFS(TabSynthez[Test],"="&amp;$AE61&amp;".*",TabSynthez[Page9],"Indéterminé")&gt;0,0,1),0)</f>
        <v>1</v>
      </c>
      <c r="AP174" s="261">
        <f>IF(COUNTIFS(TabSynthez[Test],"="&amp;$AE61&amp;".*",TabSynthez[Page10],"Invalidé")&gt;0,IF(COUNTIFS(TabSynthez[Test],"="&amp;$AE61&amp;".*",TabSynthez[Page10],"Indéterminé")&gt;0,0,1),0)</f>
        <v>1</v>
      </c>
      <c r="AQ174" s="261">
        <f>IF(COUNTIFS(TabSynthez[Test],"="&amp;$AE61&amp;".*",TabSynthez[Page11],"Invalidé")&gt;0,IF(COUNTIFS(TabSynthez[Test],"="&amp;$AE61&amp;".*",TabSynthez[Page11],"Indéterminé")&gt;0,0,1),0)</f>
        <v>1</v>
      </c>
      <c r="AR174" s="261">
        <f>IF(COUNTIFS(TabSynthez[Test],"="&amp;$AE61&amp;".*",TabSynthez[Page12],"Invalidé")&gt;0,IF(COUNTIFS(TabSynthez[Test],"="&amp;$AE61&amp;".*",TabSynthez[Page12],"Indéterminé")&gt;0,0,1),0)</f>
        <v>1</v>
      </c>
      <c r="AS174" s="261">
        <f>IF(COUNTIFS(TabSynthez[Test],"="&amp;$AE61&amp;".*",TabSynthez[Page13],"Invalidé")&gt;0,IF(COUNTIFS(TabSynthez[Test],"="&amp;$AE61&amp;".*",TabSynthez[Page13],"Indéterminé")&gt;0,0,1),0)</f>
        <v>1</v>
      </c>
    </row>
    <row r="175" spans="1:45" s="9" customFormat="1" x14ac:dyDescent="0.25">
      <c r="A175" s="68"/>
      <c r="B175" s="75" t="str">
        <f>Modèle!B177</f>
        <v>Présentation de l'information</v>
      </c>
      <c r="C175" s="82" t="str">
        <f>Modèle!D177</f>
        <v>10.10.3</v>
      </c>
      <c r="D175" s="83" t="str">
        <f>Modèle!E177</f>
        <v>A</v>
      </c>
      <c r="E175" s="193">
        <f ca="1">COUNTIF(OFFSET(Synthèse!$G184,0,0,1,COUNTA(Synthèse!$10:$10)-6),"="&amp;$E$1)</f>
        <v>0</v>
      </c>
      <c r="F175" s="193">
        <f ca="1">COUNTIF(OFFSET(Synthèse!$G184,0,0,1,COUNTA(Synthèse!$10:$10)-6),"="&amp;$F$1)</f>
        <v>0</v>
      </c>
      <c r="G175" s="193">
        <f ca="1">COUNTIF(OFFSET(Synthèse!$G184,0,0,1,COUNTA(Synthèse!$10:$10)-6),"="&amp;$G$1)</f>
        <v>0</v>
      </c>
      <c r="H175" s="193">
        <f ca="1">COUNTIF(OFFSET(Synthèse!$G184,0,0,1,COUNTA(Synthèse!$10:$10)-6),"="&amp;$H$1)</f>
        <v>13</v>
      </c>
      <c r="I175" s="219">
        <f t="shared" ca="1" si="12"/>
        <v>13</v>
      </c>
      <c r="J175" s="68"/>
      <c r="K175" s="96"/>
      <c r="S175" s="68"/>
      <c r="U175" s="68"/>
      <c r="X175" s="68"/>
      <c r="AA175" s="68"/>
      <c r="AD175" s="68"/>
      <c r="AE175" s="229" t="str">
        <f t="shared" si="14"/>
        <v>7.5</v>
      </c>
      <c r="AG175" s="261">
        <f>IF(COUNTIFS(TabSynthez[Test],"="&amp;$AE62&amp;".*",TabSynthez[Page1],"Invalidé")&gt;0,IF(COUNTIFS(TabSynthez[Test],"="&amp;$AE62&amp;".*",TabSynthez[Page1],"Indéterminé")&gt;0,0,1),0)</f>
        <v>0</v>
      </c>
      <c r="AH175" s="261">
        <f>IF(COUNTIFS(TabSynthez[Test],"="&amp;$AE62&amp;".*",TabSynthez[Page2],"Invalidé")&gt;0,IF(COUNTIFS(TabSynthez[Test],"="&amp;$AE62&amp;".*",TabSynthez[Page2],"Indéterminé")&gt;0,0,1),0)</f>
        <v>0</v>
      </c>
      <c r="AI175" s="261">
        <f>IF(COUNTIFS(TabSynthez[Test],"="&amp;$AE62&amp;".*",TabSynthez[Page3],"Invalidé")&gt;0,IF(COUNTIFS(TabSynthez[Test],"="&amp;$AE62&amp;".*",TabSynthez[Page3],"Indéterminé")&gt;0,0,1),0)</f>
        <v>1</v>
      </c>
      <c r="AJ175" s="261">
        <f>IF(COUNTIFS(TabSynthez[Test],"="&amp;$AE62&amp;".*",TabSynthez[Page4],"Invalidé")&gt;0,IF(COUNTIFS(TabSynthez[Test],"="&amp;$AE62&amp;".*",TabSynthez[Page4],"Indéterminé")&gt;0,0,1),0)</f>
        <v>0</v>
      </c>
      <c r="AK175" s="261">
        <f>IF(COUNTIFS(TabSynthez[Test],"="&amp;$AE62&amp;".*",TabSynthez[Page5],"Invalidé")&gt;0,IF(COUNTIFS(TabSynthez[Test],"="&amp;$AE62&amp;".*",TabSynthez[Page5],"Indéterminé")&gt;0,0,1),0)</f>
        <v>0</v>
      </c>
      <c r="AL175" s="261">
        <f>IF(COUNTIFS(TabSynthez[Test],"="&amp;$AE62&amp;".*",TabSynthez[Page6],"Invalidé")&gt;0,IF(COUNTIFS(TabSynthez[Test],"="&amp;$AE62&amp;".*",TabSynthez[Page6],"Indéterminé")&gt;0,0,1),0)</f>
        <v>0</v>
      </c>
      <c r="AM175" s="261">
        <f>IF(COUNTIFS(TabSynthez[Test],"="&amp;$AE62&amp;".*",TabSynthez[Page7],"Invalidé")&gt;0,IF(COUNTIFS(TabSynthez[Test],"="&amp;$AE62&amp;".*",TabSynthez[Page7],"Indéterminé")&gt;0,0,1),0)</f>
        <v>0</v>
      </c>
      <c r="AN175" s="261">
        <f>IF(COUNTIFS(TabSynthez[Test],"="&amp;$AE62&amp;".*",TabSynthez[Page8],"Invalidé")&gt;0,IF(COUNTIFS(TabSynthez[Test],"="&amp;$AE62&amp;".*",TabSynthez[Page8],"Indéterminé")&gt;0,0,1),0)</f>
        <v>0</v>
      </c>
      <c r="AO175" s="261">
        <f>IF(COUNTIFS(TabSynthez[Test],"="&amp;$AE62&amp;".*",TabSynthez[Page9],"Invalidé")&gt;0,IF(COUNTIFS(TabSynthez[Test],"="&amp;$AE62&amp;".*",TabSynthez[Page9],"Indéterminé")&gt;0,0,1),0)</f>
        <v>0</v>
      </c>
      <c r="AP175" s="261">
        <f>IF(COUNTIFS(TabSynthez[Test],"="&amp;$AE62&amp;".*",TabSynthez[Page10],"Invalidé")&gt;0,IF(COUNTIFS(TabSynthez[Test],"="&amp;$AE62&amp;".*",TabSynthez[Page10],"Indéterminé")&gt;0,0,1),0)</f>
        <v>0</v>
      </c>
      <c r="AQ175" s="261">
        <f>IF(COUNTIFS(TabSynthez[Test],"="&amp;$AE62&amp;".*",TabSynthez[Page11],"Invalidé")&gt;0,IF(COUNTIFS(TabSynthez[Test],"="&amp;$AE62&amp;".*",TabSynthez[Page11],"Indéterminé")&gt;0,0,1),0)</f>
        <v>0</v>
      </c>
      <c r="AR175" s="261">
        <f>IF(COUNTIFS(TabSynthez[Test],"="&amp;$AE62&amp;".*",TabSynthez[Page12],"Invalidé")&gt;0,IF(COUNTIFS(TabSynthez[Test],"="&amp;$AE62&amp;".*",TabSynthez[Page12],"Indéterminé")&gt;0,0,1),0)</f>
        <v>0</v>
      </c>
      <c r="AS175" s="261">
        <f>IF(COUNTIFS(TabSynthez[Test],"="&amp;$AE62&amp;".*",TabSynthez[Page13],"Invalidé")&gt;0,IF(COUNTIFS(TabSynthez[Test],"="&amp;$AE62&amp;".*",TabSynthez[Page13],"Indéterminé")&gt;0,0,1),0)</f>
        <v>0</v>
      </c>
    </row>
    <row r="176" spans="1:45" s="9" customFormat="1" x14ac:dyDescent="0.25">
      <c r="A176" s="68"/>
      <c r="B176" s="75" t="str">
        <f>Modèle!B178</f>
        <v>Présentation de l'information</v>
      </c>
      <c r="C176" s="82" t="str">
        <f>Modèle!D178</f>
        <v>10.10.4</v>
      </c>
      <c r="D176" s="83" t="str">
        <f>Modèle!E178</f>
        <v>A</v>
      </c>
      <c r="E176" s="193">
        <f ca="1">COUNTIF(OFFSET(Synthèse!$G185,0,0,1,COUNTA(Synthèse!$10:$10)-6),"="&amp;$E$1)</f>
        <v>0</v>
      </c>
      <c r="F176" s="193">
        <f ca="1">COUNTIF(OFFSET(Synthèse!$G185,0,0,1,COUNTA(Synthèse!$10:$10)-6),"="&amp;$F$1)</f>
        <v>0</v>
      </c>
      <c r="G176" s="193">
        <f ca="1">COUNTIF(OFFSET(Synthèse!$G185,0,0,1,COUNTA(Synthèse!$10:$10)-6),"="&amp;$G$1)</f>
        <v>0</v>
      </c>
      <c r="H176" s="193">
        <f ca="1">COUNTIF(OFFSET(Synthèse!$G185,0,0,1,COUNTA(Synthèse!$10:$10)-6),"="&amp;$H$1)</f>
        <v>13</v>
      </c>
      <c r="I176" s="219">
        <f t="shared" ca="1" si="12"/>
        <v>13</v>
      </c>
      <c r="J176" s="68"/>
      <c r="K176" s="96"/>
      <c r="S176" s="68"/>
      <c r="U176" s="68"/>
      <c r="X176" s="68"/>
      <c r="AA176" s="68"/>
      <c r="AD176" s="68"/>
      <c r="AE176" s="229" t="str">
        <f t="shared" si="14"/>
        <v>8.1</v>
      </c>
      <c r="AG176" s="261">
        <f>IF(COUNTIFS(TabSynthez[Test],"="&amp;$AE63&amp;".*",TabSynthez[Page1],"Invalidé")&gt;0,IF(COUNTIFS(TabSynthez[Test],"="&amp;$AE63&amp;".*",TabSynthez[Page1],"Indéterminé")&gt;0,0,1),0)</f>
        <v>0</v>
      </c>
      <c r="AH176" s="261">
        <f>IF(COUNTIFS(TabSynthez[Test],"="&amp;$AE63&amp;".*",TabSynthez[Page2],"Invalidé")&gt;0,IF(COUNTIFS(TabSynthez[Test],"="&amp;$AE63&amp;".*",TabSynthez[Page2],"Indéterminé")&gt;0,0,1),0)</f>
        <v>0</v>
      </c>
      <c r="AI176" s="261">
        <f>IF(COUNTIFS(TabSynthez[Test],"="&amp;$AE63&amp;".*",TabSynthez[Page3],"Invalidé")&gt;0,IF(COUNTIFS(TabSynthez[Test],"="&amp;$AE63&amp;".*",TabSynthez[Page3],"Indéterminé")&gt;0,0,1),0)</f>
        <v>0</v>
      </c>
      <c r="AJ176" s="261">
        <f>IF(COUNTIFS(TabSynthez[Test],"="&amp;$AE63&amp;".*",TabSynthez[Page4],"Invalidé")&gt;0,IF(COUNTIFS(TabSynthez[Test],"="&amp;$AE63&amp;".*",TabSynthez[Page4],"Indéterminé")&gt;0,0,1),0)</f>
        <v>0</v>
      </c>
      <c r="AK176" s="261">
        <f>IF(COUNTIFS(TabSynthez[Test],"="&amp;$AE63&amp;".*",TabSynthez[Page5],"Invalidé")&gt;0,IF(COUNTIFS(TabSynthez[Test],"="&amp;$AE63&amp;".*",TabSynthez[Page5],"Indéterminé")&gt;0,0,1),0)</f>
        <v>0</v>
      </c>
      <c r="AL176" s="261">
        <f>IF(COUNTIFS(TabSynthez[Test],"="&amp;$AE63&amp;".*",TabSynthez[Page6],"Invalidé")&gt;0,IF(COUNTIFS(TabSynthez[Test],"="&amp;$AE63&amp;".*",TabSynthez[Page6],"Indéterminé")&gt;0,0,1),0)</f>
        <v>0</v>
      </c>
      <c r="AM176" s="261">
        <f>IF(COUNTIFS(TabSynthez[Test],"="&amp;$AE63&amp;".*",TabSynthez[Page7],"Invalidé")&gt;0,IF(COUNTIFS(TabSynthez[Test],"="&amp;$AE63&amp;".*",TabSynthez[Page7],"Indéterminé")&gt;0,0,1),0)</f>
        <v>0</v>
      </c>
      <c r="AN176" s="261">
        <f>IF(COUNTIFS(TabSynthez[Test],"="&amp;$AE63&amp;".*",TabSynthez[Page8],"Invalidé")&gt;0,IF(COUNTIFS(TabSynthez[Test],"="&amp;$AE63&amp;".*",TabSynthez[Page8],"Indéterminé")&gt;0,0,1),0)</f>
        <v>0</v>
      </c>
      <c r="AO176" s="261">
        <f>IF(COUNTIFS(TabSynthez[Test],"="&amp;$AE63&amp;".*",TabSynthez[Page9],"Invalidé")&gt;0,IF(COUNTIFS(TabSynthez[Test],"="&amp;$AE63&amp;".*",TabSynthez[Page9],"Indéterminé")&gt;0,0,1),0)</f>
        <v>0</v>
      </c>
      <c r="AP176" s="261">
        <f>IF(COUNTIFS(TabSynthez[Test],"="&amp;$AE63&amp;".*",TabSynthez[Page10],"Invalidé")&gt;0,IF(COUNTIFS(TabSynthez[Test],"="&amp;$AE63&amp;".*",TabSynthez[Page10],"Indéterminé")&gt;0,0,1),0)</f>
        <v>0</v>
      </c>
      <c r="AQ176" s="261">
        <f>IF(COUNTIFS(TabSynthez[Test],"="&amp;$AE63&amp;".*",TabSynthez[Page11],"Invalidé")&gt;0,IF(COUNTIFS(TabSynthez[Test],"="&amp;$AE63&amp;".*",TabSynthez[Page11],"Indéterminé")&gt;0,0,1),0)</f>
        <v>0</v>
      </c>
      <c r="AR176" s="261">
        <f>IF(COUNTIFS(TabSynthez[Test],"="&amp;$AE63&amp;".*",TabSynthez[Page12],"Invalidé")&gt;0,IF(COUNTIFS(TabSynthez[Test],"="&amp;$AE63&amp;".*",TabSynthez[Page12],"Indéterminé")&gt;0,0,1),0)</f>
        <v>0</v>
      </c>
      <c r="AS176" s="261">
        <f>IF(COUNTIFS(TabSynthez[Test],"="&amp;$AE63&amp;".*",TabSynthez[Page13],"Invalidé")&gt;0,IF(COUNTIFS(TabSynthez[Test],"="&amp;$AE63&amp;".*",TabSynthez[Page13],"Indéterminé")&gt;0,0,1),0)</f>
        <v>0</v>
      </c>
    </row>
    <row r="177" spans="1:45" s="9" customFormat="1" x14ac:dyDescent="0.25">
      <c r="A177" s="68"/>
      <c r="B177" s="74" t="str">
        <f>Modèle!B179</f>
        <v>Présentation de l'information</v>
      </c>
      <c r="C177" s="80" t="str">
        <f>Modèle!D179</f>
        <v>10.11.1</v>
      </c>
      <c r="D177" s="81" t="str">
        <f>Modèle!E179</f>
        <v>AA</v>
      </c>
      <c r="E177" s="192">
        <f ca="1">COUNTIF(OFFSET(Synthèse!$G186,0,0,1,COUNTA(Synthèse!$10:$10)-6),"="&amp;$E$1)</f>
        <v>3</v>
      </c>
      <c r="F177" s="192">
        <f ca="1">COUNTIF(OFFSET(Synthèse!$G186,0,0,1,COUNTA(Synthèse!$10:$10)-6),"="&amp;$F$1)</f>
        <v>10</v>
      </c>
      <c r="G177" s="192">
        <f ca="1">COUNTIF(OFFSET(Synthèse!$G186,0,0,1,COUNTA(Synthèse!$10:$10)-6),"="&amp;$G$1)</f>
        <v>0</v>
      </c>
      <c r="H177" s="192">
        <f ca="1">COUNTIF(OFFSET(Synthèse!$G186,0,0,1,COUNTA(Synthèse!$10:$10)-6),"="&amp;$H$1)</f>
        <v>0</v>
      </c>
      <c r="I177" s="219">
        <f t="shared" ca="1" si="12"/>
        <v>13</v>
      </c>
      <c r="J177" s="68"/>
      <c r="K177" s="96"/>
      <c r="S177" s="68"/>
      <c r="U177" s="68"/>
      <c r="X177" s="68"/>
      <c r="AA177" s="68"/>
      <c r="AD177" s="68"/>
      <c r="AE177" s="229" t="str">
        <f t="shared" si="14"/>
        <v>8.2</v>
      </c>
      <c r="AG177" s="261">
        <f>IF(COUNTIFS(TabSynthez[Test],"="&amp;$AE64&amp;".*",TabSynthez[Page1],"Invalidé")&gt;0,IF(COUNTIFS(TabSynthez[Test],"="&amp;$AE64&amp;".*",TabSynthez[Page1],"Indéterminé")&gt;0,0,1),0)</f>
        <v>1</v>
      </c>
      <c r="AH177" s="261">
        <f>IF(COUNTIFS(TabSynthez[Test],"="&amp;$AE64&amp;".*",TabSynthez[Page2],"Invalidé")&gt;0,IF(COUNTIFS(TabSynthez[Test],"="&amp;$AE64&amp;".*",TabSynthez[Page2],"Indéterminé")&gt;0,0,1),0)</f>
        <v>1</v>
      </c>
      <c r="AI177" s="261">
        <f>IF(COUNTIFS(TabSynthez[Test],"="&amp;$AE64&amp;".*",TabSynthez[Page3],"Invalidé")&gt;0,IF(COUNTIFS(TabSynthez[Test],"="&amp;$AE64&amp;".*",TabSynthez[Page3],"Indéterminé")&gt;0,0,1),0)</f>
        <v>1</v>
      </c>
      <c r="AJ177" s="261">
        <f>IF(COUNTIFS(TabSynthez[Test],"="&amp;$AE64&amp;".*",TabSynthez[Page4],"Invalidé")&gt;0,IF(COUNTIFS(TabSynthez[Test],"="&amp;$AE64&amp;".*",TabSynthez[Page4],"Indéterminé")&gt;0,0,1),0)</f>
        <v>1</v>
      </c>
      <c r="AK177" s="261">
        <f>IF(COUNTIFS(TabSynthez[Test],"="&amp;$AE64&amp;".*",TabSynthez[Page5],"Invalidé")&gt;0,IF(COUNTIFS(TabSynthez[Test],"="&amp;$AE64&amp;".*",TabSynthez[Page5],"Indéterminé")&gt;0,0,1),0)</f>
        <v>1</v>
      </c>
      <c r="AL177" s="261">
        <f>IF(COUNTIFS(TabSynthez[Test],"="&amp;$AE64&amp;".*",TabSynthez[Page6],"Invalidé")&gt;0,IF(COUNTIFS(TabSynthez[Test],"="&amp;$AE64&amp;".*",TabSynthez[Page6],"Indéterminé")&gt;0,0,1),0)</f>
        <v>1</v>
      </c>
      <c r="AM177" s="261">
        <f>IF(COUNTIFS(TabSynthez[Test],"="&amp;$AE64&amp;".*",TabSynthez[Page7],"Invalidé")&gt;0,IF(COUNTIFS(TabSynthez[Test],"="&amp;$AE64&amp;".*",TabSynthez[Page7],"Indéterminé")&gt;0,0,1),0)</f>
        <v>1</v>
      </c>
      <c r="AN177" s="261">
        <f>IF(COUNTIFS(TabSynthez[Test],"="&amp;$AE64&amp;".*",TabSynthez[Page8],"Invalidé")&gt;0,IF(COUNTIFS(TabSynthez[Test],"="&amp;$AE64&amp;".*",TabSynthez[Page8],"Indéterminé")&gt;0,0,1),0)</f>
        <v>1</v>
      </c>
      <c r="AO177" s="261">
        <f>IF(COUNTIFS(TabSynthez[Test],"="&amp;$AE64&amp;".*",TabSynthez[Page9],"Invalidé")&gt;0,IF(COUNTIFS(TabSynthez[Test],"="&amp;$AE64&amp;".*",TabSynthez[Page9],"Indéterminé")&gt;0,0,1),0)</f>
        <v>1</v>
      </c>
      <c r="AP177" s="261">
        <f>IF(COUNTIFS(TabSynthez[Test],"="&amp;$AE64&amp;".*",TabSynthez[Page10],"Invalidé")&gt;0,IF(COUNTIFS(TabSynthez[Test],"="&amp;$AE64&amp;".*",TabSynthez[Page10],"Indéterminé")&gt;0,0,1),0)</f>
        <v>1</v>
      </c>
      <c r="AQ177" s="261">
        <f>IF(COUNTIFS(TabSynthez[Test],"="&amp;$AE64&amp;".*",TabSynthez[Page11],"Invalidé")&gt;0,IF(COUNTIFS(TabSynthez[Test],"="&amp;$AE64&amp;".*",TabSynthez[Page11],"Indéterminé")&gt;0,0,1),0)</f>
        <v>1</v>
      </c>
      <c r="AR177" s="261">
        <f>IF(COUNTIFS(TabSynthez[Test],"="&amp;$AE64&amp;".*",TabSynthez[Page12],"Invalidé")&gt;0,IF(COUNTIFS(TabSynthez[Test],"="&amp;$AE64&amp;".*",TabSynthez[Page12],"Indéterminé")&gt;0,0,1),0)</f>
        <v>1</v>
      </c>
      <c r="AS177" s="261">
        <f>IF(COUNTIFS(TabSynthez[Test],"="&amp;$AE64&amp;".*",TabSynthez[Page13],"Invalidé")&gt;0,IF(COUNTIFS(TabSynthez[Test],"="&amp;$AE64&amp;".*",TabSynthez[Page13],"Indéterminé")&gt;0,0,1),0)</f>
        <v>1</v>
      </c>
    </row>
    <row r="178" spans="1:45" s="9" customFormat="1" ht="22.5" x14ac:dyDescent="0.25">
      <c r="A178" s="68"/>
      <c r="B178" s="76" t="str">
        <f>Modèle!B180</f>
        <v>Présentation de l'information</v>
      </c>
      <c r="C178" s="84" t="str">
        <f>Modèle!D180</f>
        <v>10.11.2</v>
      </c>
      <c r="D178" s="85" t="str">
        <f>Modèle!E180</f>
        <v>AA</v>
      </c>
      <c r="E178" s="194">
        <f ca="1">COUNTIF(OFFSET(Synthèse!$G187,0,0,1,COUNTA(Synthèse!$10:$10)-6),"="&amp;$E$1)</f>
        <v>0</v>
      </c>
      <c r="F178" s="194">
        <f ca="1">COUNTIF(OFFSET(Synthèse!$G187,0,0,1,COUNTA(Synthèse!$10:$10)-6),"="&amp;$F$1)</f>
        <v>0</v>
      </c>
      <c r="G178" s="194">
        <f ca="1">COUNTIF(OFFSET(Synthèse!$G187,0,0,1,COUNTA(Synthèse!$10:$10)-6),"="&amp;$G$1)</f>
        <v>0</v>
      </c>
      <c r="H178" s="194">
        <f ca="1">COUNTIF(OFFSET(Synthèse!$G187,0,0,1,COUNTA(Synthèse!$10:$10)-6),"="&amp;$H$1)</f>
        <v>13</v>
      </c>
      <c r="I178" s="219">
        <f t="shared" ca="1" si="12"/>
        <v>13</v>
      </c>
      <c r="J178" s="68"/>
      <c r="K178" s="96"/>
      <c r="S178" s="68"/>
      <c r="U178" s="68"/>
      <c r="X178" s="68"/>
      <c r="AA178" s="68"/>
      <c r="AD178" s="68"/>
      <c r="AE178" s="229" t="str">
        <f t="shared" si="14"/>
        <v>8.3</v>
      </c>
      <c r="AG178" s="261">
        <f>IF(COUNTIFS(TabSynthez[Test],"="&amp;$AE65&amp;".*",TabSynthez[Page1],"Invalidé")&gt;0,IF(COUNTIFS(TabSynthez[Test],"="&amp;$AE65&amp;".*",TabSynthez[Page1],"Indéterminé")&gt;0,0,1),0)</f>
        <v>0</v>
      </c>
      <c r="AH178" s="261">
        <f>IF(COUNTIFS(TabSynthez[Test],"="&amp;$AE65&amp;".*",TabSynthez[Page2],"Invalidé")&gt;0,IF(COUNTIFS(TabSynthez[Test],"="&amp;$AE65&amp;".*",TabSynthez[Page2],"Indéterminé")&gt;0,0,1),0)</f>
        <v>0</v>
      </c>
      <c r="AI178" s="261">
        <f>IF(COUNTIFS(TabSynthez[Test],"="&amp;$AE65&amp;".*",TabSynthez[Page3],"Invalidé")&gt;0,IF(COUNTIFS(TabSynthez[Test],"="&amp;$AE65&amp;".*",TabSynthez[Page3],"Indéterminé")&gt;0,0,1),0)</f>
        <v>0</v>
      </c>
      <c r="AJ178" s="261">
        <f>IF(COUNTIFS(TabSynthez[Test],"="&amp;$AE65&amp;".*",TabSynthez[Page4],"Invalidé")&gt;0,IF(COUNTIFS(TabSynthez[Test],"="&amp;$AE65&amp;".*",TabSynthez[Page4],"Indéterminé")&gt;0,0,1),0)</f>
        <v>0</v>
      </c>
      <c r="AK178" s="261">
        <f>IF(COUNTIFS(TabSynthez[Test],"="&amp;$AE65&amp;".*",TabSynthez[Page5],"Invalidé")&gt;0,IF(COUNTIFS(TabSynthez[Test],"="&amp;$AE65&amp;".*",TabSynthez[Page5],"Indéterminé")&gt;0,0,1),0)</f>
        <v>0</v>
      </c>
      <c r="AL178" s="261">
        <f>IF(COUNTIFS(TabSynthez[Test],"="&amp;$AE65&amp;".*",TabSynthez[Page6],"Invalidé")&gt;0,IF(COUNTIFS(TabSynthez[Test],"="&amp;$AE65&amp;".*",TabSynthez[Page6],"Indéterminé")&gt;0,0,1),0)</f>
        <v>0</v>
      </c>
      <c r="AM178" s="261">
        <f>IF(COUNTIFS(TabSynthez[Test],"="&amp;$AE65&amp;".*",TabSynthez[Page7],"Invalidé")&gt;0,IF(COUNTIFS(TabSynthez[Test],"="&amp;$AE65&amp;".*",TabSynthez[Page7],"Indéterminé")&gt;0,0,1),0)</f>
        <v>0</v>
      </c>
      <c r="AN178" s="261">
        <f>IF(COUNTIFS(TabSynthez[Test],"="&amp;$AE65&amp;".*",TabSynthez[Page8],"Invalidé")&gt;0,IF(COUNTIFS(TabSynthez[Test],"="&amp;$AE65&amp;".*",TabSynthez[Page8],"Indéterminé")&gt;0,0,1),0)</f>
        <v>0</v>
      </c>
      <c r="AO178" s="261">
        <f>IF(COUNTIFS(TabSynthez[Test],"="&amp;$AE65&amp;".*",TabSynthez[Page9],"Invalidé")&gt;0,IF(COUNTIFS(TabSynthez[Test],"="&amp;$AE65&amp;".*",TabSynthez[Page9],"Indéterminé")&gt;0,0,1),0)</f>
        <v>0</v>
      </c>
      <c r="AP178" s="261">
        <f>IF(COUNTIFS(TabSynthez[Test],"="&amp;$AE65&amp;".*",TabSynthez[Page10],"Invalidé")&gt;0,IF(COUNTIFS(TabSynthez[Test],"="&amp;$AE65&amp;".*",TabSynthez[Page10],"Indéterminé")&gt;0,0,1),0)</f>
        <v>0</v>
      </c>
      <c r="AQ178" s="261">
        <f>IF(COUNTIFS(TabSynthez[Test],"="&amp;$AE65&amp;".*",TabSynthez[Page11],"Invalidé")&gt;0,IF(COUNTIFS(TabSynthez[Test],"="&amp;$AE65&amp;".*",TabSynthez[Page11],"Indéterminé")&gt;0,0,1),0)</f>
        <v>0</v>
      </c>
      <c r="AR178" s="261">
        <f>IF(COUNTIFS(TabSynthez[Test],"="&amp;$AE65&amp;".*",TabSynthez[Page12],"Invalidé")&gt;0,IF(COUNTIFS(TabSynthez[Test],"="&amp;$AE65&amp;".*",TabSynthez[Page12],"Indéterminé")&gt;0,0,1),0)</f>
        <v>0</v>
      </c>
      <c r="AS178" s="261">
        <f>IF(COUNTIFS(TabSynthez[Test],"="&amp;$AE65&amp;".*",TabSynthez[Page13],"Invalidé")&gt;0,IF(COUNTIFS(TabSynthez[Test],"="&amp;$AE65&amp;".*",TabSynthez[Page13],"Indéterminé")&gt;0,0,1),0)</f>
        <v>0</v>
      </c>
    </row>
    <row r="179" spans="1:45" s="9" customFormat="1" ht="22.5" x14ac:dyDescent="0.25">
      <c r="A179" s="68"/>
      <c r="B179" s="77" t="str">
        <f>Modèle!B181</f>
        <v>Présentation de l'information</v>
      </c>
      <c r="C179" s="86" t="str">
        <f>Modèle!D181</f>
        <v>10.12.1</v>
      </c>
      <c r="D179" s="87" t="str">
        <f>Modèle!E181</f>
        <v>AA</v>
      </c>
      <c r="E179" s="195">
        <f ca="1">COUNTIF(OFFSET(Synthèse!$G188,0,0,1,COUNTA(Synthèse!$10:$10)-6),"="&amp;$E$1)</f>
        <v>0</v>
      </c>
      <c r="F179" s="195">
        <f ca="1">COUNTIF(OFFSET(Synthèse!$G188,0,0,1,COUNTA(Synthèse!$10:$10)-6),"="&amp;$F$1)</f>
        <v>13</v>
      </c>
      <c r="G179" s="195">
        <f ca="1">COUNTIF(OFFSET(Synthèse!$G188,0,0,1,COUNTA(Synthèse!$10:$10)-6),"="&amp;$G$1)</f>
        <v>0</v>
      </c>
      <c r="H179" s="195">
        <f ca="1">COUNTIF(OFFSET(Synthèse!$G188,0,0,1,COUNTA(Synthèse!$10:$10)-6),"="&amp;$H$1)</f>
        <v>0</v>
      </c>
      <c r="I179" s="219">
        <f t="shared" ca="1" si="12"/>
        <v>13</v>
      </c>
      <c r="J179" s="68"/>
      <c r="K179" s="96"/>
      <c r="S179" s="68"/>
      <c r="U179" s="68"/>
      <c r="X179" s="68"/>
      <c r="AA179" s="68"/>
      <c r="AD179" s="68"/>
      <c r="AE179" s="229" t="str">
        <f t="shared" si="14"/>
        <v>8.4</v>
      </c>
      <c r="AG179" s="261">
        <f>IF(COUNTIFS(TabSynthez[Test],"="&amp;$AE66&amp;".*",TabSynthez[Page1],"Invalidé")&gt;0,IF(COUNTIFS(TabSynthez[Test],"="&amp;$AE66&amp;".*",TabSynthez[Page1],"Indéterminé")&gt;0,0,1),0)</f>
        <v>0</v>
      </c>
      <c r="AH179" s="261">
        <f>IF(COUNTIFS(TabSynthez[Test],"="&amp;$AE66&amp;".*",TabSynthez[Page2],"Invalidé")&gt;0,IF(COUNTIFS(TabSynthez[Test],"="&amp;$AE66&amp;".*",TabSynthez[Page2],"Indéterminé")&gt;0,0,1),0)</f>
        <v>0</v>
      </c>
      <c r="AI179" s="261">
        <f>IF(COUNTIFS(TabSynthez[Test],"="&amp;$AE66&amp;".*",TabSynthez[Page3],"Invalidé")&gt;0,IF(COUNTIFS(TabSynthez[Test],"="&amp;$AE66&amp;".*",TabSynthez[Page3],"Indéterminé")&gt;0,0,1),0)</f>
        <v>0</v>
      </c>
      <c r="AJ179" s="261">
        <f>IF(COUNTIFS(TabSynthez[Test],"="&amp;$AE66&amp;".*",TabSynthez[Page4],"Invalidé")&gt;0,IF(COUNTIFS(TabSynthez[Test],"="&amp;$AE66&amp;".*",TabSynthez[Page4],"Indéterminé")&gt;0,0,1),0)</f>
        <v>0</v>
      </c>
      <c r="AK179" s="261">
        <f>IF(COUNTIFS(TabSynthez[Test],"="&amp;$AE66&amp;".*",TabSynthez[Page5],"Invalidé")&gt;0,IF(COUNTIFS(TabSynthez[Test],"="&amp;$AE66&amp;".*",TabSynthez[Page5],"Indéterminé")&gt;0,0,1),0)</f>
        <v>0</v>
      </c>
      <c r="AL179" s="261">
        <f>IF(COUNTIFS(TabSynthez[Test],"="&amp;$AE66&amp;".*",TabSynthez[Page6],"Invalidé")&gt;0,IF(COUNTIFS(TabSynthez[Test],"="&amp;$AE66&amp;".*",TabSynthez[Page6],"Indéterminé")&gt;0,0,1),0)</f>
        <v>0</v>
      </c>
      <c r="AM179" s="261">
        <f>IF(COUNTIFS(TabSynthez[Test],"="&amp;$AE66&amp;".*",TabSynthez[Page7],"Invalidé")&gt;0,IF(COUNTIFS(TabSynthez[Test],"="&amp;$AE66&amp;".*",TabSynthez[Page7],"Indéterminé")&gt;0,0,1),0)</f>
        <v>0</v>
      </c>
      <c r="AN179" s="261">
        <f>IF(COUNTIFS(TabSynthez[Test],"="&amp;$AE66&amp;".*",TabSynthez[Page8],"Invalidé")&gt;0,IF(COUNTIFS(TabSynthez[Test],"="&amp;$AE66&amp;".*",TabSynthez[Page8],"Indéterminé")&gt;0,0,1),0)</f>
        <v>0</v>
      </c>
      <c r="AO179" s="261">
        <f>IF(COUNTIFS(TabSynthez[Test],"="&amp;$AE66&amp;".*",TabSynthez[Page9],"Invalidé")&gt;0,IF(COUNTIFS(TabSynthez[Test],"="&amp;$AE66&amp;".*",TabSynthez[Page9],"Indéterminé")&gt;0,0,1),0)</f>
        <v>0</v>
      </c>
      <c r="AP179" s="261">
        <f>IF(COUNTIFS(TabSynthez[Test],"="&amp;$AE66&amp;".*",TabSynthez[Page10],"Invalidé")&gt;0,IF(COUNTIFS(TabSynthez[Test],"="&amp;$AE66&amp;".*",TabSynthez[Page10],"Indéterminé")&gt;0,0,1),0)</f>
        <v>0</v>
      </c>
      <c r="AQ179" s="261">
        <f>IF(COUNTIFS(TabSynthez[Test],"="&amp;$AE66&amp;".*",TabSynthez[Page11],"Invalidé")&gt;0,IF(COUNTIFS(TabSynthez[Test],"="&amp;$AE66&amp;".*",TabSynthez[Page11],"Indéterminé")&gt;0,0,1),0)</f>
        <v>0</v>
      </c>
      <c r="AR179" s="261">
        <f>IF(COUNTIFS(TabSynthez[Test],"="&amp;$AE66&amp;".*",TabSynthez[Page12],"Invalidé")&gt;0,IF(COUNTIFS(TabSynthez[Test],"="&amp;$AE66&amp;".*",TabSynthez[Page12],"Indéterminé")&gt;0,0,1),0)</f>
        <v>0</v>
      </c>
      <c r="AS179" s="261">
        <f>IF(COUNTIFS(TabSynthez[Test],"="&amp;$AE66&amp;".*",TabSynthez[Page13],"Invalidé")&gt;0,IF(COUNTIFS(TabSynthez[Test],"="&amp;$AE66&amp;".*",TabSynthez[Page13],"Indéterminé")&gt;0,0,1),0)</f>
        <v>0</v>
      </c>
    </row>
    <row r="180" spans="1:45" s="9" customFormat="1" ht="22.5" x14ac:dyDescent="0.25">
      <c r="A180" s="68"/>
      <c r="B180" s="76" t="str">
        <f>Modèle!B182</f>
        <v>Présentation de l'information</v>
      </c>
      <c r="C180" s="84" t="str">
        <f>Modèle!D182</f>
        <v>10.13.1</v>
      </c>
      <c r="D180" s="85" t="str">
        <f>Modèle!E182</f>
        <v>AA</v>
      </c>
      <c r="E180" s="194">
        <f ca="1">COUNTIF(OFFSET(Synthèse!$G189,0,0,1,COUNTA(Synthèse!$10:$10)-6),"="&amp;$E$1)</f>
        <v>0</v>
      </c>
      <c r="F180" s="194">
        <f ca="1">COUNTIF(OFFSET(Synthèse!$G189,0,0,1,COUNTA(Synthèse!$10:$10)-6),"="&amp;$F$1)</f>
        <v>0</v>
      </c>
      <c r="G180" s="194">
        <f ca="1">COUNTIF(OFFSET(Synthèse!$G189,0,0,1,COUNTA(Synthèse!$10:$10)-6),"="&amp;$G$1)</f>
        <v>0</v>
      </c>
      <c r="H180" s="194">
        <f ca="1">COUNTIF(OFFSET(Synthèse!$G189,0,0,1,COUNTA(Synthèse!$10:$10)-6),"="&amp;$H$1)</f>
        <v>13</v>
      </c>
      <c r="I180" s="219">
        <f t="shared" ca="1" si="12"/>
        <v>13</v>
      </c>
      <c r="J180" s="68"/>
      <c r="K180" s="96"/>
      <c r="S180" s="68"/>
      <c r="U180" s="68"/>
      <c r="X180" s="68"/>
      <c r="AA180" s="68"/>
      <c r="AD180" s="68"/>
      <c r="AE180" s="229" t="str">
        <f t="shared" si="14"/>
        <v>8.5</v>
      </c>
      <c r="AG180" s="261">
        <f>IF(COUNTIFS(TabSynthez[Test],"="&amp;$AE67&amp;".*",TabSynthez[Page1],"Invalidé")&gt;0,IF(COUNTIFS(TabSynthez[Test],"="&amp;$AE67&amp;".*",TabSynthez[Page1],"Indéterminé")&gt;0,0,1),0)</f>
        <v>1</v>
      </c>
      <c r="AH180" s="261">
        <f>IF(COUNTIFS(TabSynthez[Test],"="&amp;$AE67&amp;".*",TabSynthez[Page2],"Invalidé")&gt;0,IF(COUNTIFS(TabSynthez[Test],"="&amp;$AE67&amp;".*",TabSynthez[Page2],"Indéterminé")&gt;0,0,1),0)</f>
        <v>0</v>
      </c>
      <c r="AI180" s="261">
        <f>IF(COUNTIFS(TabSynthez[Test],"="&amp;$AE67&amp;".*",TabSynthez[Page3],"Invalidé")&gt;0,IF(COUNTIFS(TabSynthez[Test],"="&amp;$AE67&amp;".*",TabSynthez[Page3],"Indéterminé")&gt;0,0,1),0)</f>
        <v>0</v>
      </c>
      <c r="AJ180" s="261">
        <f>IF(COUNTIFS(TabSynthez[Test],"="&amp;$AE67&amp;".*",TabSynthez[Page4],"Invalidé")&gt;0,IF(COUNTIFS(TabSynthez[Test],"="&amp;$AE67&amp;".*",TabSynthez[Page4],"Indéterminé")&gt;0,0,1),0)</f>
        <v>0</v>
      </c>
      <c r="AK180" s="261">
        <f>IF(COUNTIFS(TabSynthez[Test],"="&amp;$AE67&amp;".*",TabSynthez[Page5],"Invalidé")&gt;0,IF(COUNTIFS(TabSynthez[Test],"="&amp;$AE67&amp;".*",TabSynthez[Page5],"Indéterminé")&gt;0,0,1),0)</f>
        <v>0</v>
      </c>
      <c r="AL180" s="261">
        <f>IF(COUNTIFS(TabSynthez[Test],"="&amp;$AE67&amp;".*",TabSynthez[Page6],"Invalidé")&gt;0,IF(COUNTIFS(TabSynthez[Test],"="&amp;$AE67&amp;".*",TabSynthez[Page6],"Indéterminé")&gt;0,0,1),0)</f>
        <v>0</v>
      </c>
      <c r="AM180" s="261">
        <f>IF(COUNTIFS(TabSynthez[Test],"="&amp;$AE67&amp;".*",TabSynthez[Page7],"Invalidé")&gt;0,IF(COUNTIFS(TabSynthez[Test],"="&amp;$AE67&amp;".*",TabSynthez[Page7],"Indéterminé")&gt;0,0,1),0)</f>
        <v>0</v>
      </c>
      <c r="AN180" s="261">
        <f>IF(COUNTIFS(TabSynthez[Test],"="&amp;$AE67&amp;".*",TabSynthez[Page8],"Invalidé")&gt;0,IF(COUNTIFS(TabSynthez[Test],"="&amp;$AE67&amp;".*",TabSynthez[Page8],"Indéterminé")&gt;0,0,1),0)</f>
        <v>0</v>
      </c>
      <c r="AO180" s="261">
        <f>IF(COUNTIFS(TabSynthez[Test],"="&amp;$AE67&amp;".*",TabSynthez[Page9],"Invalidé")&gt;0,IF(COUNTIFS(TabSynthez[Test],"="&amp;$AE67&amp;".*",TabSynthez[Page9],"Indéterminé")&gt;0,0,1),0)</f>
        <v>0</v>
      </c>
      <c r="AP180" s="261">
        <f>IF(COUNTIFS(TabSynthez[Test],"="&amp;$AE67&amp;".*",TabSynthez[Page10],"Invalidé")&gt;0,IF(COUNTIFS(TabSynthez[Test],"="&amp;$AE67&amp;".*",TabSynthez[Page10],"Indéterminé")&gt;0,0,1),0)</f>
        <v>0</v>
      </c>
      <c r="AQ180" s="261">
        <f>IF(COUNTIFS(TabSynthez[Test],"="&amp;$AE67&amp;".*",TabSynthez[Page11],"Invalidé")&gt;0,IF(COUNTIFS(TabSynthez[Test],"="&amp;$AE67&amp;".*",TabSynthez[Page11],"Indéterminé")&gt;0,0,1),0)</f>
        <v>0</v>
      </c>
      <c r="AR180" s="261">
        <f>IF(COUNTIFS(TabSynthez[Test],"="&amp;$AE67&amp;".*",TabSynthez[Page12],"Invalidé")&gt;0,IF(COUNTIFS(TabSynthez[Test],"="&amp;$AE67&amp;".*",TabSynthez[Page12],"Indéterminé")&gt;0,0,1),0)</f>
        <v>0</v>
      </c>
      <c r="AS180" s="261">
        <f>IF(COUNTIFS(TabSynthez[Test],"="&amp;$AE67&amp;".*",TabSynthez[Page13],"Invalidé")&gt;0,IF(COUNTIFS(TabSynthez[Test],"="&amp;$AE67&amp;".*",TabSynthez[Page13],"Indéterminé")&gt;0,0,1),0)</f>
        <v>0</v>
      </c>
    </row>
    <row r="181" spans="1:45" s="9" customFormat="1" ht="22.5" x14ac:dyDescent="0.25">
      <c r="A181" s="68"/>
      <c r="B181" s="76" t="str">
        <f>Modèle!B183</f>
        <v>Présentation de l'information</v>
      </c>
      <c r="C181" s="84" t="str">
        <f>Modèle!D183</f>
        <v>10.13.2</v>
      </c>
      <c r="D181" s="85" t="str">
        <f>Modèle!E183</f>
        <v>AA</v>
      </c>
      <c r="E181" s="194">
        <f ca="1">COUNTIF(OFFSET(Synthèse!$G190,0,0,1,COUNTA(Synthèse!$10:$10)-6),"="&amp;$E$1)</f>
        <v>0</v>
      </c>
      <c r="F181" s="194">
        <f ca="1">COUNTIF(OFFSET(Synthèse!$G190,0,0,1,COUNTA(Synthèse!$10:$10)-6),"="&amp;$F$1)</f>
        <v>0</v>
      </c>
      <c r="G181" s="194">
        <f ca="1">COUNTIF(OFFSET(Synthèse!$G190,0,0,1,COUNTA(Synthèse!$10:$10)-6),"="&amp;$G$1)</f>
        <v>0</v>
      </c>
      <c r="H181" s="194">
        <f ca="1">COUNTIF(OFFSET(Synthèse!$G190,0,0,1,COUNTA(Synthèse!$10:$10)-6),"="&amp;$H$1)</f>
        <v>13</v>
      </c>
      <c r="I181" s="219">
        <f t="shared" ca="1" si="12"/>
        <v>13</v>
      </c>
      <c r="J181" s="68"/>
      <c r="K181" s="96"/>
      <c r="S181" s="68"/>
      <c r="U181" s="68"/>
      <c r="X181" s="68"/>
      <c r="AA181" s="68"/>
      <c r="AD181" s="68"/>
      <c r="AE181" s="229" t="str">
        <f t="shared" si="14"/>
        <v>8.6</v>
      </c>
      <c r="AG181" s="261">
        <f>IF(COUNTIFS(TabSynthez[Test],"="&amp;$AE68&amp;".*",TabSynthez[Page1],"Invalidé")&gt;0,IF(COUNTIFS(TabSynthez[Test],"="&amp;$AE68&amp;".*",TabSynthez[Page1],"Indéterminé")&gt;0,0,1),0)</f>
        <v>0</v>
      </c>
      <c r="AH181" s="261">
        <f>IF(COUNTIFS(TabSynthez[Test],"="&amp;$AE68&amp;".*",TabSynthez[Page2],"Invalidé")&gt;0,IF(COUNTIFS(TabSynthez[Test],"="&amp;$AE68&amp;".*",TabSynthez[Page2],"Indéterminé")&gt;0,0,1),0)</f>
        <v>1</v>
      </c>
      <c r="AI181" s="261">
        <f>IF(COUNTIFS(TabSynthez[Test],"="&amp;$AE68&amp;".*",TabSynthez[Page3],"Invalidé")&gt;0,IF(COUNTIFS(TabSynthez[Test],"="&amp;$AE68&amp;".*",TabSynthez[Page3],"Indéterminé")&gt;0,0,1),0)</f>
        <v>0</v>
      </c>
      <c r="AJ181" s="261">
        <f>IF(COUNTIFS(TabSynthez[Test],"="&amp;$AE68&amp;".*",TabSynthez[Page4],"Invalidé")&gt;0,IF(COUNTIFS(TabSynthez[Test],"="&amp;$AE68&amp;".*",TabSynthez[Page4],"Indéterminé")&gt;0,0,1),0)</f>
        <v>1</v>
      </c>
      <c r="AK181" s="261">
        <f>IF(COUNTIFS(TabSynthez[Test],"="&amp;$AE68&amp;".*",TabSynthez[Page5],"Invalidé")&gt;0,IF(COUNTIFS(TabSynthez[Test],"="&amp;$AE68&amp;".*",TabSynthez[Page5],"Indéterminé")&gt;0,0,1),0)</f>
        <v>1</v>
      </c>
      <c r="AL181" s="261">
        <f>IF(COUNTIFS(TabSynthez[Test],"="&amp;$AE68&amp;".*",TabSynthez[Page6],"Invalidé")&gt;0,IF(COUNTIFS(TabSynthez[Test],"="&amp;$AE68&amp;".*",TabSynthez[Page6],"Indéterminé")&gt;0,0,1),0)</f>
        <v>1</v>
      </c>
      <c r="AM181" s="261">
        <f>IF(COUNTIFS(TabSynthez[Test],"="&amp;$AE68&amp;".*",TabSynthez[Page7],"Invalidé")&gt;0,IF(COUNTIFS(TabSynthez[Test],"="&amp;$AE68&amp;".*",TabSynthez[Page7],"Indéterminé")&gt;0,0,1),0)</f>
        <v>1</v>
      </c>
      <c r="AN181" s="261">
        <f>IF(COUNTIFS(TabSynthez[Test],"="&amp;$AE68&amp;".*",TabSynthez[Page8],"Invalidé")&gt;0,IF(COUNTIFS(TabSynthez[Test],"="&amp;$AE68&amp;".*",TabSynthez[Page8],"Indéterminé")&gt;0,0,1),0)</f>
        <v>1</v>
      </c>
      <c r="AO181" s="261">
        <f>IF(COUNTIFS(TabSynthez[Test],"="&amp;$AE68&amp;".*",TabSynthez[Page9],"Invalidé")&gt;0,IF(COUNTIFS(TabSynthez[Test],"="&amp;$AE68&amp;".*",TabSynthez[Page9],"Indéterminé")&gt;0,0,1),0)</f>
        <v>0</v>
      </c>
      <c r="AP181" s="261">
        <f>IF(COUNTIFS(TabSynthez[Test],"="&amp;$AE68&amp;".*",TabSynthez[Page10],"Invalidé")&gt;0,IF(COUNTIFS(TabSynthez[Test],"="&amp;$AE68&amp;".*",TabSynthez[Page10],"Indéterminé")&gt;0,0,1),0)</f>
        <v>1</v>
      </c>
      <c r="AQ181" s="261">
        <f>IF(COUNTIFS(TabSynthez[Test],"="&amp;$AE68&amp;".*",TabSynthez[Page11],"Invalidé")&gt;0,IF(COUNTIFS(TabSynthez[Test],"="&amp;$AE68&amp;".*",TabSynthez[Page11],"Indéterminé")&gt;0,0,1),0)</f>
        <v>1</v>
      </c>
      <c r="AR181" s="261">
        <f>IF(COUNTIFS(TabSynthez[Test],"="&amp;$AE68&amp;".*",TabSynthez[Page12],"Invalidé")&gt;0,IF(COUNTIFS(TabSynthez[Test],"="&amp;$AE68&amp;".*",TabSynthez[Page12],"Indéterminé")&gt;0,0,1),0)</f>
        <v>1</v>
      </c>
      <c r="AS181" s="261">
        <f>IF(COUNTIFS(TabSynthez[Test],"="&amp;$AE68&amp;".*",TabSynthez[Page13],"Invalidé")&gt;0,IF(COUNTIFS(TabSynthez[Test],"="&amp;$AE68&amp;".*",TabSynthez[Page13],"Indéterminé")&gt;0,0,1),0)</f>
        <v>0</v>
      </c>
    </row>
    <row r="182" spans="1:45" s="9" customFormat="1" ht="22.5" x14ac:dyDescent="0.25">
      <c r="A182" s="68"/>
      <c r="B182" s="76" t="str">
        <f>Modèle!B184</f>
        <v>Présentation de l'information</v>
      </c>
      <c r="C182" s="84" t="str">
        <f>Modèle!D184</f>
        <v>10.13.3</v>
      </c>
      <c r="D182" s="85" t="str">
        <f>Modèle!E184</f>
        <v>AA</v>
      </c>
      <c r="E182" s="194">
        <f ca="1">COUNTIF(OFFSET(Synthèse!$G191,0,0,1,COUNTA(Synthèse!$10:$10)-6),"="&amp;$E$1)</f>
        <v>0</v>
      </c>
      <c r="F182" s="194">
        <f ca="1">COUNTIF(OFFSET(Synthèse!$G191,0,0,1,COUNTA(Synthèse!$10:$10)-6),"="&amp;$F$1)</f>
        <v>0</v>
      </c>
      <c r="G182" s="194">
        <f ca="1">COUNTIF(OFFSET(Synthèse!$G191,0,0,1,COUNTA(Synthèse!$10:$10)-6),"="&amp;$G$1)</f>
        <v>0</v>
      </c>
      <c r="H182" s="194">
        <f ca="1">COUNTIF(OFFSET(Synthèse!$G191,0,0,1,COUNTA(Synthèse!$10:$10)-6),"="&amp;$H$1)</f>
        <v>13</v>
      </c>
      <c r="I182" s="219">
        <f t="shared" ca="1" si="12"/>
        <v>13</v>
      </c>
      <c r="J182" s="68"/>
      <c r="K182" s="96"/>
      <c r="S182" s="68"/>
      <c r="U182" s="68"/>
      <c r="X182" s="68"/>
      <c r="AA182" s="68"/>
      <c r="AD182" s="68"/>
      <c r="AE182" s="229" t="str">
        <f t="shared" si="14"/>
        <v>8.7</v>
      </c>
      <c r="AG182" s="261">
        <f>IF(COUNTIFS(TabSynthez[Test],"="&amp;$AE69&amp;".*",TabSynthez[Page1],"Invalidé")&gt;0,IF(COUNTIFS(TabSynthez[Test],"="&amp;$AE69&amp;".*",TabSynthez[Page1],"Indéterminé")&gt;0,0,1),0)</f>
        <v>1</v>
      </c>
      <c r="AH182" s="261">
        <f>IF(COUNTIFS(TabSynthez[Test],"="&amp;$AE69&amp;".*",TabSynthez[Page2],"Invalidé")&gt;0,IF(COUNTIFS(TabSynthez[Test],"="&amp;$AE69&amp;".*",TabSynthez[Page2],"Indéterminé")&gt;0,0,1),0)</f>
        <v>0</v>
      </c>
      <c r="AI182" s="261">
        <f>IF(COUNTIFS(TabSynthez[Test],"="&amp;$AE69&amp;".*",TabSynthez[Page3],"Invalidé")&gt;0,IF(COUNTIFS(TabSynthez[Test],"="&amp;$AE69&amp;".*",TabSynthez[Page3],"Indéterminé")&gt;0,0,1),0)</f>
        <v>0</v>
      </c>
      <c r="AJ182" s="261">
        <f>IF(COUNTIFS(TabSynthez[Test],"="&amp;$AE69&amp;".*",TabSynthez[Page4],"Invalidé")&gt;0,IF(COUNTIFS(TabSynthez[Test],"="&amp;$AE69&amp;".*",TabSynthez[Page4],"Indéterminé")&gt;0,0,1),0)</f>
        <v>0</v>
      </c>
      <c r="AK182" s="261">
        <f>IF(COUNTIFS(TabSynthez[Test],"="&amp;$AE69&amp;".*",TabSynthez[Page5],"Invalidé")&gt;0,IF(COUNTIFS(TabSynthez[Test],"="&amp;$AE69&amp;".*",TabSynthez[Page5],"Indéterminé")&gt;0,0,1),0)</f>
        <v>0</v>
      </c>
      <c r="AL182" s="261">
        <f>IF(COUNTIFS(TabSynthez[Test],"="&amp;$AE69&amp;".*",TabSynthez[Page6],"Invalidé")&gt;0,IF(COUNTIFS(TabSynthez[Test],"="&amp;$AE69&amp;".*",TabSynthez[Page6],"Indéterminé")&gt;0,0,1),0)</f>
        <v>0</v>
      </c>
      <c r="AM182" s="261">
        <f>IF(COUNTIFS(TabSynthez[Test],"="&amp;$AE69&amp;".*",TabSynthez[Page7],"Invalidé")&gt;0,IF(COUNTIFS(TabSynthez[Test],"="&amp;$AE69&amp;".*",TabSynthez[Page7],"Indéterminé")&gt;0,0,1),0)</f>
        <v>0</v>
      </c>
      <c r="AN182" s="261">
        <f>IF(COUNTIFS(TabSynthez[Test],"="&amp;$AE69&amp;".*",TabSynthez[Page8],"Invalidé")&gt;0,IF(COUNTIFS(TabSynthez[Test],"="&amp;$AE69&amp;".*",TabSynthez[Page8],"Indéterminé")&gt;0,0,1),0)</f>
        <v>0</v>
      </c>
      <c r="AO182" s="261">
        <f>IF(COUNTIFS(TabSynthez[Test],"="&amp;$AE69&amp;".*",TabSynthez[Page9],"Invalidé")&gt;0,IF(COUNTIFS(TabSynthez[Test],"="&amp;$AE69&amp;".*",TabSynthez[Page9],"Indéterminé")&gt;0,0,1),0)</f>
        <v>0</v>
      </c>
      <c r="AP182" s="261">
        <f>IF(COUNTIFS(TabSynthez[Test],"="&amp;$AE69&amp;".*",TabSynthez[Page10],"Invalidé")&gt;0,IF(COUNTIFS(TabSynthez[Test],"="&amp;$AE69&amp;".*",TabSynthez[Page10],"Indéterminé")&gt;0,0,1),0)</f>
        <v>0</v>
      </c>
      <c r="AQ182" s="261">
        <f>IF(COUNTIFS(TabSynthez[Test],"="&amp;$AE69&amp;".*",TabSynthez[Page11],"Invalidé")&gt;0,IF(COUNTIFS(TabSynthez[Test],"="&amp;$AE69&amp;".*",TabSynthez[Page11],"Indéterminé")&gt;0,0,1),0)</f>
        <v>0</v>
      </c>
      <c r="AR182" s="261">
        <f>IF(COUNTIFS(TabSynthez[Test],"="&amp;$AE69&amp;".*",TabSynthez[Page12],"Invalidé")&gt;0,IF(COUNTIFS(TabSynthez[Test],"="&amp;$AE69&amp;".*",TabSynthez[Page12],"Indéterminé")&gt;0,0,1),0)</f>
        <v>0</v>
      </c>
      <c r="AS182" s="261">
        <f>IF(COUNTIFS(TabSynthez[Test],"="&amp;$AE69&amp;".*",TabSynthez[Page13],"Invalidé")&gt;0,IF(COUNTIFS(TabSynthez[Test],"="&amp;$AE69&amp;".*",TabSynthez[Page13],"Indéterminé")&gt;0,0,1),0)</f>
        <v>0</v>
      </c>
    </row>
    <row r="183" spans="1:45" s="9" customFormat="1" ht="22.5" x14ac:dyDescent="0.25">
      <c r="A183" s="68"/>
      <c r="B183" s="77" t="str">
        <f>Modèle!B185</f>
        <v>Présentation de l'information</v>
      </c>
      <c r="C183" s="86" t="str">
        <f>Modèle!D185</f>
        <v>10.14.1</v>
      </c>
      <c r="D183" s="87" t="str">
        <f>Modèle!E185</f>
        <v>A</v>
      </c>
      <c r="E183" s="195">
        <f ca="1">COUNTIF(OFFSET(Synthèse!$G192,0,0,1,COUNTA(Synthèse!$10:$10)-6),"="&amp;$E$1)</f>
        <v>0</v>
      </c>
      <c r="F183" s="195">
        <f ca="1">COUNTIF(OFFSET(Synthèse!$G192,0,0,1,COUNTA(Synthèse!$10:$10)-6),"="&amp;$F$1)</f>
        <v>0</v>
      </c>
      <c r="G183" s="195">
        <f ca="1">COUNTIF(OFFSET(Synthèse!$G192,0,0,1,COUNTA(Synthèse!$10:$10)-6),"="&amp;$G$1)</f>
        <v>0</v>
      </c>
      <c r="H183" s="195">
        <f ca="1">COUNTIF(OFFSET(Synthèse!$G192,0,0,1,COUNTA(Synthèse!$10:$10)-6),"="&amp;$H$1)</f>
        <v>13</v>
      </c>
      <c r="I183" s="219">
        <f t="shared" ca="1" si="12"/>
        <v>13</v>
      </c>
      <c r="J183" s="68"/>
      <c r="K183" s="96"/>
      <c r="S183" s="68"/>
      <c r="U183" s="68"/>
      <c r="X183" s="68"/>
      <c r="AA183" s="68"/>
      <c r="AD183" s="68"/>
      <c r="AE183" s="229" t="str">
        <f t="shared" si="14"/>
        <v>8.8</v>
      </c>
      <c r="AG183" s="261">
        <f>IF(COUNTIFS(TabSynthez[Test],"="&amp;$AE70&amp;".*",TabSynthez[Page1],"Invalidé")&gt;0,IF(COUNTIFS(TabSynthez[Test],"="&amp;$AE70&amp;".*",TabSynthez[Page1],"Indéterminé")&gt;0,0,1),0)</f>
        <v>0</v>
      </c>
      <c r="AH183" s="261">
        <f>IF(COUNTIFS(TabSynthez[Test],"="&amp;$AE70&amp;".*",TabSynthez[Page2],"Invalidé")&gt;0,IF(COUNTIFS(TabSynthez[Test],"="&amp;$AE70&amp;".*",TabSynthez[Page2],"Indéterminé")&gt;0,0,1),0)</f>
        <v>0</v>
      </c>
      <c r="AI183" s="261">
        <f>IF(COUNTIFS(TabSynthez[Test],"="&amp;$AE70&amp;".*",TabSynthez[Page3],"Invalidé")&gt;0,IF(COUNTIFS(TabSynthez[Test],"="&amp;$AE70&amp;".*",TabSynthez[Page3],"Indéterminé")&gt;0,0,1),0)</f>
        <v>0</v>
      </c>
      <c r="AJ183" s="261">
        <f>IF(COUNTIFS(TabSynthez[Test],"="&amp;$AE70&amp;".*",TabSynthez[Page4],"Invalidé")&gt;0,IF(COUNTIFS(TabSynthez[Test],"="&amp;$AE70&amp;".*",TabSynthez[Page4],"Indéterminé")&gt;0,0,1),0)</f>
        <v>0</v>
      </c>
      <c r="AK183" s="261">
        <f>IF(COUNTIFS(TabSynthez[Test],"="&amp;$AE70&amp;".*",TabSynthez[Page5],"Invalidé")&gt;0,IF(COUNTIFS(TabSynthez[Test],"="&amp;$AE70&amp;".*",TabSynthez[Page5],"Indéterminé")&gt;0,0,1),0)</f>
        <v>0</v>
      </c>
      <c r="AL183" s="261">
        <f>IF(COUNTIFS(TabSynthez[Test],"="&amp;$AE70&amp;".*",TabSynthez[Page6],"Invalidé")&gt;0,IF(COUNTIFS(TabSynthez[Test],"="&amp;$AE70&amp;".*",TabSynthez[Page6],"Indéterminé")&gt;0,0,1),0)</f>
        <v>0</v>
      </c>
      <c r="AM183" s="261">
        <f>IF(COUNTIFS(TabSynthez[Test],"="&amp;$AE70&amp;".*",TabSynthez[Page7],"Invalidé")&gt;0,IF(COUNTIFS(TabSynthez[Test],"="&amp;$AE70&amp;".*",TabSynthez[Page7],"Indéterminé")&gt;0,0,1),0)</f>
        <v>0</v>
      </c>
      <c r="AN183" s="261">
        <f>IF(COUNTIFS(TabSynthez[Test],"="&amp;$AE70&amp;".*",TabSynthez[Page8],"Invalidé")&gt;0,IF(COUNTIFS(TabSynthez[Test],"="&amp;$AE70&amp;".*",TabSynthez[Page8],"Indéterminé")&gt;0,0,1),0)</f>
        <v>0</v>
      </c>
      <c r="AO183" s="261">
        <f>IF(COUNTIFS(TabSynthez[Test],"="&amp;$AE70&amp;".*",TabSynthez[Page9],"Invalidé")&gt;0,IF(COUNTIFS(TabSynthez[Test],"="&amp;$AE70&amp;".*",TabSynthez[Page9],"Indéterminé")&gt;0,0,1),0)</f>
        <v>0</v>
      </c>
      <c r="AP183" s="261">
        <f>IF(COUNTIFS(TabSynthez[Test],"="&amp;$AE70&amp;".*",TabSynthez[Page10],"Invalidé")&gt;0,IF(COUNTIFS(TabSynthez[Test],"="&amp;$AE70&amp;".*",TabSynthez[Page10],"Indéterminé")&gt;0,0,1),0)</f>
        <v>0</v>
      </c>
      <c r="AQ183" s="261">
        <f>IF(COUNTIFS(TabSynthez[Test],"="&amp;$AE70&amp;".*",TabSynthez[Page11],"Invalidé")&gt;0,IF(COUNTIFS(TabSynthez[Test],"="&amp;$AE70&amp;".*",TabSynthez[Page11],"Indéterminé")&gt;0,0,1),0)</f>
        <v>0</v>
      </c>
      <c r="AR183" s="261">
        <f>IF(COUNTIFS(TabSynthez[Test],"="&amp;$AE70&amp;".*",TabSynthez[Page12],"Invalidé")&gt;0,IF(COUNTIFS(TabSynthez[Test],"="&amp;$AE70&amp;".*",TabSynthez[Page12],"Indéterminé")&gt;0,0,1),0)</f>
        <v>0</v>
      </c>
      <c r="AS183" s="261">
        <f>IF(COUNTIFS(TabSynthez[Test],"="&amp;$AE70&amp;".*",TabSynthez[Page13],"Invalidé")&gt;0,IF(COUNTIFS(TabSynthez[Test],"="&amp;$AE70&amp;".*",TabSynthez[Page13],"Indéterminé")&gt;0,0,1),0)</f>
        <v>0</v>
      </c>
    </row>
    <row r="184" spans="1:45" s="9" customFormat="1" ht="22.5" x14ac:dyDescent="0.25">
      <c r="A184" s="68"/>
      <c r="B184" s="77" t="str">
        <f>Modèle!B186</f>
        <v>Présentation de l'information</v>
      </c>
      <c r="C184" s="86" t="str">
        <f>Modèle!D186</f>
        <v>10.14.2</v>
      </c>
      <c r="D184" s="87" t="str">
        <f>Modèle!E186</f>
        <v>A</v>
      </c>
      <c r="E184" s="195">
        <f ca="1">COUNTIF(OFFSET(Synthèse!$G193,0,0,1,COUNTA(Synthèse!$10:$10)-6),"="&amp;$E$1)</f>
        <v>0</v>
      </c>
      <c r="F184" s="195">
        <f ca="1">COUNTIF(OFFSET(Synthèse!$G193,0,0,1,COUNTA(Synthèse!$10:$10)-6),"="&amp;$F$1)</f>
        <v>0</v>
      </c>
      <c r="G184" s="195">
        <f ca="1">COUNTIF(OFFSET(Synthèse!$G193,0,0,1,COUNTA(Synthèse!$10:$10)-6),"="&amp;$G$1)</f>
        <v>0</v>
      </c>
      <c r="H184" s="195">
        <f ca="1">COUNTIF(OFFSET(Synthèse!$G193,0,0,1,COUNTA(Synthèse!$10:$10)-6),"="&amp;$H$1)</f>
        <v>13</v>
      </c>
      <c r="I184" s="219">
        <f t="shared" ca="1" si="12"/>
        <v>13</v>
      </c>
      <c r="J184" s="68"/>
      <c r="K184" s="96"/>
      <c r="S184" s="68"/>
      <c r="U184" s="68"/>
      <c r="X184" s="68"/>
      <c r="AA184" s="68"/>
      <c r="AD184" s="68"/>
      <c r="AE184" s="229" t="str">
        <f t="shared" si="14"/>
        <v>8.9</v>
      </c>
      <c r="AG184" s="261">
        <f>IF(COUNTIFS(TabSynthez[Test],"="&amp;$AE71&amp;".*",TabSynthez[Page1],"Invalidé")&gt;0,IF(COUNTIFS(TabSynthez[Test],"="&amp;$AE71&amp;".*",TabSynthez[Page1],"Indéterminé")&gt;0,0,1),0)</f>
        <v>1</v>
      </c>
      <c r="AH184" s="261">
        <f>IF(COUNTIFS(TabSynthez[Test],"="&amp;$AE71&amp;".*",TabSynthez[Page2],"Invalidé")&gt;0,IF(COUNTIFS(TabSynthez[Test],"="&amp;$AE71&amp;".*",TabSynthez[Page2],"Indéterminé")&gt;0,0,1),0)</f>
        <v>1</v>
      </c>
      <c r="AI184" s="261">
        <f>IF(COUNTIFS(TabSynthez[Test],"="&amp;$AE71&amp;".*",TabSynthez[Page3],"Invalidé")&gt;0,IF(COUNTIFS(TabSynthez[Test],"="&amp;$AE71&amp;".*",TabSynthez[Page3],"Indéterminé")&gt;0,0,1),0)</f>
        <v>1</v>
      </c>
      <c r="AJ184" s="261">
        <f>IF(COUNTIFS(TabSynthez[Test],"="&amp;$AE71&amp;".*",TabSynthez[Page4],"Invalidé")&gt;0,IF(COUNTIFS(TabSynthez[Test],"="&amp;$AE71&amp;".*",TabSynthez[Page4],"Indéterminé")&gt;0,0,1),0)</f>
        <v>1</v>
      </c>
      <c r="AK184" s="261">
        <f>IF(COUNTIFS(TabSynthez[Test],"="&amp;$AE71&amp;".*",TabSynthez[Page5],"Invalidé")&gt;0,IF(COUNTIFS(TabSynthez[Test],"="&amp;$AE71&amp;".*",TabSynthez[Page5],"Indéterminé")&gt;0,0,1),0)</f>
        <v>1</v>
      </c>
      <c r="AL184" s="261">
        <f>IF(COUNTIFS(TabSynthez[Test],"="&amp;$AE71&amp;".*",TabSynthez[Page6],"Invalidé")&gt;0,IF(COUNTIFS(TabSynthez[Test],"="&amp;$AE71&amp;".*",TabSynthez[Page6],"Indéterminé")&gt;0,0,1),0)</f>
        <v>1</v>
      </c>
      <c r="AM184" s="261">
        <f>IF(COUNTIFS(TabSynthez[Test],"="&amp;$AE71&amp;".*",TabSynthez[Page7],"Invalidé")&gt;0,IF(COUNTIFS(TabSynthez[Test],"="&amp;$AE71&amp;".*",TabSynthez[Page7],"Indéterminé")&gt;0,0,1),0)</f>
        <v>1</v>
      </c>
      <c r="AN184" s="261">
        <f>IF(COUNTIFS(TabSynthez[Test],"="&amp;$AE71&amp;".*",TabSynthez[Page8],"Invalidé")&gt;0,IF(COUNTIFS(TabSynthez[Test],"="&amp;$AE71&amp;".*",TabSynthez[Page8],"Indéterminé")&gt;0,0,1),0)</f>
        <v>1</v>
      </c>
      <c r="AO184" s="261">
        <f>IF(COUNTIFS(TabSynthez[Test],"="&amp;$AE71&amp;".*",TabSynthez[Page9],"Invalidé")&gt;0,IF(COUNTIFS(TabSynthez[Test],"="&amp;$AE71&amp;".*",TabSynthez[Page9],"Indéterminé")&gt;0,0,1),0)</f>
        <v>1</v>
      </c>
      <c r="AP184" s="261">
        <f>IF(COUNTIFS(TabSynthez[Test],"="&amp;$AE71&amp;".*",TabSynthez[Page10],"Invalidé")&gt;0,IF(COUNTIFS(TabSynthez[Test],"="&amp;$AE71&amp;".*",TabSynthez[Page10],"Indéterminé")&gt;0,0,1),0)</f>
        <v>1</v>
      </c>
      <c r="AQ184" s="261">
        <f>IF(COUNTIFS(TabSynthez[Test],"="&amp;$AE71&amp;".*",TabSynthez[Page11],"Invalidé")&gt;0,IF(COUNTIFS(TabSynthez[Test],"="&amp;$AE71&amp;".*",TabSynthez[Page11],"Indéterminé")&gt;0,0,1),0)</f>
        <v>1</v>
      </c>
      <c r="AR184" s="261">
        <f>IF(COUNTIFS(TabSynthez[Test],"="&amp;$AE71&amp;".*",TabSynthez[Page12],"Invalidé")&gt;0,IF(COUNTIFS(TabSynthez[Test],"="&amp;$AE71&amp;".*",TabSynthez[Page12],"Indéterminé")&gt;0,0,1),0)</f>
        <v>1</v>
      </c>
      <c r="AS184" s="261">
        <f>IF(COUNTIFS(TabSynthez[Test],"="&amp;$AE71&amp;".*",TabSynthez[Page13],"Invalidé")&gt;0,IF(COUNTIFS(TabSynthez[Test],"="&amp;$AE71&amp;".*",TabSynthez[Page13],"Indéterminé")&gt;0,0,1),0)</f>
        <v>1</v>
      </c>
    </row>
    <row r="185" spans="1:45" s="9" customFormat="1" x14ac:dyDescent="0.25">
      <c r="A185" s="68"/>
      <c r="B185" s="76" t="str">
        <f>Modèle!B187</f>
        <v>Formulaires</v>
      </c>
      <c r="C185" s="84" t="str">
        <f>Modèle!D187</f>
        <v>11.1.1</v>
      </c>
      <c r="D185" s="85" t="str">
        <f>Modèle!E187</f>
        <v>A</v>
      </c>
      <c r="E185" s="194">
        <f ca="1">COUNTIF(OFFSET(Synthèse!$G194,0,0,1,COUNTA(Synthèse!$10:$10)-6),"="&amp;$E$1)</f>
        <v>1</v>
      </c>
      <c r="F185" s="194">
        <f ca="1">COUNTIF(OFFSET(Synthèse!$G194,0,0,1,COUNTA(Synthèse!$10:$10)-6),"="&amp;$F$1)</f>
        <v>12</v>
      </c>
      <c r="G185" s="194">
        <f ca="1">COUNTIF(OFFSET(Synthèse!$G194,0,0,1,COUNTA(Synthèse!$10:$10)-6),"="&amp;$G$1)</f>
        <v>0</v>
      </c>
      <c r="H185" s="194">
        <f ca="1">COUNTIF(OFFSET(Synthèse!$G194,0,0,1,COUNTA(Synthèse!$10:$10)-6),"="&amp;$H$1)</f>
        <v>0</v>
      </c>
      <c r="I185" s="219">
        <f t="shared" ca="1" si="12"/>
        <v>13</v>
      </c>
      <c r="J185" s="68"/>
      <c r="K185" s="96"/>
      <c r="S185" s="68"/>
      <c r="U185" s="68"/>
      <c r="X185" s="68"/>
      <c r="AA185" s="68"/>
      <c r="AD185" s="68"/>
      <c r="AE185" s="229" t="str">
        <f t="shared" si="14"/>
        <v>8.10</v>
      </c>
      <c r="AG185" s="261">
        <f>IF(COUNTIFS(TabSynthez[Test],"="&amp;$AE72&amp;".*",TabSynthez[Page1],"Invalidé")&gt;0,IF(COUNTIFS(TabSynthez[Test],"="&amp;$AE72&amp;".*",TabSynthez[Page1],"Indéterminé")&gt;0,0,1),0)</f>
        <v>0</v>
      </c>
      <c r="AH185" s="261">
        <f>IF(COUNTIFS(TabSynthez[Test],"="&amp;$AE72&amp;".*",TabSynthez[Page2],"Invalidé")&gt;0,IF(COUNTIFS(TabSynthez[Test],"="&amp;$AE72&amp;".*",TabSynthez[Page2],"Indéterminé")&gt;0,0,1),0)</f>
        <v>0</v>
      </c>
      <c r="AI185" s="261">
        <f>IF(COUNTIFS(TabSynthez[Test],"="&amp;$AE72&amp;".*",TabSynthez[Page3],"Invalidé")&gt;0,IF(COUNTIFS(TabSynthez[Test],"="&amp;$AE72&amp;".*",TabSynthez[Page3],"Indéterminé")&gt;0,0,1),0)</f>
        <v>0</v>
      </c>
      <c r="AJ185" s="261">
        <f>IF(COUNTIFS(TabSynthez[Test],"="&amp;$AE72&amp;".*",TabSynthez[Page4],"Invalidé")&gt;0,IF(COUNTIFS(TabSynthez[Test],"="&amp;$AE72&amp;".*",TabSynthez[Page4],"Indéterminé")&gt;0,0,1),0)</f>
        <v>0</v>
      </c>
      <c r="AK185" s="261">
        <f>IF(COUNTIFS(TabSynthez[Test],"="&amp;$AE72&amp;".*",TabSynthez[Page5],"Invalidé")&gt;0,IF(COUNTIFS(TabSynthez[Test],"="&amp;$AE72&amp;".*",TabSynthez[Page5],"Indéterminé")&gt;0,0,1),0)</f>
        <v>0</v>
      </c>
      <c r="AL185" s="261">
        <f>IF(COUNTIFS(TabSynthez[Test],"="&amp;$AE72&amp;".*",TabSynthez[Page6],"Invalidé")&gt;0,IF(COUNTIFS(TabSynthez[Test],"="&amp;$AE72&amp;".*",TabSynthez[Page6],"Indéterminé")&gt;0,0,1),0)</f>
        <v>0</v>
      </c>
      <c r="AM185" s="261">
        <f>IF(COUNTIFS(TabSynthez[Test],"="&amp;$AE72&amp;".*",TabSynthez[Page7],"Invalidé")&gt;0,IF(COUNTIFS(TabSynthez[Test],"="&amp;$AE72&amp;".*",TabSynthez[Page7],"Indéterminé")&gt;0,0,1),0)</f>
        <v>0</v>
      </c>
      <c r="AN185" s="261">
        <f>IF(COUNTIFS(TabSynthez[Test],"="&amp;$AE72&amp;".*",TabSynthez[Page8],"Invalidé")&gt;0,IF(COUNTIFS(TabSynthez[Test],"="&amp;$AE72&amp;".*",TabSynthez[Page8],"Indéterminé")&gt;0,0,1),0)</f>
        <v>0</v>
      </c>
      <c r="AO185" s="261">
        <f>IF(COUNTIFS(TabSynthez[Test],"="&amp;$AE72&amp;".*",TabSynthez[Page9],"Invalidé")&gt;0,IF(COUNTIFS(TabSynthez[Test],"="&amp;$AE72&amp;".*",TabSynthez[Page9],"Indéterminé")&gt;0,0,1),0)</f>
        <v>0</v>
      </c>
      <c r="AP185" s="261">
        <f>IF(COUNTIFS(TabSynthez[Test],"="&amp;$AE72&amp;".*",TabSynthez[Page10],"Invalidé")&gt;0,IF(COUNTIFS(TabSynthez[Test],"="&amp;$AE72&amp;".*",TabSynthez[Page10],"Indéterminé")&gt;0,0,1),0)</f>
        <v>0</v>
      </c>
      <c r="AQ185" s="261">
        <f>IF(COUNTIFS(TabSynthez[Test],"="&amp;$AE72&amp;".*",TabSynthez[Page11],"Invalidé")&gt;0,IF(COUNTIFS(TabSynthez[Test],"="&amp;$AE72&amp;".*",TabSynthez[Page11],"Indéterminé")&gt;0,0,1),0)</f>
        <v>0</v>
      </c>
      <c r="AR185" s="261">
        <f>IF(COUNTIFS(TabSynthez[Test],"="&amp;$AE72&amp;".*",TabSynthez[Page12],"Invalidé")&gt;0,IF(COUNTIFS(TabSynthez[Test],"="&amp;$AE72&amp;".*",TabSynthez[Page12],"Indéterminé")&gt;0,0,1),0)</f>
        <v>0</v>
      </c>
      <c r="AS185" s="261">
        <f>IF(COUNTIFS(TabSynthez[Test],"="&amp;$AE72&amp;".*",TabSynthez[Page13],"Invalidé")&gt;0,IF(COUNTIFS(TabSynthez[Test],"="&amp;$AE72&amp;".*",TabSynthez[Page13],"Indéterminé")&gt;0,0,1),0)</f>
        <v>0</v>
      </c>
    </row>
    <row r="186" spans="1:45" s="9" customFormat="1" x14ac:dyDescent="0.25">
      <c r="A186" s="68"/>
      <c r="B186" s="76" t="str">
        <f>Modèle!B188</f>
        <v>Formulaires</v>
      </c>
      <c r="C186" s="84" t="str">
        <f>Modèle!D188</f>
        <v>11.1.2</v>
      </c>
      <c r="D186" s="85" t="str">
        <f>Modèle!E188</f>
        <v>A</v>
      </c>
      <c r="E186" s="194">
        <f ca="1">COUNTIF(OFFSET(Synthèse!$G195,0,0,1,COUNTA(Synthèse!$10:$10)-6),"="&amp;$E$1)</f>
        <v>0</v>
      </c>
      <c r="F186" s="194">
        <f ca="1">COUNTIF(OFFSET(Synthèse!$G195,0,0,1,COUNTA(Synthèse!$10:$10)-6),"="&amp;$F$1)</f>
        <v>12</v>
      </c>
      <c r="G186" s="194">
        <f ca="1">COUNTIF(OFFSET(Synthèse!$G195,0,0,1,COUNTA(Synthèse!$10:$10)-6),"="&amp;$G$1)</f>
        <v>0</v>
      </c>
      <c r="H186" s="194">
        <f ca="1">COUNTIF(OFFSET(Synthèse!$G195,0,0,1,COUNTA(Synthèse!$10:$10)-6),"="&amp;$H$1)</f>
        <v>1</v>
      </c>
      <c r="I186" s="219">
        <f t="shared" ca="1" si="12"/>
        <v>13</v>
      </c>
      <c r="J186" s="68"/>
      <c r="K186" s="96"/>
      <c r="S186" s="68"/>
      <c r="U186" s="68"/>
      <c r="X186" s="68"/>
      <c r="AA186" s="68"/>
      <c r="AD186" s="68"/>
      <c r="AE186" s="229" t="str">
        <f t="shared" si="14"/>
        <v>9.1</v>
      </c>
      <c r="AG186" s="261">
        <f>IF(COUNTIFS(TabSynthez[Test],"="&amp;$AE73&amp;".*",TabSynthez[Page1],"Invalidé")&gt;0,IF(COUNTIFS(TabSynthez[Test],"="&amp;$AE73&amp;".*",TabSynthez[Page1],"Indéterminé")&gt;0,0,1),0)</f>
        <v>1</v>
      </c>
      <c r="AH186" s="261">
        <f>IF(COUNTIFS(TabSynthez[Test],"="&amp;$AE73&amp;".*",TabSynthez[Page2],"Invalidé")&gt;0,IF(COUNTIFS(TabSynthez[Test],"="&amp;$AE73&amp;".*",TabSynthez[Page2],"Indéterminé")&gt;0,0,1),0)</f>
        <v>1</v>
      </c>
      <c r="AI186" s="261">
        <f>IF(COUNTIFS(TabSynthez[Test],"="&amp;$AE73&amp;".*",TabSynthez[Page3],"Invalidé")&gt;0,IF(COUNTIFS(TabSynthez[Test],"="&amp;$AE73&amp;".*",TabSynthez[Page3],"Indéterminé")&gt;0,0,1),0)</f>
        <v>1</v>
      </c>
      <c r="AJ186" s="261">
        <f>IF(COUNTIFS(TabSynthez[Test],"="&amp;$AE73&amp;".*",TabSynthez[Page4],"Invalidé")&gt;0,IF(COUNTIFS(TabSynthez[Test],"="&amp;$AE73&amp;".*",TabSynthez[Page4],"Indéterminé")&gt;0,0,1),0)</f>
        <v>1</v>
      </c>
      <c r="AK186" s="261">
        <f>IF(COUNTIFS(TabSynthez[Test],"="&amp;$AE73&amp;".*",TabSynthez[Page5],"Invalidé")&gt;0,IF(COUNTIFS(TabSynthez[Test],"="&amp;$AE73&amp;".*",TabSynthez[Page5],"Indéterminé")&gt;0,0,1),0)</f>
        <v>1</v>
      </c>
      <c r="AL186" s="261">
        <f>IF(COUNTIFS(TabSynthez[Test],"="&amp;$AE73&amp;".*",TabSynthez[Page6],"Invalidé")&gt;0,IF(COUNTIFS(TabSynthez[Test],"="&amp;$AE73&amp;".*",TabSynthez[Page6],"Indéterminé")&gt;0,0,1),0)</f>
        <v>0</v>
      </c>
      <c r="AM186" s="261">
        <f>IF(COUNTIFS(TabSynthez[Test],"="&amp;$AE73&amp;".*",TabSynthez[Page7],"Invalidé")&gt;0,IF(COUNTIFS(TabSynthez[Test],"="&amp;$AE73&amp;".*",TabSynthez[Page7],"Indéterminé")&gt;0,0,1),0)</f>
        <v>1</v>
      </c>
      <c r="AN186" s="261">
        <f>IF(COUNTIFS(TabSynthez[Test],"="&amp;$AE73&amp;".*",TabSynthez[Page8],"Invalidé")&gt;0,IF(COUNTIFS(TabSynthez[Test],"="&amp;$AE73&amp;".*",TabSynthez[Page8],"Indéterminé")&gt;0,0,1),0)</f>
        <v>1</v>
      </c>
      <c r="AO186" s="261">
        <f>IF(COUNTIFS(TabSynthez[Test],"="&amp;$AE73&amp;".*",TabSynthez[Page9],"Invalidé")&gt;0,IF(COUNTIFS(TabSynthez[Test],"="&amp;$AE73&amp;".*",TabSynthez[Page9],"Indéterminé")&gt;0,0,1),0)</f>
        <v>0</v>
      </c>
      <c r="AP186" s="261">
        <f>IF(COUNTIFS(TabSynthez[Test],"="&amp;$AE73&amp;".*",TabSynthez[Page10],"Invalidé")&gt;0,IF(COUNTIFS(TabSynthez[Test],"="&amp;$AE73&amp;".*",TabSynthez[Page10],"Indéterminé")&gt;0,0,1),0)</f>
        <v>1</v>
      </c>
      <c r="AQ186" s="261">
        <f>IF(COUNTIFS(TabSynthez[Test],"="&amp;$AE73&amp;".*",TabSynthez[Page11],"Invalidé")&gt;0,IF(COUNTIFS(TabSynthez[Test],"="&amp;$AE73&amp;".*",TabSynthez[Page11],"Indéterminé")&gt;0,0,1),0)</f>
        <v>0</v>
      </c>
      <c r="AR186" s="261">
        <f>IF(COUNTIFS(TabSynthez[Test],"="&amp;$AE73&amp;".*",TabSynthez[Page12],"Invalidé")&gt;0,IF(COUNTIFS(TabSynthez[Test],"="&amp;$AE73&amp;".*",TabSynthez[Page12],"Indéterminé")&gt;0,0,1),0)</f>
        <v>1</v>
      </c>
      <c r="AS186" s="261">
        <f>IF(COUNTIFS(TabSynthez[Test],"="&amp;$AE73&amp;".*",TabSynthez[Page13],"Invalidé")&gt;0,IF(COUNTIFS(TabSynthez[Test],"="&amp;$AE73&amp;".*",TabSynthez[Page13],"Indéterminé")&gt;0,0,1),0)</f>
        <v>1</v>
      </c>
    </row>
    <row r="187" spans="1:45" s="9" customFormat="1" x14ac:dyDescent="0.25">
      <c r="A187" s="68"/>
      <c r="B187" s="78" t="str">
        <f>Modèle!B189</f>
        <v>Formulaires</v>
      </c>
      <c r="C187" s="88" t="str">
        <f>Modèle!D189</f>
        <v>11.1.3</v>
      </c>
      <c r="D187" s="85" t="str">
        <f>Modèle!E189</f>
        <v>A</v>
      </c>
      <c r="E187" s="194">
        <f ca="1">COUNTIF(OFFSET(Synthèse!$G196,0,0,1,COUNTA(Synthèse!$10:$10)-6),"="&amp;$E$1)</f>
        <v>1</v>
      </c>
      <c r="F187" s="194">
        <f ca="1">COUNTIF(OFFSET(Synthèse!$G196,0,0,1,COUNTA(Synthèse!$10:$10)-6),"="&amp;$F$1)</f>
        <v>0</v>
      </c>
      <c r="G187" s="194">
        <f ca="1">COUNTIF(OFFSET(Synthèse!$G196,0,0,1,COUNTA(Synthèse!$10:$10)-6),"="&amp;$G$1)</f>
        <v>0</v>
      </c>
      <c r="H187" s="194">
        <f ca="1">COUNTIF(OFFSET(Synthèse!$G196,0,0,1,COUNTA(Synthèse!$10:$10)-6),"="&amp;$H$1)</f>
        <v>12</v>
      </c>
      <c r="I187" s="219">
        <f t="shared" ca="1" si="12"/>
        <v>13</v>
      </c>
      <c r="J187" s="68"/>
      <c r="K187" s="96"/>
      <c r="S187" s="68"/>
      <c r="U187" s="68"/>
      <c r="X187" s="68"/>
      <c r="AA187" s="68"/>
      <c r="AD187" s="68"/>
      <c r="AE187" s="229" t="str">
        <f t="shared" si="14"/>
        <v>9.2</v>
      </c>
      <c r="AG187" s="261">
        <f>IF(COUNTIFS(TabSynthez[Test],"="&amp;$AE74&amp;".*",TabSynthez[Page1],"Invalidé")&gt;0,IF(COUNTIFS(TabSynthez[Test],"="&amp;$AE74&amp;".*",TabSynthez[Page1],"Indéterminé")&gt;0,0,1),0)</f>
        <v>1</v>
      </c>
      <c r="AH187" s="261">
        <f>IF(COUNTIFS(TabSynthez[Test],"="&amp;$AE74&amp;".*",TabSynthez[Page2],"Invalidé")&gt;0,IF(COUNTIFS(TabSynthez[Test],"="&amp;$AE74&amp;".*",TabSynthez[Page2],"Indéterminé")&gt;0,0,1),0)</f>
        <v>1</v>
      </c>
      <c r="AI187" s="261">
        <f>IF(COUNTIFS(TabSynthez[Test],"="&amp;$AE74&amp;".*",TabSynthez[Page3],"Invalidé")&gt;0,IF(COUNTIFS(TabSynthez[Test],"="&amp;$AE74&amp;".*",TabSynthez[Page3],"Indéterminé")&gt;0,0,1),0)</f>
        <v>1</v>
      </c>
      <c r="AJ187" s="261">
        <f>IF(COUNTIFS(TabSynthez[Test],"="&amp;$AE74&amp;".*",TabSynthez[Page4],"Invalidé")&gt;0,IF(COUNTIFS(TabSynthez[Test],"="&amp;$AE74&amp;".*",TabSynthez[Page4],"Indéterminé")&gt;0,0,1),0)</f>
        <v>1</v>
      </c>
      <c r="AK187" s="261">
        <f>IF(COUNTIFS(TabSynthez[Test],"="&amp;$AE74&amp;".*",TabSynthez[Page5],"Invalidé")&gt;0,IF(COUNTIFS(TabSynthez[Test],"="&amp;$AE74&amp;".*",TabSynthez[Page5],"Indéterminé")&gt;0,0,1),0)</f>
        <v>1</v>
      </c>
      <c r="AL187" s="261">
        <f>IF(COUNTIFS(TabSynthez[Test],"="&amp;$AE74&amp;".*",TabSynthez[Page6],"Invalidé")&gt;0,IF(COUNTIFS(TabSynthez[Test],"="&amp;$AE74&amp;".*",TabSynthez[Page6],"Indéterminé")&gt;0,0,1),0)</f>
        <v>1</v>
      </c>
      <c r="AM187" s="261">
        <f>IF(COUNTIFS(TabSynthez[Test],"="&amp;$AE74&amp;".*",TabSynthez[Page7],"Invalidé")&gt;0,IF(COUNTIFS(TabSynthez[Test],"="&amp;$AE74&amp;".*",TabSynthez[Page7],"Indéterminé")&gt;0,0,1),0)</f>
        <v>1</v>
      </c>
      <c r="AN187" s="261">
        <f>IF(COUNTIFS(TabSynthez[Test],"="&amp;$AE74&amp;".*",TabSynthez[Page8],"Invalidé")&gt;0,IF(COUNTIFS(TabSynthez[Test],"="&amp;$AE74&amp;".*",TabSynthez[Page8],"Indéterminé")&gt;0,0,1),0)</f>
        <v>1</v>
      </c>
      <c r="AO187" s="261">
        <f>IF(COUNTIFS(TabSynthez[Test],"="&amp;$AE74&amp;".*",TabSynthez[Page9],"Invalidé")&gt;0,IF(COUNTIFS(TabSynthez[Test],"="&amp;$AE74&amp;".*",TabSynthez[Page9],"Indéterminé")&gt;0,0,1),0)</f>
        <v>1</v>
      </c>
      <c r="AP187" s="261">
        <f>IF(COUNTIFS(TabSynthez[Test],"="&amp;$AE74&amp;".*",TabSynthez[Page10],"Invalidé")&gt;0,IF(COUNTIFS(TabSynthez[Test],"="&amp;$AE74&amp;".*",TabSynthez[Page10],"Indéterminé")&gt;0,0,1),0)</f>
        <v>1</v>
      </c>
      <c r="AQ187" s="261">
        <f>IF(COUNTIFS(TabSynthez[Test],"="&amp;$AE74&amp;".*",TabSynthez[Page11],"Invalidé")&gt;0,IF(COUNTIFS(TabSynthez[Test],"="&amp;$AE74&amp;".*",TabSynthez[Page11],"Indéterminé")&gt;0,0,1),0)</f>
        <v>1</v>
      </c>
      <c r="AR187" s="261">
        <f>IF(COUNTIFS(TabSynthez[Test],"="&amp;$AE74&amp;".*",TabSynthez[Page12],"Invalidé")&gt;0,IF(COUNTIFS(TabSynthez[Test],"="&amp;$AE74&amp;".*",TabSynthez[Page12],"Indéterminé")&gt;0,0,1),0)</f>
        <v>1</v>
      </c>
      <c r="AS187" s="261">
        <f>IF(COUNTIFS(TabSynthez[Test],"="&amp;$AE74&amp;".*",TabSynthez[Page13],"Invalidé")&gt;0,IF(COUNTIFS(TabSynthez[Test],"="&amp;$AE74&amp;".*",TabSynthez[Page13],"Indéterminé")&gt;0,0,1),0)</f>
        <v>1</v>
      </c>
    </row>
    <row r="188" spans="1:45" s="9" customFormat="1" x14ac:dyDescent="0.25">
      <c r="A188" s="68"/>
      <c r="B188" s="79" t="str">
        <f>Modèle!B190</f>
        <v>Formulaires</v>
      </c>
      <c r="C188" s="89" t="str">
        <f>Modèle!D190</f>
        <v>11.2.1</v>
      </c>
      <c r="D188" s="87" t="str">
        <f>Modèle!E190</f>
        <v>A</v>
      </c>
      <c r="E188" s="195">
        <f ca="1">COUNTIF(OFFSET(Synthèse!$G197,0,0,1,COUNTA(Synthèse!$10:$10)-6),"="&amp;$E$1)</f>
        <v>2</v>
      </c>
      <c r="F188" s="195">
        <f ca="1">COUNTIF(OFFSET(Synthèse!$G197,0,0,1,COUNTA(Synthèse!$10:$10)-6),"="&amp;$F$1)</f>
        <v>10</v>
      </c>
      <c r="G188" s="195">
        <f ca="1">COUNTIF(OFFSET(Synthèse!$G197,0,0,1,COUNTA(Synthèse!$10:$10)-6),"="&amp;$G$1)</f>
        <v>0</v>
      </c>
      <c r="H188" s="195">
        <f ca="1">COUNTIF(OFFSET(Synthèse!$G197,0,0,1,COUNTA(Synthèse!$10:$10)-6),"="&amp;$H$1)</f>
        <v>1</v>
      </c>
      <c r="I188" s="219">
        <f t="shared" ca="1" si="12"/>
        <v>13</v>
      </c>
      <c r="J188" s="68"/>
      <c r="K188" s="96"/>
      <c r="S188" s="68"/>
      <c r="U188" s="68"/>
      <c r="X188" s="68"/>
      <c r="AA188" s="68"/>
      <c r="AD188" s="68"/>
      <c r="AE188" s="229" t="str">
        <f t="shared" si="14"/>
        <v>9.3</v>
      </c>
      <c r="AG188" s="261">
        <f>IF(COUNTIFS(TabSynthez[Test],"="&amp;$AE75&amp;".*",TabSynthez[Page1],"Invalidé")&gt;0,IF(COUNTIFS(TabSynthez[Test],"="&amp;$AE75&amp;".*",TabSynthez[Page1],"Indéterminé")&gt;0,0,1),0)</f>
        <v>1</v>
      </c>
      <c r="AH188" s="261">
        <f>IF(COUNTIFS(TabSynthez[Test],"="&amp;$AE75&amp;".*",TabSynthez[Page2],"Invalidé")&gt;0,IF(COUNTIFS(TabSynthez[Test],"="&amp;$AE75&amp;".*",TabSynthez[Page2],"Indéterminé")&gt;0,0,1),0)</f>
        <v>1</v>
      </c>
      <c r="AI188" s="261">
        <f>IF(COUNTIFS(TabSynthez[Test],"="&amp;$AE75&amp;".*",TabSynthez[Page3],"Invalidé")&gt;0,IF(COUNTIFS(TabSynthez[Test],"="&amp;$AE75&amp;".*",TabSynthez[Page3],"Indéterminé")&gt;0,0,1),0)</f>
        <v>1</v>
      </c>
      <c r="AJ188" s="261">
        <f>IF(COUNTIFS(TabSynthez[Test],"="&amp;$AE75&amp;".*",TabSynthez[Page4],"Invalidé")&gt;0,IF(COUNTIFS(TabSynthez[Test],"="&amp;$AE75&amp;".*",TabSynthez[Page4],"Indéterminé")&gt;0,0,1),0)</f>
        <v>1</v>
      </c>
      <c r="AK188" s="261">
        <f>IF(COUNTIFS(TabSynthez[Test],"="&amp;$AE75&amp;".*",TabSynthez[Page5],"Invalidé")&gt;0,IF(COUNTIFS(TabSynthez[Test],"="&amp;$AE75&amp;".*",TabSynthez[Page5],"Indéterminé")&gt;0,0,1),0)</f>
        <v>1</v>
      </c>
      <c r="AL188" s="261">
        <f>IF(COUNTIFS(TabSynthez[Test],"="&amp;$AE75&amp;".*",TabSynthez[Page6],"Invalidé")&gt;0,IF(COUNTIFS(TabSynthez[Test],"="&amp;$AE75&amp;".*",TabSynthez[Page6],"Indéterminé")&gt;0,0,1),0)</f>
        <v>1</v>
      </c>
      <c r="AM188" s="261">
        <f>IF(COUNTIFS(TabSynthez[Test],"="&amp;$AE75&amp;".*",TabSynthez[Page7],"Invalidé")&gt;0,IF(COUNTIFS(TabSynthez[Test],"="&amp;$AE75&amp;".*",TabSynthez[Page7],"Indéterminé")&gt;0,0,1),0)</f>
        <v>1</v>
      </c>
      <c r="AN188" s="261">
        <f>IF(COUNTIFS(TabSynthez[Test],"="&amp;$AE75&amp;".*",TabSynthez[Page8],"Invalidé")&gt;0,IF(COUNTIFS(TabSynthez[Test],"="&amp;$AE75&amp;".*",TabSynthez[Page8],"Indéterminé")&gt;0,0,1),0)</f>
        <v>1</v>
      </c>
      <c r="AO188" s="261">
        <f>IF(COUNTIFS(TabSynthez[Test],"="&amp;$AE75&amp;".*",TabSynthez[Page9],"Invalidé")&gt;0,IF(COUNTIFS(TabSynthez[Test],"="&amp;$AE75&amp;".*",TabSynthez[Page9],"Indéterminé")&gt;0,0,1),0)</f>
        <v>1</v>
      </c>
      <c r="AP188" s="261">
        <f>IF(COUNTIFS(TabSynthez[Test],"="&amp;$AE75&amp;".*",TabSynthez[Page10],"Invalidé")&gt;0,IF(COUNTIFS(TabSynthez[Test],"="&amp;$AE75&amp;".*",TabSynthez[Page10],"Indéterminé")&gt;0,0,1),0)</f>
        <v>1</v>
      </c>
      <c r="AQ188" s="261">
        <f>IF(COUNTIFS(TabSynthez[Test],"="&amp;$AE75&amp;".*",TabSynthez[Page11],"Invalidé")&gt;0,IF(COUNTIFS(TabSynthez[Test],"="&amp;$AE75&amp;".*",TabSynthez[Page11],"Indéterminé")&gt;0,0,1),0)</f>
        <v>1</v>
      </c>
      <c r="AR188" s="261">
        <f>IF(COUNTIFS(TabSynthez[Test],"="&amp;$AE75&amp;".*",TabSynthez[Page12],"Invalidé")&gt;0,IF(COUNTIFS(TabSynthez[Test],"="&amp;$AE75&amp;".*",TabSynthez[Page12],"Indéterminé")&gt;0,0,1),0)</f>
        <v>1</v>
      </c>
      <c r="AS188" s="261">
        <f>IF(COUNTIFS(TabSynthez[Test],"="&amp;$AE75&amp;".*",TabSynthez[Page13],"Invalidé")&gt;0,IF(COUNTIFS(TabSynthez[Test],"="&amp;$AE75&amp;".*",TabSynthez[Page13],"Indéterminé")&gt;0,0,1),0)</f>
        <v>1</v>
      </c>
    </row>
    <row r="189" spans="1:45" s="9" customFormat="1" x14ac:dyDescent="0.25">
      <c r="A189" s="68"/>
      <c r="B189" s="79" t="str">
        <f>Modèle!B191</f>
        <v>Formulaires</v>
      </c>
      <c r="C189" s="89" t="str">
        <f>Modèle!D191</f>
        <v>11.2.2</v>
      </c>
      <c r="D189" s="87" t="str">
        <f>Modèle!E191</f>
        <v>A</v>
      </c>
      <c r="E189" s="195">
        <f ca="1">COUNTIF(OFFSET(Synthèse!$G198,0,0,1,COUNTA(Synthèse!$10:$10)-6),"="&amp;$E$1)</f>
        <v>0</v>
      </c>
      <c r="F189" s="195">
        <f ca="1">COUNTIF(OFFSET(Synthèse!$G198,0,0,1,COUNTA(Synthèse!$10:$10)-6),"="&amp;$F$1)</f>
        <v>0</v>
      </c>
      <c r="G189" s="195">
        <f ca="1">COUNTIF(OFFSET(Synthèse!$G198,0,0,1,COUNTA(Synthèse!$10:$10)-6),"="&amp;$G$1)</f>
        <v>0</v>
      </c>
      <c r="H189" s="195">
        <f ca="1">COUNTIF(OFFSET(Synthèse!$G198,0,0,1,COUNTA(Synthèse!$10:$10)-6),"="&amp;$H$1)</f>
        <v>13</v>
      </c>
      <c r="I189" s="219">
        <f t="shared" ca="1" si="12"/>
        <v>13</v>
      </c>
      <c r="J189" s="68"/>
      <c r="K189" s="96"/>
      <c r="S189" s="68"/>
      <c r="U189" s="68"/>
      <c r="X189" s="68"/>
      <c r="AA189" s="68"/>
      <c r="AD189" s="68"/>
      <c r="AE189" s="229" t="str">
        <f t="shared" si="14"/>
        <v>9.4</v>
      </c>
      <c r="AG189" s="261">
        <f>IF(COUNTIFS(TabSynthez[Test],"="&amp;$AE76&amp;".*",TabSynthez[Page1],"Invalidé")&gt;0,IF(COUNTIFS(TabSynthez[Test],"="&amp;$AE76&amp;".*",TabSynthez[Page1],"Indéterminé")&gt;0,0,1),0)</f>
        <v>0</v>
      </c>
      <c r="AH189" s="261">
        <f>IF(COUNTIFS(TabSynthez[Test],"="&amp;$AE76&amp;".*",TabSynthez[Page2],"Invalidé")&gt;0,IF(COUNTIFS(TabSynthez[Test],"="&amp;$AE76&amp;".*",TabSynthez[Page2],"Indéterminé")&gt;0,0,1),0)</f>
        <v>0</v>
      </c>
      <c r="AI189" s="261">
        <f>IF(COUNTIFS(TabSynthez[Test],"="&amp;$AE76&amp;".*",TabSynthez[Page3],"Invalidé")&gt;0,IF(COUNTIFS(TabSynthez[Test],"="&amp;$AE76&amp;".*",TabSynthez[Page3],"Indéterminé")&gt;0,0,1),0)</f>
        <v>0</v>
      </c>
      <c r="AJ189" s="261">
        <f>IF(COUNTIFS(TabSynthez[Test],"="&amp;$AE76&amp;".*",TabSynthez[Page4],"Invalidé")&gt;0,IF(COUNTIFS(TabSynthez[Test],"="&amp;$AE76&amp;".*",TabSynthez[Page4],"Indéterminé")&gt;0,0,1),0)</f>
        <v>0</v>
      </c>
      <c r="AK189" s="261">
        <f>IF(COUNTIFS(TabSynthez[Test],"="&amp;$AE76&amp;".*",TabSynthez[Page5],"Invalidé")&gt;0,IF(COUNTIFS(TabSynthez[Test],"="&amp;$AE76&amp;".*",TabSynthez[Page5],"Indéterminé")&gt;0,0,1),0)</f>
        <v>0</v>
      </c>
      <c r="AL189" s="261">
        <f>IF(COUNTIFS(TabSynthez[Test],"="&amp;$AE76&amp;".*",TabSynthez[Page6],"Invalidé")&gt;0,IF(COUNTIFS(TabSynthez[Test],"="&amp;$AE76&amp;".*",TabSynthez[Page6],"Indéterminé")&gt;0,0,1),0)</f>
        <v>0</v>
      </c>
      <c r="AM189" s="261">
        <f>IF(COUNTIFS(TabSynthez[Test],"="&amp;$AE76&amp;".*",TabSynthez[Page7],"Invalidé")&gt;0,IF(COUNTIFS(TabSynthez[Test],"="&amp;$AE76&amp;".*",TabSynthez[Page7],"Indéterminé")&gt;0,0,1),0)</f>
        <v>0</v>
      </c>
      <c r="AN189" s="261">
        <f>IF(COUNTIFS(TabSynthez[Test],"="&amp;$AE76&amp;".*",TabSynthez[Page8],"Invalidé")&gt;0,IF(COUNTIFS(TabSynthez[Test],"="&amp;$AE76&amp;".*",TabSynthez[Page8],"Indéterminé")&gt;0,0,1),0)</f>
        <v>0</v>
      </c>
      <c r="AO189" s="261">
        <f>IF(COUNTIFS(TabSynthez[Test],"="&amp;$AE76&amp;".*",TabSynthez[Page9],"Invalidé")&gt;0,IF(COUNTIFS(TabSynthez[Test],"="&amp;$AE76&amp;".*",TabSynthez[Page9],"Indéterminé")&gt;0,0,1),0)</f>
        <v>0</v>
      </c>
      <c r="AP189" s="261">
        <f>IF(COUNTIFS(TabSynthez[Test],"="&amp;$AE76&amp;".*",TabSynthez[Page10],"Invalidé")&gt;0,IF(COUNTIFS(TabSynthez[Test],"="&amp;$AE76&amp;".*",TabSynthez[Page10],"Indéterminé")&gt;0,0,1),0)</f>
        <v>0</v>
      </c>
      <c r="AQ189" s="261">
        <f>IF(COUNTIFS(TabSynthez[Test],"="&amp;$AE76&amp;".*",TabSynthez[Page11],"Invalidé")&gt;0,IF(COUNTIFS(TabSynthez[Test],"="&amp;$AE76&amp;".*",TabSynthez[Page11],"Indéterminé")&gt;0,0,1),0)</f>
        <v>0</v>
      </c>
      <c r="AR189" s="261">
        <f>IF(COUNTIFS(TabSynthez[Test],"="&amp;$AE76&amp;".*",TabSynthez[Page12],"Invalidé")&gt;0,IF(COUNTIFS(TabSynthez[Test],"="&amp;$AE76&amp;".*",TabSynthez[Page12],"Indéterminé")&gt;0,0,1),0)</f>
        <v>0</v>
      </c>
      <c r="AS189" s="261">
        <f>IF(COUNTIFS(TabSynthez[Test],"="&amp;$AE76&amp;".*",TabSynthez[Page13],"Invalidé")&gt;0,IF(COUNTIFS(TabSynthez[Test],"="&amp;$AE76&amp;".*",TabSynthez[Page13],"Indéterminé")&gt;0,0,1),0)</f>
        <v>0</v>
      </c>
    </row>
    <row r="190" spans="1:45" s="9" customFormat="1" x14ac:dyDescent="0.25">
      <c r="A190" s="68"/>
      <c r="B190" s="79" t="str">
        <f>Modèle!B192</f>
        <v>Formulaires</v>
      </c>
      <c r="C190" s="89" t="str">
        <f>Modèle!D192</f>
        <v>11.2.3</v>
      </c>
      <c r="D190" s="87" t="str">
        <f>Modèle!E192</f>
        <v>A</v>
      </c>
      <c r="E190" s="195">
        <f ca="1">COUNTIF(OFFSET(Synthèse!$G199,0,0,1,COUNTA(Synthèse!$10:$10)-6),"="&amp;$E$1)</f>
        <v>0</v>
      </c>
      <c r="F190" s="195">
        <f ca="1">COUNTIF(OFFSET(Synthèse!$G199,0,0,1,COUNTA(Synthèse!$10:$10)-6),"="&amp;$F$1)</f>
        <v>0</v>
      </c>
      <c r="G190" s="195">
        <f ca="1">COUNTIF(OFFSET(Synthèse!$G199,0,0,1,COUNTA(Synthèse!$10:$10)-6),"="&amp;$G$1)</f>
        <v>0</v>
      </c>
      <c r="H190" s="195">
        <f ca="1">COUNTIF(OFFSET(Synthèse!$G199,0,0,1,COUNTA(Synthèse!$10:$10)-6),"="&amp;$H$1)</f>
        <v>13</v>
      </c>
      <c r="I190" s="219">
        <f t="shared" ca="1" si="12"/>
        <v>13</v>
      </c>
      <c r="J190" s="68"/>
      <c r="K190" s="96"/>
      <c r="S190" s="68"/>
      <c r="U190" s="68"/>
      <c r="X190" s="68"/>
      <c r="AA190" s="68"/>
      <c r="AD190" s="68"/>
      <c r="AE190" s="229" t="str">
        <f t="shared" si="14"/>
        <v>10.1</v>
      </c>
      <c r="AG190" s="261">
        <f>IF(COUNTIFS(TabSynthez[Test],"="&amp;$AE77&amp;".*",TabSynthez[Page1],"Invalidé")&gt;0,IF(COUNTIFS(TabSynthez[Test],"="&amp;$AE77&amp;".*",TabSynthez[Page1],"Indéterminé")&gt;0,0,1),0)</f>
        <v>1</v>
      </c>
      <c r="AH190" s="261">
        <f>IF(COUNTIFS(TabSynthez[Test],"="&amp;$AE77&amp;".*",TabSynthez[Page2],"Invalidé")&gt;0,IF(COUNTIFS(TabSynthez[Test],"="&amp;$AE77&amp;".*",TabSynthez[Page2],"Indéterminé")&gt;0,0,1),0)</f>
        <v>1</v>
      </c>
      <c r="AI190" s="261">
        <f>IF(COUNTIFS(TabSynthez[Test],"="&amp;$AE77&amp;".*",TabSynthez[Page3],"Invalidé")&gt;0,IF(COUNTIFS(TabSynthez[Test],"="&amp;$AE77&amp;".*",TabSynthez[Page3],"Indéterminé")&gt;0,0,1),0)</f>
        <v>1</v>
      </c>
      <c r="AJ190" s="261">
        <f>IF(COUNTIFS(TabSynthez[Test],"="&amp;$AE77&amp;".*",TabSynthez[Page4],"Invalidé")&gt;0,IF(COUNTIFS(TabSynthez[Test],"="&amp;$AE77&amp;".*",TabSynthez[Page4],"Indéterminé")&gt;0,0,1),0)</f>
        <v>1</v>
      </c>
      <c r="AK190" s="261">
        <f>IF(COUNTIFS(TabSynthez[Test],"="&amp;$AE77&amp;".*",TabSynthez[Page5],"Invalidé")&gt;0,IF(COUNTIFS(TabSynthez[Test],"="&amp;$AE77&amp;".*",TabSynthez[Page5],"Indéterminé")&gt;0,0,1),0)</f>
        <v>1</v>
      </c>
      <c r="AL190" s="261">
        <f>IF(COUNTIFS(TabSynthez[Test],"="&amp;$AE77&amp;".*",TabSynthez[Page6],"Invalidé")&gt;0,IF(COUNTIFS(TabSynthez[Test],"="&amp;$AE77&amp;".*",TabSynthez[Page6],"Indéterminé")&gt;0,0,1),0)</f>
        <v>1</v>
      </c>
      <c r="AM190" s="261">
        <f>IF(COUNTIFS(TabSynthez[Test],"="&amp;$AE77&amp;".*",TabSynthez[Page7],"Invalidé")&gt;0,IF(COUNTIFS(TabSynthez[Test],"="&amp;$AE77&amp;".*",TabSynthez[Page7],"Indéterminé")&gt;0,0,1),0)</f>
        <v>1</v>
      </c>
      <c r="AN190" s="261">
        <f>IF(COUNTIFS(TabSynthez[Test],"="&amp;$AE77&amp;".*",TabSynthez[Page8],"Invalidé")&gt;0,IF(COUNTIFS(TabSynthez[Test],"="&amp;$AE77&amp;".*",TabSynthez[Page8],"Indéterminé")&gt;0,0,1),0)</f>
        <v>1</v>
      </c>
      <c r="AO190" s="261">
        <f>IF(COUNTIFS(TabSynthez[Test],"="&amp;$AE77&amp;".*",TabSynthez[Page9],"Invalidé")&gt;0,IF(COUNTIFS(TabSynthez[Test],"="&amp;$AE77&amp;".*",TabSynthez[Page9],"Indéterminé")&gt;0,0,1),0)</f>
        <v>1</v>
      </c>
      <c r="AP190" s="261">
        <f>IF(COUNTIFS(TabSynthez[Test],"="&amp;$AE77&amp;".*",TabSynthez[Page10],"Invalidé")&gt;0,IF(COUNTIFS(TabSynthez[Test],"="&amp;$AE77&amp;".*",TabSynthez[Page10],"Indéterminé")&gt;0,0,1),0)</f>
        <v>1</v>
      </c>
      <c r="AQ190" s="261">
        <f>IF(COUNTIFS(TabSynthez[Test],"="&amp;$AE77&amp;".*",TabSynthez[Page11],"Invalidé")&gt;0,IF(COUNTIFS(TabSynthez[Test],"="&amp;$AE77&amp;".*",TabSynthez[Page11],"Indéterminé")&gt;0,0,1),0)</f>
        <v>1</v>
      </c>
      <c r="AR190" s="261">
        <f>IF(COUNTIFS(TabSynthez[Test],"="&amp;$AE77&amp;".*",TabSynthez[Page12],"Invalidé")&gt;0,IF(COUNTIFS(TabSynthez[Test],"="&amp;$AE77&amp;".*",TabSynthez[Page12],"Indéterminé")&gt;0,0,1),0)</f>
        <v>1</v>
      </c>
      <c r="AS190" s="261">
        <f>IF(COUNTIFS(TabSynthez[Test],"="&amp;$AE77&amp;".*",TabSynthez[Page13],"Invalidé")&gt;0,IF(COUNTIFS(TabSynthez[Test],"="&amp;$AE77&amp;".*",TabSynthez[Page13],"Indéterminé")&gt;0,0,1),0)</f>
        <v>1</v>
      </c>
    </row>
    <row r="191" spans="1:45" s="9" customFormat="1" x14ac:dyDescent="0.25">
      <c r="A191" s="68"/>
      <c r="B191" s="79" t="str">
        <f>Modèle!B193</f>
        <v>Formulaires</v>
      </c>
      <c r="C191" s="89" t="str">
        <f>Modèle!D193</f>
        <v>11.2.4</v>
      </c>
      <c r="D191" s="87" t="str">
        <f>Modèle!E193</f>
        <v>A</v>
      </c>
      <c r="E191" s="195">
        <f ca="1">COUNTIF(OFFSET(Synthèse!$G200,0,0,1,COUNTA(Synthèse!$10:$10)-6),"="&amp;$E$1)</f>
        <v>0</v>
      </c>
      <c r="F191" s="195">
        <f ca="1">COUNTIF(OFFSET(Synthèse!$G200,0,0,1,COUNTA(Synthèse!$10:$10)-6),"="&amp;$F$1)</f>
        <v>0</v>
      </c>
      <c r="G191" s="195">
        <f ca="1">COUNTIF(OFFSET(Synthèse!$G200,0,0,1,COUNTA(Synthèse!$10:$10)-6),"="&amp;$G$1)</f>
        <v>0</v>
      </c>
      <c r="H191" s="195">
        <f ca="1">COUNTIF(OFFSET(Synthèse!$G200,0,0,1,COUNTA(Synthèse!$10:$10)-6),"="&amp;$H$1)</f>
        <v>13</v>
      </c>
      <c r="I191" s="219">
        <f t="shared" ca="1" si="12"/>
        <v>13</v>
      </c>
      <c r="J191" s="68"/>
      <c r="K191" s="96"/>
      <c r="S191" s="68"/>
      <c r="U191" s="68"/>
      <c r="X191" s="68"/>
      <c r="AA191" s="68"/>
      <c r="AD191" s="68"/>
      <c r="AE191" s="229" t="str">
        <f t="shared" si="14"/>
        <v>10.2</v>
      </c>
      <c r="AG191" s="261">
        <f>IF(COUNTIFS(TabSynthez[Test],"="&amp;$AE78&amp;".*",TabSynthez[Page1],"Invalidé")&gt;0,IF(COUNTIFS(TabSynthez[Test],"="&amp;$AE78&amp;".*",TabSynthez[Page1],"Indéterminé")&gt;0,0,1),0)</f>
        <v>1</v>
      </c>
      <c r="AH191" s="261">
        <f>IF(COUNTIFS(TabSynthez[Test],"="&amp;$AE78&amp;".*",TabSynthez[Page2],"Invalidé")&gt;0,IF(COUNTIFS(TabSynthez[Test],"="&amp;$AE78&amp;".*",TabSynthez[Page2],"Indéterminé")&gt;0,0,1),0)</f>
        <v>1</v>
      </c>
      <c r="AI191" s="261">
        <f>IF(COUNTIFS(TabSynthez[Test],"="&amp;$AE78&amp;".*",TabSynthez[Page3],"Invalidé")&gt;0,IF(COUNTIFS(TabSynthez[Test],"="&amp;$AE78&amp;".*",TabSynthez[Page3],"Indéterminé")&gt;0,0,1),0)</f>
        <v>1</v>
      </c>
      <c r="AJ191" s="261">
        <f>IF(COUNTIFS(TabSynthez[Test],"="&amp;$AE78&amp;".*",TabSynthez[Page4],"Invalidé")&gt;0,IF(COUNTIFS(TabSynthez[Test],"="&amp;$AE78&amp;".*",TabSynthez[Page4],"Indéterminé")&gt;0,0,1),0)</f>
        <v>1</v>
      </c>
      <c r="AK191" s="261">
        <f>IF(COUNTIFS(TabSynthez[Test],"="&amp;$AE78&amp;".*",TabSynthez[Page5],"Invalidé")&gt;0,IF(COUNTIFS(TabSynthez[Test],"="&amp;$AE78&amp;".*",TabSynthez[Page5],"Indéterminé")&gt;0,0,1),0)</f>
        <v>1</v>
      </c>
      <c r="AL191" s="261">
        <f>IF(COUNTIFS(TabSynthez[Test],"="&amp;$AE78&amp;".*",TabSynthez[Page6],"Invalidé")&gt;0,IF(COUNTIFS(TabSynthez[Test],"="&amp;$AE78&amp;".*",TabSynthez[Page6],"Indéterminé")&gt;0,0,1),0)</f>
        <v>1</v>
      </c>
      <c r="AM191" s="261">
        <f>IF(COUNTIFS(TabSynthez[Test],"="&amp;$AE78&amp;".*",TabSynthez[Page7],"Invalidé")&gt;0,IF(COUNTIFS(TabSynthez[Test],"="&amp;$AE78&amp;".*",TabSynthez[Page7],"Indéterminé")&gt;0,0,1),0)</f>
        <v>1</v>
      </c>
      <c r="AN191" s="261">
        <f>IF(COUNTIFS(TabSynthez[Test],"="&amp;$AE78&amp;".*",TabSynthez[Page8],"Invalidé")&gt;0,IF(COUNTIFS(TabSynthez[Test],"="&amp;$AE78&amp;".*",TabSynthez[Page8],"Indéterminé")&gt;0,0,1),0)</f>
        <v>1</v>
      </c>
      <c r="AO191" s="261">
        <f>IF(COUNTIFS(TabSynthez[Test],"="&amp;$AE78&amp;".*",TabSynthez[Page9],"Invalidé")&gt;0,IF(COUNTIFS(TabSynthez[Test],"="&amp;$AE78&amp;".*",TabSynthez[Page9],"Indéterminé")&gt;0,0,1),0)</f>
        <v>1</v>
      </c>
      <c r="AP191" s="261">
        <f>IF(COUNTIFS(TabSynthez[Test],"="&amp;$AE78&amp;".*",TabSynthez[Page10],"Invalidé")&gt;0,IF(COUNTIFS(TabSynthez[Test],"="&amp;$AE78&amp;".*",TabSynthez[Page10],"Indéterminé")&gt;0,0,1),0)</f>
        <v>1</v>
      </c>
      <c r="AQ191" s="261">
        <f>IF(COUNTIFS(TabSynthez[Test],"="&amp;$AE78&amp;".*",TabSynthez[Page11],"Invalidé")&gt;0,IF(COUNTIFS(TabSynthez[Test],"="&amp;$AE78&amp;".*",TabSynthez[Page11],"Indéterminé")&gt;0,0,1),0)</f>
        <v>1</v>
      </c>
      <c r="AR191" s="261">
        <f>IF(COUNTIFS(TabSynthez[Test],"="&amp;$AE78&amp;".*",TabSynthez[Page12],"Invalidé")&gt;0,IF(COUNTIFS(TabSynthez[Test],"="&amp;$AE78&amp;".*",TabSynthez[Page12],"Indéterminé")&gt;0,0,1),0)</f>
        <v>1</v>
      </c>
      <c r="AS191" s="261">
        <f>IF(COUNTIFS(TabSynthez[Test],"="&amp;$AE78&amp;".*",TabSynthez[Page13],"Invalidé")&gt;0,IF(COUNTIFS(TabSynthez[Test],"="&amp;$AE78&amp;".*",TabSynthez[Page13],"Indéterminé")&gt;0,0,1),0)</f>
        <v>1</v>
      </c>
    </row>
    <row r="192" spans="1:45" s="9" customFormat="1" x14ac:dyDescent="0.25">
      <c r="A192" s="68"/>
      <c r="B192" s="79" t="str">
        <f>Modèle!B194</f>
        <v>Formulaires</v>
      </c>
      <c r="C192" s="89" t="str">
        <f>Modèle!D194</f>
        <v>11.2.5</v>
      </c>
      <c r="D192" s="87" t="str">
        <f>Modèle!E194</f>
        <v>A</v>
      </c>
      <c r="E192" s="195">
        <f ca="1">COUNTIF(OFFSET(Synthèse!$G201,0,0,1,COUNTA(Synthèse!$10:$10)-6),"="&amp;$E$1)</f>
        <v>0</v>
      </c>
      <c r="F192" s="195">
        <f ca="1">COUNTIF(OFFSET(Synthèse!$G201,0,0,1,COUNTA(Synthèse!$10:$10)-6),"="&amp;$F$1)</f>
        <v>1</v>
      </c>
      <c r="G192" s="195">
        <f ca="1">COUNTIF(OFFSET(Synthèse!$G201,0,0,1,COUNTA(Synthèse!$10:$10)-6),"="&amp;$G$1)</f>
        <v>0</v>
      </c>
      <c r="H192" s="195">
        <f ca="1">COUNTIF(OFFSET(Synthèse!$G201,0,0,1,COUNTA(Synthèse!$10:$10)-6),"="&amp;$H$1)</f>
        <v>12</v>
      </c>
      <c r="I192" s="219">
        <f t="shared" ca="1" si="12"/>
        <v>13</v>
      </c>
      <c r="J192" s="68"/>
      <c r="K192" s="96"/>
      <c r="S192" s="68"/>
      <c r="U192" s="68"/>
      <c r="X192" s="68"/>
      <c r="AA192" s="68"/>
      <c r="AD192" s="68"/>
      <c r="AE192" s="229" t="str">
        <f t="shared" si="14"/>
        <v>10.3</v>
      </c>
      <c r="AG192" s="261">
        <f>IF(COUNTIFS(TabSynthez[Test],"="&amp;$AE79&amp;".*",TabSynthez[Page1],"Invalidé")&gt;0,IF(COUNTIFS(TabSynthez[Test],"="&amp;$AE79&amp;".*",TabSynthez[Page1],"Indéterminé")&gt;0,0,1),0)</f>
        <v>0</v>
      </c>
      <c r="AH192" s="261">
        <f>IF(COUNTIFS(TabSynthez[Test],"="&amp;$AE79&amp;".*",TabSynthez[Page2],"Invalidé")&gt;0,IF(COUNTIFS(TabSynthez[Test],"="&amp;$AE79&amp;".*",TabSynthez[Page2],"Indéterminé")&gt;0,0,1),0)</f>
        <v>0</v>
      </c>
      <c r="AI192" s="261">
        <f>IF(COUNTIFS(TabSynthez[Test],"="&amp;$AE79&amp;".*",TabSynthez[Page3],"Invalidé")&gt;0,IF(COUNTIFS(TabSynthez[Test],"="&amp;$AE79&amp;".*",TabSynthez[Page3],"Indéterminé")&gt;0,0,1),0)</f>
        <v>0</v>
      </c>
      <c r="AJ192" s="261">
        <f>IF(COUNTIFS(TabSynthez[Test],"="&amp;$AE79&amp;".*",TabSynthez[Page4],"Invalidé")&gt;0,IF(COUNTIFS(TabSynthez[Test],"="&amp;$AE79&amp;".*",TabSynthez[Page4],"Indéterminé")&gt;0,0,1),0)</f>
        <v>0</v>
      </c>
      <c r="AK192" s="261">
        <f>IF(COUNTIFS(TabSynthez[Test],"="&amp;$AE79&amp;".*",TabSynthez[Page5],"Invalidé")&gt;0,IF(COUNTIFS(TabSynthez[Test],"="&amp;$AE79&amp;".*",TabSynthez[Page5],"Indéterminé")&gt;0,0,1),0)</f>
        <v>0</v>
      </c>
      <c r="AL192" s="261">
        <f>IF(COUNTIFS(TabSynthez[Test],"="&amp;$AE79&amp;".*",TabSynthez[Page6],"Invalidé")&gt;0,IF(COUNTIFS(TabSynthez[Test],"="&amp;$AE79&amp;".*",TabSynthez[Page6],"Indéterminé")&gt;0,0,1),0)</f>
        <v>0</v>
      </c>
      <c r="AM192" s="261">
        <f>IF(COUNTIFS(TabSynthez[Test],"="&amp;$AE79&amp;".*",TabSynthez[Page7],"Invalidé")&gt;0,IF(COUNTIFS(TabSynthez[Test],"="&amp;$AE79&amp;".*",TabSynthez[Page7],"Indéterminé")&gt;0,0,1),0)</f>
        <v>0</v>
      </c>
      <c r="AN192" s="261">
        <f>IF(COUNTIFS(TabSynthez[Test],"="&amp;$AE79&amp;".*",TabSynthez[Page8],"Invalidé")&gt;0,IF(COUNTIFS(TabSynthez[Test],"="&amp;$AE79&amp;".*",TabSynthez[Page8],"Indéterminé")&gt;0,0,1),0)</f>
        <v>0</v>
      </c>
      <c r="AO192" s="261">
        <f>IF(COUNTIFS(TabSynthez[Test],"="&amp;$AE79&amp;".*",TabSynthez[Page9],"Invalidé")&gt;0,IF(COUNTIFS(TabSynthez[Test],"="&amp;$AE79&amp;".*",TabSynthez[Page9],"Indéterminé")&gt;0,0,1),0)</f>
        <v>0</v>
      </c>
      <c r="AP192" s="261">
        <f>IF(COUNTIFS(TabSynthez[Test],"="&amp;$AE79&amp;".*",TabSynthez[Page10],"Invalidé")&gt;0,IF(COUNTIFS(TabSynthez[Test],"="&amp;$AE79&amp;".*",TabSynthez[Page10],"Indéterminé")&gt;0,0,1),0)</f>
        <v>0</v>
      </c>
      <c r="AQ192" s="261">
        <f>IF(COUNTIFS(TabSynthez[Test],"="&amp;$AE79&amp;".*",TabSynthez[Page11],"Invalidé")&gt;0,IF(COUNTIFS(TabSynthez[Test],"="&amp;$AE79&amp;".*",TabSynthez[Page11],"Indéterminé")&gt;0,0,1),0)</f>
        <v>0</v>
      </c>
      <c r="AR192" s="261">
        <f>IF(COUNTIFS(TabSynthez[Test],"="&amp;$AE79&amp;".*",TabSynthez[Page12],"Invalidé")&gt;0,IF(COUNTIFS(TabSynthez[Test],"="&amp;$AE79&amp;".*",TabSynthez[Page12],"Indéterminé")&gt;0,0,1),0)</f>
        <v>0</v>
      </c>
      <c r="AS192" s="261">
        <f>IF(COUNTIFS(TabSynthez[Test],"="&amp;$AE79&amp;".*",TabSynthez[Page13],"Invalidé")&gt;0,IF(COUNTIFS(TabSynthez[Test],"="&amp;$AE79&amp;".*",TabSynthez[Page13],"Indéterminé")&gt;0,0,1),0)</f>
        <v>0</v>
      </c>
    </row>
    <row r="193" spans="1:45" s="9" customFormat="1" x14ac:dyDescent="0.25">
      <c r="A193" s="68"/>
      <c r="B193" s="79" t="str">
        <f>Modèle!B195</f>
        <v>Formulaires</v>
      </c>
      <c r="C193" s="89" t="str">
        <f>Modèle!D195</f>
        <v>11.2.6</v>
      </c>
      <c r="D193" s="87" t="str">
        <f>Modèle!E195</f>
        <v>A</v>
      </c>
      <c r="E193" s="195">
        <f ca="1">COUNTIF(OFFSET(Synthèse!$G202,0,0,1,COUNTA(Synthèse!$10:$10)-6),"="&amp;$E$1)</f>
        <v>0</v>
      </c>
      <c r="F193" s="195">
        <f ca="1">COUNTIF(OFFSET(Synthèse!$G202,0,0,1,COUNTA(Synthèse!$10:$10)-6),"="&amp;$F$1)</f>
        <v>0</v>
      </c>
      <c r="G193" s="195">
        <f ca="1">COUNTIF(OFFSET(Synthèse!$G202,0,0,1,COUNTA(Synthèse!$10:$10)-6),"="&amp;$G$1)</f>
        <v>0</v>
      </c>
      <c r="H193" s="195">
        <f ca="1">COUNTIF(OFFSET(Synthèse!$G202,0,0,1,COUNTA(Synthèse!$10:$10)-6),"="&amp;$H$1)</f>
        <v>13</v>
      </c>
      <c r="I193" s="219">
        <f t="shared" ca="1" si="12"/>
        <v>13</v>
      </c>
      <c r="J193" s="68"/>
      <c r="K193" s="96"/>
      <c r="S193" s="68"/>
      <c r="U193" s="68"/>
      <c r="X193" s="68"/>
      <c r="AA193" s="68"/>
      <c r="AD193" s="68"/>
      <c r="AE193" s="229" t="str">
        <f t="shared" si="14"/>
        <v>10.4</v>
      </c>
      <c r="AG193" s="261">
        <f>IF(COUNTIFS(TabSynthez[Test],"="&amp;$AE80&amp;".*",TabSynthez[Page1],"Invalidé")&gt;0,IF(COUNTIFS(TabSynthez[Test],"="&amp;$AE80&amp;".*",TabSynthez[Page1],"Indéterminé")&gt;0,0,1),0)</f>
        <v>1</v>
      </c>
      <c r="AH193" s="261">
        <f>IF(COUNTIFS(TabSynthez[Test],"="&amp;$AE80&amp;".*",TabSynthez[Page2],"Invalidé")&gt;0,IF(COUNTIFS(TabSynthez[Test],"="&amp;$AE80&amp;".*",TabSynthez[Page2],"Indéterminé")&gt;0,0,1),0)</f>
        <v>1</v>
      </c>
      <c r="AI193" s="261">
        <f>IF(COUNTIFS(TabSynthez[Test],"="&amp;$AE80&amp;".*",TabSynthez[Page3],"Invalidé")&gt;0,IF(COUNTIFS(TabSynthez[Test],"="&amp;$AE80&amp;".*",TabSynthez[Page3],"Indéterminé")&gt;0,0,1),0)</f>
        <v>1</v>
      </c>
      <c r="AJ193" s="261">
        <f>IF(COUNTIFS(TabSynthez[Test],"="&amp;$AE80&amp;".*",TabSynthez[Page4],"Invalidé")&gt;0,IF(COUNTIFS(TabSynthez[Test],"="&amp;$AE80&amp;".*",TabSynthez[Page4],"Indéterminé")&gt;0,0,1),0)</f>
        <v>1</v>
      </c>
      <c r="AK193" s="261">
        <f>IF(COUNTIFS(TabSynthez[Test],"="&amp;$AE80&amp;".*",TabSynthez[Page5],"Invalidé")&gt;0,IF(COUNTIFS(TabSynthez[Test],"="&amp;$AE80&amp;".*",TabSynthez[Page5],"Indéterminé")&gt;0,0,1),0)</f>
        <v>1</v>
      </c>
      <c r="AL193" s="261">
        <f>IF(COUNTIFS(TabSynthez[Test],"="&amp;$AE80&amp;".*",TabSynthez[Page6],"Invalidé")&gt;0,IF(COUNTIFS(TabSynthez[Test],"="&amp;$AE80&amp;".*",TabSynthez[Page6],"Indéterminé")&gt;0,0,1),0)</f>
        <v>1</v>
      </c>
      <c r="AM193" s="261">
        <f>IF(COUNTIFS(TabSynthez[Test],"="&amp;$AE80&amp;".*",TabSynthez[Page7],"Invalidé")&gt;0,IF(COUNTIFS(TabSynthez[Test],"="&amp;$AE80&amp;".*",TabSynthez[Page7],"Indéterminé")&gt;0,0,1),0)</f>
        <v>1</v>
      </c>
      <c r="AN193" s="261">
        <f>IF(COUNTIFS(TabSynthez[Test],"="&amp;$AE80&amp;".*",TabSynthez[Page8],"Invalidé")&gt;0,IF(COUNTIFS(TabSynthez[Test],"="&amp;$AE80&amp;".*",TabSynthez[Page8],"Indéterminé")&gt;0,0,1),0)</f>
        <v>1</v>
      </c>
      <c r="AO193" s="261">
        <f>IF(COUNTIFS(TabSynthez[Test],"="&amp;$AE80&amp;".*",TabSynthez[Page9],"Invalidé")&gt;0,IF(COUNTIFS(TabSynthez[Test],"="&amp;$AE80&amp;".*",TabSynthez[Page9],"Indéterminé")&gt;0,0,1),0)</f>
        <v>1</v>
      </c>
      <c r="AP193" s="261">
        <f>IF(COUNTIFS(TabSynthez[Test],"="&amp;$AE80&amp;".*",TabSynthez[Page10],"Invalidé")&gt;0,IF(COUNTIFS(TabSynthez[Test],"="&amp;$AE80&amp;".*",TabSynthez[Page10],"Indéterminé")&gt;0,0,1),0)</f>
        <v>1</v>
      </c>
      <c r="AQ193" s="261">
        <f>IF(COUNTIFS(TabSynthez[Test],"="&amp;$AE80&amp;".*",TabSynthez[Page11],"Invalidé")&gt;0,IF(COUNTIFS(TabSynthez[Test],"="&amp;$AE80&amp;".*",TabSynthez[Page11],"Indéterminé")&gt;0,0,1),0)</f>
        <v>1</v>
      </c>
      <c r="AR193" s="261">
        <f>IF(COUNTIFS(TabSynthez[Test],"="&amp;$AE80&amp;".*",TabSynthez[Page12],"Invalidé")&gt;0,IF(COUNTIFS(TabSynthez[Test],"="&amp;$AE80&amp;".*",TabSynthez[Page12],"Indéterminé")&gt;0,0,1),0)</f>
        <v>1</v>
      </c>
      <c r="AS193" s="261">
        <f>IF(COUNTIFS(TabSynthez[Test],"="&amp;$AE80&amp;".*",TabSynthez[Page13],"Invalidé")&gt;0,IF(COUNTIFS(TabSynthez[Test],"="&amp;$AE80&amp;".*",TabSynthez[Page13],"Indéterminé")&gt;0,0,1),0)</f>
        <v>1</v>
      </c>
    </row>
    <row r="194" spans="1:45" s="9" customFormat="1" x14ac:dyDescent="0.25">
      <c r="A194" s="68"/>
      <c r="B194" s="78" t="str">
        <f>Modèle!B196</f>
        <v>Formulaires</v>
      </c>
      <c r="C194" s="88" t="str">
        <f>Modèle!D196</f>
        <v>11.3.1</v>
      </c>
      <c r="D194" s="85" t="str">
        <f>Modèle!E196</f>
        <v>AA</v>
      </c>
      <c r="E194" s="194">
        <f ca="1">COUNTIF(OFFSET(Synthèse!$G203,0,0,1,COUNTA(Synthèse!$10:$10)-6),"="&amp;$E$1)</f>
        <v>1</v>
      </c>
      <c r="F194" s="194">
        <f ca="1">COUNTIF(OFFSET(Synthèse!$G203,0,0,1,COUNTA(Synthèse!$10:$10)-6),"="&amp;$F$1)</f>
        <v>0</v>
      </c>
      <c r="G194" s="194">
        <f ca="1">COUNTIF(OFFSET(Synthèse!$G203,0,0,1,COUNTA(Synthèse!$10:$10)-6),"="&amp;$G$1)</f>
        <v>0</v>
      </c>
      <c r="H194" s="194">
        <f ca="1">COUNTIF(OFFSET(Synthèse!$G203,0,0,1,COUNTA(Synthèse!$10:$10)-6),"="&amp;$H$1)</f>
        <v>12</v>
      </c>
      <c r="I194" s="219">
        <f t="shared" ca="1" si="12"/>
        <v>13</v>
      </c>
      <c r="J194" s="68"/>
      <c r="K194" s="96"/>
      <c r="S194" s="68"/>
      <c r="T194" s="16"/>
      <c r="U194" s="68"/>
      <c r="V194" s="16"/>
      <c r="X194" s="68"/>
      <c r="Z194" s="16"/>
      <c r="AA194" s="68"/>
      <c r="AB194" s="16"/>
      <c r="AD194" s="68"/>
      <c r="AE194" s="229" t="str">
        <f t="shared" si="14"/>
        <v>10.5</v>
      </c>
      <c r="AG194" s="261">
        <f>IF(COUNTIFS(TabSynthez[Test],"="&amp;$AE81&amp;".*",TabSynthez[Page1],"Invalidé")&gt;0,IF(COUNTIFS(TabSynthez[Test],"="&amp;$AE81&amp;".*",TabSynthez[Page1],"Indéterminé")&gt;0,0,1),0)</f>
        <v>0</v>
      </c>
      <c r="AH194" s="261">
        <f>IF(COUNTIFS(TabSynthez[Test],"="&amp;$AE81&amp;".*",TabSynthez[Page2],"Invalidé")&gt;0,IF(COUNTIFS(TabSynthez[Test],"="&amp;$AE81&amp;".*",TabSynthez[Page2],"Indéterminé")&gt;0,0,1),0)</f>
        <v>0</v>
      </c>
      <c r="AI194" s="261">
        <f>IF(COUNTIFS(TabSynthez[Test],"="&amp;$AE81&amp;".*",TabSynthez[Page3],"Invalidé")&gt;0,IF(COUNTIFS(TabSynthez[Test],"="&amp;$AE81&amp;".*",TabSynthez[Page3],"Indéterminé")&gt;0,0,1),0)</f>
        <v>0</v>
      </c>
      <c r="AJ194" s="261">
        <f>IF(COUNTIFS(TabSynthez[Test],"="&amp;$AE81&amp;".*",TabSynthez[Page4],"Invalidé")&gt;0,IF(COUNTIFS(TabSynthez[Test],"="&amp;$AE81&amp;".*",TabSynthez[Page4],"Indéterminé")&gt;0,0,1),0)</f>
        <v>0</v>
      </c>
      <c r="AK194" s="261">
        <f>IF(COUNTIFS(TabSynthez[Test],"="&amp;$AE81&amp;".*",TabSynthez[Page5],"Invalidé")&gt;0,IF(COUNTIFS(TabSynthez[Test],"="&amp;$AE81&amp;".*",TabSynthez[Page5],"Indéterminé")&gt;0,0,1),0)</f>
        <v>0</v>
      </c>
      <c r="AL194" s="261">
        <f>IF(COUNTIFS(TabSynthez[Test],"="&amp;$AE81&amp;".*",TabSynthez[Page6],"Invalidé")&gt;0,IF(COUNTIFS(TabSynthez[Test],"="&amp;$AE81&amp;".*",TabSynthez[Page6],"Indéterminé")&gt;0,0,1),0)</f>
        <v>0</v>
      </c>
      <c r="AM194" s="261">
        <f>IF(COUNTIFS(TabSynthez[Test],"="&amp;$AE81&amp;".*",TabSynthez[Page7],"Invalidé")&gt;0,IF(COUNTIFS(TabSynthez[Test],"="&amp;$AE81&amp;".*",TabSynthez[Page7],"Indéterminé")&gt;0,0,1),0)</f>
        <v>0</v>
      </c>
      <c r="AN194" s="261">
        <f>IF(COUNTIFS(TabSynthez[Test],"="&amp;$AE81&amp;".*",TabSynthez[Page8],"Invalidé")&gt;0,IF(COUNTIFS(TabSynthez[Test],"="&amp;$AE81&amp;".*",TabSynthez[Page8],"Indéterminé")&gt;0,0,1),0)</f>
        <v>0</v>
      </c>
      <c r="AO194" s="261">
        <f>IF(COUNTIFS(TabSynthez[Test],"="&amp;$AE81&amp;".*",TabSynthez[Page9],"Invalidé")&gt;0,IF(COUNTIFS(TabSynthez[Test],"="&amp;$AE81&amp;".*",TabSynthez[Page9],"Indéterminé")&gt;0,0,1),0)</f>
        <v>0</v>
      </c>
      <c r="AP194" s="261">
        <f>IF(COUNTIFS(TabSynthez[Test],"="&amp;$AE81&amp;".*",TabSynthez[Page10],"Invalidé")&gt;0,IF(COUNTIFS(TabSynthez[Test],"="&amp;$AE81&amp;".*",TabSynthez[Page10],"Indéterminé")&gt;0,0,1),0)</f>
        <v>0</v>
      </c>
      <c r="AQ194" s="261">
        <f>IF(COUNTIFS(TabSynthez[Test],"="&amp;$AE81&amp;".*",TabSynthez[Page11],"Invalidé")&gt;0,IF(COUNTIFS(TabSynthez[Test],"="&amp;$AE81&amp;".*",TabSynthez[Page11],"Indéterminé")&gt;0,0,1),0)</f>
        <v>0</v>
      </c>
      <c r="AR194" s="261">
        <f>IF(COUNTIFS(TabSynthez[Test],"="&amp;$AE81&amp;".*",TabSynthez[Page12],"Invalidé")&gt;0,IF(COUNTIFS(TabSynthez[Test],"="&amp;$AE81&amp;".*",TabSynthez[Page12],"Indéterminé")&gt;0,0,1),0)</f>
        <v>0</v>
      </c>
      <c r="AS194" s="261">
        <f>IF(COUNTIFS(TabSynthez[Test],"="&amp;$AE81&amp;".*",TabSynthez[Page13],"Invalidé")&gt;0,IF(COUNTIFS(TabSynthez[Test],"="&amp;$AE81&amp;".*",TabSynthez[Page13],"Indéterminé")&gt;0,0,1),0)</f>
        <v>0</v>
      </c>
    </row>
    <row r="195" spans="1:45" s="9" customFormat="1" x14ac:dyDescent="0.25">
      <c r="A195" s="68"/>
      <c r="B195" s="78" t="str">
        <f>Modèle!B197</f>
        <v>Formulaires</v>
      </c>
      <c r="C195" s="88" t="str">
        <f>Modèle!D197</f>
        <v>11.3.2</v>
      </c>
      <c r="D195" s="85" t="str">
        <f>Modèle!E197</f>
        <v>AA</v>
      </c>
      <c r="E195" s="194">
        <f ca="1">COUNTIF(OFFSET(Synthèse!$G204,0,0,1,COUNTA(Synthèse!$10:$10)-6),"="&amp;$E$1)</f>
        <v>0</v>
      </c>
      <c r="F195" s="194">
        <f ca="1">COUNTIF(OFFSET(Synthèse!$G204,0,0,1,COUNTA(Synthèse!$10:$10)-6),"="&amp;$F$1)</f>
        <v>0</v>
      </c>
      <c r="G195" s="194">
        <f ca="1">COUNTIF(OFFSET(Synthèse!$G204,0,0,1,COUNTA(Synthèse!$10:$10)-6),"="&amp;$G$1)</f>
        <v>0</v>
      </c>
      <c r="H195" s="194">
        <f ca="1">COUNTIF(OFFSET(Synthèse!$G204,0,0,1,COUNTA(Synthèse!$10:$10)-6),"="&amp;$H$1)</f>
        <v>13</v>
      </c>
      <c r="I195" s="219">
        <f t="shared" ca="1" si="12"/>
        <v>13</v>
      </c>
      <c r="J195" s="68"/>
      <c r="K195" s="96"/>
      <c r="S195" s="68"/>
      <c r="U195" s="68"/>
      <c r="X195" s="68"/>
      <c r="AA195" s="68"/>
      <c r="AD195" s="68"/>
      <c r="AE195" s="229" t="str">
        <f t="shared" si="14"/>
        <v>10.6</v>
      </c>
      <c r="AG195" s="261">
        <f>IF(COUNTIFS(TabSynthez[Test],"="&amp;$AE82&amp;".*",TabSynthez[Page1],"Invalidé")&gt;0,IF(COUNTIFS(TabSynthez[Test],"="&amp;$AE82&amp;".*",TabSynthez[Page1],"Indéterminé")&gt;0,0,1),0)</f>
        <v>0</v>
      </c>
      <c r="AH195" s="261">
        <f>IF(COUNTIFS(TabSynthez[Test],"="&amp;$AE82&amp;".*",TabSynthez[Page2],"Invalidé")&gt;0,IF(COUNTIFS(TabSynthez[Test],"="&amp;$AE82&amp;".*",TabSynthez[Page2],"Indéterminé")&gt;0,0,1),0)</f>
        <v>0</v>
      </c>
      <c r="AI195" s="261">
        <f>IF(COUNTIFS(TabSynthez[Test],"="&amp;$AE82&amp;".*",TabSynthez[Page3],"Invalidé")&gt;0,IF(COUNTIFS(TabSynthez[Test],"="&amp;$AE82&amp;".*",TabSynthez[Page3],"Indéterminé")&gt;0,0,1),0)</f>
        <v>0</v>
      </c>
      <c r="AJ195" s="261">
        <f>IF(COUNTIFS(TabSynthez[Test],"="&amp;$AE82&amp;".*",TabSynthez[Page4],"Invalidé")&gt;0,IF(COUNTIFS(TabSynthez[Test],"="&amp;$AE82&amp;".*",TabSynthez[Page4],"Indéterminé")&gt;0,0,1),0)</f>
        <v>0</v>
      </c>
      <c r="AK195" s="261">
        <f>IF(COUNTIFS(TabSynthez[Test],"="&amp;$AE82&amp;".*",TabSynthez[Page5],"Invalidé")&gt;0,IF(COUNTIFS(TabSynthez[Test],"="&amp;$AE82&amp;".*",TabSynthez[Page5],"Indéterminé")&gt;0,0,1),0)</f>
        <v>0</v>
      </c>
      <c r="AL195" s="261">
        <f>IF(COUNTIFS(TabSynthez[Test],"="&amp;$AE82&amp;".*",TabSynthez[Page6],"Invalidé")&gt;0,IF(COUNTIFS(TabSynthez[Test],"="&amp;$AE82&amp;".*",TabSynthez[Page6],"Indéterminé")&gt;0,0,1),0)</f>
        <v>0</v>
      </c>
      <c r="AM195" s="261">
        <f>IF(COUNTIFS(TabSynthez[Test],"="&amp;$AE82&amp;".*",TabSynthez[Page7],"Invalidé")&gt;0,IF(COUNTIFS(TabSynthez[Test],"="&amp;$AE82&amp;".*",TabSynthez[Page7],"Indéterminé")&gt;0,0,1),0)</f>
        <v>0</v>
      </c>
      <c r="AN195" s="261">
        <f>IF(COUNTIFS(TabSynthez[Test],"="&amp;$AE82&amp;".*",TabSynthez[Page8],"Invalidé")&gt;0,IF(COUNTIFS(TabSynthez[Test],"="&amp;$AE82&amp;".*",TabSynthez[Page8],"Indéterminé")&gt;0,0,1),0)</f>
        <v>0</v>
      </c>
      <c r="AO195" s="261">
        <f>IF(COUNTIFS(TabSynthez[Test],"="&amp;$AE82&amp;".*",TabSynthez[Page9],"Invalidé")&gt;0,IF(COUNTIFS(TabSynthez[Test],"="&amp;$AE82&amp;".*",TabSynthez[Page9],"Indéterminé")&gt;0,0,1),0)</f>
        <v>0</v>
      </c>
      <c r="AP195" s="261">
        <f>IF(COUNTIFS(TabSynthez[Test],"="&amp;$AE82&amp;".*",TabSynthez[Page10],"Invalidé")&gt;0,IF(COUNTIFS(TabSynthez[Test],"="&amp;$AE82&amp;".*",TabSynthez[Page10],"Indéterminé")&gt;0,0,1),0)</f>
        <v>0</v>
      </c>
      <c r="AQ195" s="261">
        <f>IF(COUNTIFS(TabSynthez[Test],"="&amp;$AE82&amp;".*",TabSynthez[Page11],"Invalidé")&gt;0,IF(COUNTIFS(TabSynthez[Test],"="&amp;$AE82&amp;".*",TabSynthez[Page11],"Indéterminé")&gt;0,0,1),0)</f>
        <v>0</v>
      </c>
      <c r="AR195" s="261">
        <f>IF(COUNTIFS(TabSynthez[Test],"="&amp;$AE82&amp;".*",TabSynthez[Page12],"Invalidé")&gt;0,IF(COUNTIFS(TabSynthez[Test],"="&amp;$AE82&amp;".*",TabSynthez[Page12],"Indéterminé")&gt;0,0,1),0)</f>
        <v>0</v>
      </c>
      <c r="AS195" s="261">
        <f>IF(COUNTIFS(TabSynthez[Test],"="&amp;$AE82&amp;".*",TabSynthez[Page13],"Invalidé")&gt;0,IF(COUNTIFS(TabSynthez[Test],"="&amp;$AE82&amp;".*",TabSynthez[Page13],"Indéterminé")&gt;0,0,1),0)</f>
        <v>0</v>
      </c>
    </row>
    <row r="196" spans="1:45" s="9" customFormat="1" x14ac:dyDescent="0.25">
      <c r="A196" s="68"/>
      <c r="B196" s="79" t="str">
        <f>Modèle!B198</f>
        <v>Formulaires</v>
      </c>
      <c r="C196" s="89" t="str">
        <f>Modèle!D198</f>
        <v>11.4.1</v>
      </c>
      <c r="D196" s="87" t="str">
        <f>Modèle!E198</f>
        <v>AA</v>
      </c>
      <c r="E196" s="195">
        <f ca="1">COUNTIF(OFFSET(Synthèse!$G205,0,0,1,COUNTA(Synthèse!$10:$10)-6),"="&amp;$E$1)</f>
        <v>1</v>
      </c>
      <c r="F196" s="195">
        <f ca="1">COUNTIF(OFFSET(Synthèse!$G205,0,0,1,COUNTA(Synthèse!$10:$10)-6),"="&amp;$F$1)</f>
        <v>3</v>
      </c>
      <c r="G196" s="195">
        <f ca="1">COUNTIF(OFFSET(Synthèse!$G205,0,0,1,COUNTA(Synthèse!$10:$10)-6),"="&amp;$G$1)</f>
        <v>0</v>
      </c>
      <c r="H196" s="195">
        <f ca="1">COUNTIF(OFFSET(Synthèse!$G205,0,0,1,COUNTA(Synthèse!$10:$10)-6),"="&amp;$H$1)</f>
        <v>9</v>
      </c>
      <c r="I196" s="219">
        <f t="shared" ca="1" si="12"/>
        <v>13</v>
      </c>
      <c r="J196" s="68"/>
      <c r="K196" s="96"/>
      <c r="S196" s="68"/>
      <c r="U196" s="68"/>
      <c r="X196" s="68"/>
      <c r="AA196" s="68"/>
      <c r="AD196" s="68"/>
      <c r="AE196" s="229" t="str">
        <f t="shared" si="14"/>
        <v>10.7</v>
      </c>
      <c r="AF196" s="16"/>
      <c r="AG196" s="261">
        <f>IF(COUNTIFS(TabSynthez[Test],"="&amp;$AE83&amp;".*",TabSynthez[Page1],"Invalidé")&gt;0,IF(COUNTIFS(TabSynthez[Test],"="&amp;$AE83&amp;".*",TabSynthez[Page1],"Indéterminé")&gt;0,0,1),0)</f>
        <v>1</v>
      </c>
      <c r="AH196" s="261">
        <f>IF(COUNTIFS(TabSynthez[Test],"="&amp;$AE83&amp;".*",TabSynthez[Page2],"Invalidé")&gt;0,IF(COUNTIFS(TabSynthez[Test],"="&amp;$AE83&amp;".*",TabSynthez[Page2],"Indéterminé")&gt;0,0,1),0)</f>
        <v>1</v>
      </c>
      <c r="AI196" s="261">
        <f>IF(COUNTIFS(TabSynthez[Test],"="&amp;$AE83&amp;".*",TabSynthez[Page3],"Invalidé")&gt;0,IF(COUNTIFS(TabSynthez[Test],"="&amp;$AE83&amp;".*",TabSynthez[Page3],"Indéterminé")&gt;0,0,1),0)</f>
        <v>1</v>
      </c>
      <c r="AJ196" s="261">
        <f>IF(COUNTIFS(TabSynthez[Test],"="&amp;$AE83&amp;".*",TabSynthez[Page4],"Invalidé")&gt;0,IF(COUNTIFS(TabSynthez[Test],"="&amp;$AE83&amp;".*",TabSynthez[Page4],"Indéterminé")&gt;0,0,1),0)</f>
        <v>1</v>
      </c>
      <c r="AK196" s="261">
        <f>IF(COUNTIFS(TabSynthez[Test],"="&amp;$AE83&amp;".*",TabSynthez[Page5],"Invalidé")&gt;0,IF(COUNTIFS(TabSynthez[Test],"="&amp;$AE83&amp;".*",TabSynthez[Page5],"Indéterminé")&gt;0,0,1),0)</f>
        <v>1</v>
      </c>
      <c r="AL196" s="261">
        <f>IF(COUNTIFS(TabSynthez[Test],"="&amp;$AE83&amp;".*",TabSynthez[Page6],"Invalidé")&gt;0,IF(COUNTIFS(TabSynthez[Test],"="&amp;$AE83&amp;".*",TabSynthez[Page6],"Indéterminé")&gt;0,0,1),0)</f>
        <v>1</v>
      </c>
      <c r="AM196" s="261">
        <f>IF(COUNTIFS(TabSynthez[Test],"="&amp;$AE83&amp;".*",TabSynthez[Page7],"Invalidé")&gt;0,IF(COUNTIFS(TabSynthez[Test],"="&amp;$AE83&amp;".*",TabSynthez[Page7],"Indéterminé")&gt;0,0,1),0)</f>
        <v>1</v>
      </c>
      <c r="AN196" s="261">
        <f>IF(COUNTIFS(TabSynthez[Test],"="&amp;$AE83&amp;".*",TabSynthez[Page8],"Invalidé")&gt;0,IF(COUNTIFS(TabSynthez[Test],"="&amp;$AE83&amp;".*",TabSynthez[Page8],"Indéterminé")&gt;0,0,1),0)</f>
        <v>1</v>
      </c>
      <c r="AO196" s="261">
        <f>IF(COUNTIFS(TabSynthez[Test],"="&amp;$AE83&amp;".*",TabSynthez[Page9],"Invalidé")&gt;0,IF(COUNTIFS(TabSynthez[Test],"="&amp;$AE83&amp;".*",TabSynthez[Page9],"Indéterminé")&gt;0,0,1),0)</f>
        <v>1</v>
      </c>
      <c r="AP196" s="261">
        <f>IF(COUNTIFS(TabSynthez[Test],"="&amp;$AE83&amp;".*",TabSynthez[Page10],"Invalidé")&gt;0,IF(COUNTIFS(TabSynthez[Test],"="&amp;$AE83&amp;".*",TabSynthez[Page10],"Indéterminé")&gt;0,0,1),0)</f>
        <v>1</v>
      </c>
      <c r="AQ196" s="261">
        <f>IF(COUNTIFS(TabSynthez[Test],"="&amp;$AE83&amp;".*",TabSynthez[Page11],"Invalidé")&gt;0,IF(COUNTIFS(TabSynthez[Test],"="&amp;$AE83&amp;".*",TabSynthez[Page11],"Indéterminé")&gt;0,0,1),0)</f>
        <v>1</v>
      </c>
      <c r="AR196" s="261">
        <f>IF(COUNTIFS(TabSynthez[Test],"="&amp;$AE83&amp;".*",TabSynthez[Page12],"Invalidé")&gt;0,IF(COUNTIFS(TabSynthez[Test],"="&amp;$AE83&amp;".*",TabSynthez[Page12],"Indéterminé")&gt;0,0,1),0)</f>
        <v>1</v>
      </c>
      <c r="AS196" s="261">
        <f>IF(COUNTIFS(TabSynthez[Test],"="&amp;$AE83&amp;".*",TabSynthez[Page13],"Invalidé")&gt;0,IF(COUNTIFS(TabSynthez[Test],"="&amp;$AE83&amp;".*",TabSynthez[Page13],"Indéterminé")&gt;0,0,1),0)</f>
        <v>1</v>
      </c>
    </row>
    <row r="197" spans="1:45" s="9" customFormat="1" x14ac:dyDescent="0.25">
      <c r="A197" s="68"/>
      <c r="B197" s="79" t="str">
        <f>Modèle!B199</f>
        <v>Formulaires</v>
      </c>
      <c r="C197" s="89" t="str">
        <f>Modèle!D199</f>
        <v>11.4.2</v>
      </c>
      <c r="D197" s="87" t="str">
        <f>Modèle!E199</f>
        <v>AA</v>
      </c>
      <c r="E197" s="195">
        <f ca="1">COUNTIF(OFFSET(Synthèse!$G206,0,0,1,COUNTA(Synthèse!$10:$10)-6),"="&amp;$E$1)</f>
        <v>0</v>
      </c>
      <c r="F197" s="195">
        <f ca="1">COUNTIF(OFFSET(Synthèse!$G206,0,0,1,COUNTA(Synthèse!$10:$10)-6),"="&amp;$F$1)</f>
        <v>1</v>
      </c>
      <c r="G197" s="195">
        <f ca="1">COUNTIF(OFFSET(Synthèse!$G206,0,0,1,COUNTA(Synthèse!$10:$10)-6),"="&amp;$G$1)</f>
        <v>0</v>
      </c>
      <c r="H197" s="195">
        <f ca="1">COUNTIF(OFFSET(Synthèse!$G206,0,0,1,COUNTA(Synthèse!$10:$10)-6),"="&amp;$H$1)</f>
        <v>12</v>
      </c>
      <c r="I197" s="219">
        <f t="shared" ca="1" si="12"/>
        <v>13</v>
      </c>
      <c r="J197" s="68"/>
      <c r="K197" s="96"/>
      <c r="S197" s="68"/>
      <c r="U197" s="68"/>
      <c r="X197" s="68"/>
      <c r="AA197" s="68"/>
      <c r="AD197" s="68"/>
      <c r="AE197" s="229" t="str">
        <f t="shared" si="14"/>
        <v>10.8</v>
      </c>
      <c r="AG197" s="261">
        <f>IF(COUNTIFS(TabSynthez[Test],"="&amp;$AE84&amp;".*",TabSynthez[Page1],"Invalidé")&gt;0,IF(COUNTIFS(TabSynthez[Test],"="&amp;$AE84&amp;".*",TabSynthez[Page1],"Indéterminé")&gt;0,0,1),0)</f>
        <v>0</v>
      </c>
      <c r="AH197" s="261">
        <f>IF(COUNTIFS(TabSynthez[Test],"="&amp;$AE84&amp;".*",TabSynthez[Page2],"Invalidé")&gt;0,IF(COUNTIFS(TabSynthez[Test],"="&amp;$AE84&amp;".*",TabSynthez[Page2],"Indéterminé")&gt;0,0,1),0)</f>
        <v>0</v>
      </c>
      <c r="AI197" s="261">
        <f>IF(COUNTIFS(TabSynthez[Test],"="&amp;$AE84&amp;".*",TabSynthez[Page3],"Invalidé")&gt;0,IF(COUNTIFS(TabSynthez[Test],"="&amp;$AE84&amp;".*",TabSynthez[Page3],"Indéterminé")&gt;0,0,1),0)</f>
        <v>0</v>
      </c>
      <c r="AJ197" s="261">
        <f>IF(COUNTIFS(TabSynthez[Test],"="&amp;$AE84&amp;".*",TabSynthez[Page4],"Invalidé")&gt;0,IF(COUNTIFS(TabSynthez[Test],"="&amp;$AE84&amp;".*",TabSynthez[Page4],"Indéterminé")&gt;0,0,1),0)</f>
        <v>0</v>
      </c>
      <c r="AK197" s="261">
        <f>IF(COUNTIFS(TabSynthez[Test],"="&amp;$AE84&amp;".*",TabSynthez[Page5],"Invalidé")&gt;0,IF(COUNTIFS(TabSynthez[Test],"="&amp;$AE84&amp;".*",TabSynthez[Page5],"Indéterminé")&gt;0,0,1),0)</f>
        <v>0</v>
      </c>
      <c r="AL197" s="261">
        <f>IF(COUNTIFS(TabSynthez[Test],"="&amp;$AE84&amp;".*",TabSynthez[Page6],"Invalidé")&gt;0,IF(COUNTIFS(TabSynthez[Test],"="&amp;$AE84&amp;".*",TabSynthez[Page6],"Indéterminé")&gt;0,0,1),0)</f>
        <v>0</v>
      </c>
      <c r="AM197" s="261">
        <f>IF(COUNTIFS(TabSynthez[Test],"="&amp;$AE84&amp;".*",TabSynthez[Page7],"Invalidé")&gt;0,IF(COUNTIFS(TabSynthez[Test],"="&amp;$AE84&amp;".*",TabSynthez[Page7],"Indéterminé")&gt;0,0,1),0)</f>
        <v>0</v>
      </c>
      <c r="AN197" s="261">
        <f>IF(COUNTIFS(TabSynthez[Test],"="&amp;$AE84&amp;".*",TabSynthez[Page8],"Invalidé")&gt;0,IF(COUNTIFS(TabSynthez[Test],"="&amp;$AE84&amp;".*",TabSynthez[Page8],"Indéterminé")&gt;0,0,1),0)</f>
        <v>0</v>
      </c>
      <c r="AO197" s="261">
        <f>IF(COUNTIFS(TabSynthez[Test],"="&amp;$AE84&amp;".*",TabSynthez[Page9],"Invalidé")&gt;0,IF(COUNTIFS(TabSynthez[Test],"="&amp;$AE84&amp;".*",TabSynthez[Page9],"Indéterminé")&gt;0,0,1),0)</f>
        <v>0</v>
      </c>
      <c r="AP197" s="261">
        <f>IF(COUNTIFS(TabSynthez[Test],"="&amp;$AE84&amp;".*",TabSynthez[Page10],"Invalidé")&gt;0,IF(COUNTIFS(TabSynthez[Test],"="&amp;$AE84&amp;".*",TabSynthez[Page10],"Indéterminé")&gt;0,0,1),0)</f>
        <v>0</v>
      </c>
      <c r="AQ197" s="261">
        <f>IF(COUNTIFS(TabSynthez[Test],"="&amp;$AE84&amp;".*",TabSynthez[Page11],"Invalidé")&gt;0,IF(COUNTIFS(TabSynthez[Test],"="&amp;$AE84&amp;".*",TabSynthez[Page11],"Indéterminé")&gt;0,0,1),0)</f>
        <v>0</v>
      </c>
      <c r="AR197" s="261">
        <f>IF(COUNTIFS(TabSynthez[Test],"="&amp;$AE84&amp;".*",TabSynthez[Page12],"Invalidé")&gt;0,IF(COUNTIFS(TabSynthez[Test],"="&amp;$AE84&amp;".*",TabSynthez[Page12],"Indéterminé")&gt;0,0,1),0)</f>
        <v>0</v>
      </c>
      <c r="AS197" s="261">
        <f>IF(COUNTIFS(TabSynthez[Test],"="&amp;$AE84&amp;".*",TabSynthez[Page13],"Invalidé")&gt;0,IF(COUNTIFS(TabSynthez[Test],"="&amp;$AE84&amp;".*",TabSynthez[Page13],"Indéterminé")&gt;0,0,1),0)</f>
        <v>1</v>
      </c>
    </row>
    <row r="198" spans="1:45" s="9" customFormat="1" x14ac:dyDescent="0.25">
      <c r="A198" s="68"/>
      <c r="B198" s="79" t="str">
        <f>Modèle!B200</f>
        <v>Formulaires</v>
      </c>
      <c r="C198" s="89" t="str">
        <f>Modèle!D200</f>
        <v>11.4.3</v>
      </c>
      <c r="D198" s="87" t="str">
        <f>Modèle!E200</f>
        <v>AA</v>
      </c>
      <c r="E198" s="195">
        <f ca="1">COUNTIF(OFFSET(Synthèse!$G207,0,0,1,COUNTA(Synthèse!$10:$10)-6),"="&amp;$E$1)</f>
        <v>0</v>
      </c>
      <c r="F198" s="195">
        <f ca="1">COUNTIF(OFFSET(Synthèse!$G207,0,0,1,COUNTA(Synthèse!$10:$10)-6),"="&amp;$F$1)</f>
        <v>0</v>
      </c>
      <c r="G198" s="195">
        <f ca="1">COUNTIF(OFFSET(Synthèse!$G207,0,0,1,COUNTA(Synthèse!$10:$10)-6),"="&amp;$G$1)</f>
        <v>0</v>
      </c>
      <c r="H198" s="195">
        <f ca="1">COUNTIF(OFFSET(Synthèse!$G207,0,0,1,COUNTA(Synthèse!$10:$10)-6),"="&amp;$H$1)</f>
        <v>13</v>
      </c>
      <c r="I198" s="219">
        <f t="shared" ref="I198:I258" ca="1" si="15">SUM(E198:H198)</f>
        <v>13</v>
      </c>
      <c r="J198" s="68"/>
      <c r="K198" s="96"/>
      <c r="S198" s="68"/>
      <c r="U198" s="68"/>
      <c r="X198" s="68"/>
      <c r="AA198" s="68"/>
      <c r="AD198" s="68"/>
      <c r="AE198" s="229" t="str">
        <f t="shared" ref="AE198:AE229" si="16">$AE85</f>
        <v>10.9</v>
      </c>
      <c r="AG198" s="261">
        <f>IF(COUNTIFS(TabSynthez[Test],"="&amp;$AE85&amp;".*",TabSynthez[Page1],"Invalidé")&gt;0,IF(COUNTIFS(TabSynthez[Test],"="&amp;$AE85&amp;".*",TabSynthez[Page1],"Indéterminé")&gt;0,0,1),0)</f>
        <v>0</v>
      </c>
      <c r="AH198" s="261">
        <f>IF(COUNTIFS(TabSynthez[Test],"="&amp;$AE85&amp;".*",TabSynthez[Page2],"Invalidé")&gt;0,IF(COUNTIFS(TabSynthez[Test],"="&amp;$AE85&amp;".*",TabSynthez[Page2],"Indéterminé")&gt;0,0,1),0)</f>
        <v>0</v>
      </c>
      <c r="AI198" s="261">
        <f>IF(COUNTIFS(TabSynthez[Test],"="&amp;$AE85&amp;".*",TabSynthez[Page3],"Invalidé")&gt;0,IF(COUNTIFS(TabSynthez[Test],"="&amp;$AE85&amp;".*",TabSynthez[Page3],"Indéterminé")&gt;0,0,1),0)</f>
        <v>0</v>
      </c>
      <c r="AJ198" s="261">
        <f>IF(COUNTIFS(TabSynthez[Test],"="&amp;$AE85&amp;".*",TabSynthez[Page4],"Invalidé")&gt;0,IF(COUNTIFS(TabSynthez[Test],"="&amp;$AE85&amp;".*",TabSynthez[Page4],"Indéterminé")&gt;0,0,1),0)</f>
        <v>0</v>
      </c>
      <c r="AK198" s="261">
        <f>IF(COUNTIFS(TabSynthez[Test],"="&amp;$AE85&amp;".*",TabSynthez[Page5],"Invalidé")&gt;0,IF(COUNTIFS(TabSynthez[Test],"="&amp;$AE85&amp;".*",TabSynthez[Page5],"Indéterminé")&gt;0,0,1),0)</f>
        <v>0</v>
      </c>
      <c r="AL198" s="261">
        <f>IF(COUNTIFS(TabSynthez[Test],"="&amp;$AE85&amp;".*",TabSynthez[Page6],"Invalidé")&gt;0,IF(COUNTIFS(TabSynthez[Test],"="&amp;$AE85&amp;".*",TabSynthez[Page6],"Indéterminé")&gt;0,0,1),0)</f>
        <v>0</v>
      </c>
      <c r="AM198" s="261">
        <f>IF(COUNTIFS(TabSynthez[Test],"="&amp;$AE85&amp;".*",TabSynthez[Page7],"Invalidé")&gt;0,IF(COUNTIFS(TabSynthez[Test],"="&amp;$AE85&amp;".*",TabSynthez[Page7],"Indéterminé")&gt;0,0,1),0)</f>
        <v>0</v>
      </c>
      <c r="AN198" s="261">
        <f>IF(COUNTIFS(TabSynthez[Test],"="&amp;$AE85&amp;".*",TabSynthez[Page8],"Invalidé")&gt;0,IF(COUNTIFS(TabSynthez[Test],"="&amp;$AE85&amp;".*",TabSynthez[Page8],"Indéterminé")&gt;0,0,1),0)</f>
        <v>0</v>
      </c>
      <c r="AO198" s="261">
        <f>IF(COUNTIFS(TabSynthez[Test],"="&amp;$AE85&amp;".*",TabSynthez[Page9],"Invalidé")&gt;0,IF(COUNTIFS(TabSynthez[Test],"="&amp;$AE85&amp;".*",TabSynthez[Page9],"Indéterminé")&gt;0,0,1),0)</f>
        <v>0</v>
      </c>
      <c r="AP198" s="261">
        <f>IF(COUNTIFS(TabSynthez[Test],"="&amp;$AE85&amp;".*",TabSynthez[Page10],"Invalidé")&gt;0,IF(COUNTIFS(TabSynthez[Test],"="&amp;$AE85&amp;".*",TabSynthez[Page10],"Indéterminé")&gt;0,0,1),0)</f>
        <v>0</v>
      </c>
      <c r="AQ198" s="261">
        <f>IF(COUNTIFS(TabSynthez[Test],"="&amp;$AE85&amp;".*",TabSynthez[Page11],"Invalidé")&gt;0,IF(COUNTIFS(TabSynthez[Test],"="&amp;$AE85&amp;".*",TabSynthez[Page11],"Indéterminé")&gt;0,0,1),0)</f>
        <v>0</v>
      </c>
      <c r="AR198" s="261">
        <f>IF(COUNTIFS(TabSynthez[Test],"="&amp;$AE85&amp;".*",TabSynthez[Page12],"Invalidé")&gt;0,IF(COUNTIFS(TabSynthez[Test],"="&amp;$AE85&amp;".*",TabSynthez[Page12],"Indéterminé")&gt;0,0,1),0)</f>
        <v>0</v>
      </c>
      <c r="AS198" s="261">
        <f>IF(COUNTIFS(TabSynthez[Test],"="&amp;$AE85&amp;".*",TabSynthez[Page13],"Invalidé")&gt;0,IF(COUNTIFS(TabSynthez[Test],"="&amp;$AE85&amp;".*",TabSynthez[Page13],"Indéterminé")&gt;0,0,1),0)</f>
        <v>0</v>
      </c>
    </row>
    <row r="199" spans="1:45" s="9" customFormat="1" x14ac:dyDescent="0.25">
      <c r="A199" s="68"/>
      <c r="B199" s="78" t="str">
        <f>Modèle!B201</f>
        <v>Formulaires</v>
      </c>
      <c r="C199" s="88" t="str">
        <f>Modèle!D201</f>
        <v>11.5.1</v>
      </c>
      <c r="D199" s="85" t="str">
        <f>Modèle!E201</f>
        <v>A</v>
      </c>
      <c r="E199" s="194">
        <f ca="1">COUNTIF(OFFSET(Synthèse!$G208,0,0,1,COUNTA(Synthèse!$10:$10)-6),"="&amp;$E$1)</f>
        <v>2</v>
      </c>
      <c r="F199" s="194">
        <f ca="1">COUNTIF(OFFSET(Synthèse!$G208,0,0,1,COUNTA(Synthèse!$10:$10)-6),"="&amp;$F$1)</f>
        <v>2</v>
      </c>
      <c r="G199" s="194">
        <f ca="1">COUNTIF(OFFSET(Synthèse!$G208,0,0,1,COUNTA(Synthèse!$10:$10)-6),"="&amp;$G$1)</f>
        <v>0</v>
      </c>
      <c r="H199" s="194">
        <f ca="1">COUNTIF(OFFSET(Synthèse!$G208,0,0,1,COUNTA(Synthèse!$10:$10)-6),"="&amp;$H$1)</f>
        <v>9</v>
      </c>
      <c r="I199" s="219">
        <f t="shared" ca="1" si="15"/>
        <v>13</v>
      </c>
      <c r="J199" s="68"/>
      <c r="K199" s="96"/>
      <c r="S199" s="68"/>
      <c r="U199" s="68"/>
      <c r="X199" s="68"/>
      <c r="AA199" s="68"/>
      <c r="AD199" s="68"/>
      <c r="AE199" s="229" t="str">
        <f t="shared" si="16"/>
        <v>10.10</v>
      </c>
      <c r="AG199" s="261">
        <f>IF(COUNTIFS(TabSynthez[Test],"="&amp;$AE86&amp;".*",TabSynthez[Page1],"Invalidé")&gt;0,IF(COUNTIFS(TabSynthez[Test],"="&amp;$AE86&amp;".*",TabSynthez[Page1],"Indéterminé")&gt;0,0,1),0)</f>
        <v>0</v>
      </c>
      <c r="AH199" s="261">
        <f>IF(COUNTIFS(TabSynthez[Test],"="&amp;$AE86&amp;".*",TabSynthez[Page2],"Invalidé")&gt;0,IF(COUNTIFS(TabSynthez[Test],"="&amp;$AE86&amp;".*",TabSynthez[Page2],"Indéterminé")&gt;0,0,1),0)</f>
        <v>0</v>
      </c>
      <c r="AI199" s="261">
        <f>IF(COUNTIFS(TabSynthez[Test],"="&amp;$AE86&amp;".*",TabSynthez[Page3],"Invalidé")&gt;0,IF(COUNTIFS(TabSynthez[Test],"="&amp;$AE86&amp;".*",TabSynthez[Page3],"Indéterminé")&gt;0,0,1),0)</f>
        <v>0</v>
      </c>
      <c r="AJ199" s="261">
        <f>IF(COUNTIFS(TabSynthez[Test],"="&amp;$AE86&amp;".*",TabSynthez[Page4],"Invalidé")&gt;0,IF(COUNTIFS(TabSynthez[Test],"="&amp;$AE86&amp;".*",TabSynthez[Page4],"Indéterminé")&gt;0,0,1),0)</f>
        <v>0</v>
      </c>
      <c r="AK199" s="261">
        <f>IF(COUNTIFS(TabSynthez[Test],"="&amp;$AE86&amp;".*",TabSynthez[Page5],"Invalidé")&gt;0,IF(COUNTIFS(TabSynthez[Test],"="&amp;$AE86&amp;".*",TabSynthez[Page5],"Indéterminé")&gt;0,0,1),0)</f>
        <v>0</v>
      </c>
      <c r="AL199" s="261">
        <f>IF(COUNTIFS(TabSynthez[Test],"="&amp;$AE86&amp;".*",TabSynthez[Page6],"Invalidé")&gt;0,IF(COUNTIFS(TabSynthez[Test],"="&amp;$AE86&amp;".*",TabSynthez[Page6],"Indéterminé")&gt;0,0,1),0)</f>
        <v>0</v>
      </c>
      <c r="AM199" s="261">
        <f>IF(COUNTIFS(TabSynthez[Test],"="&amp;$AE86&amp;".*",TabSynthez[Page7],"Invalidé")&gt;0,IF(COUNTIFS(TabSynthez[Test],"="&amp;$AE86&amp;".*",TabSynthez[Page7],"Indéterminé")&gt;0,0,1),0)</f>
        <v>0</v>
      </c>
      <c r="AN199" s="261">
        <f>IF(COUNTIFS(TabSynthez[Test],"="&amp;$AE86&amp;".*",TabSynthez[Page8],"Invalidé")&gt;0,IF(COUNTIFS(TabSynthez[Test],"="&amp;$AE86&amp;".*",TabSynthez[Page8],"Indéterminé")&gt;0,0,1),0)</f>
        <v>0</v>
      </c>
      <c r="AO199" s="261">
        <f>IF(COUNTIFS(TabSynthez[Test],"="&amp;$AE86&amp;".*",TabSynthez[Page9],"Invalidé")&gt;0,IF(COUNTIFS(TabSynthez[Test],"="&amp;$AE86&amp;".*",TabSynthez[Page9],"Indéterminé")&gt;0,0,1),0)</f>
        <v>0</v>
      </c>
      <c r="AP199" s="261">
        <f>IF(COUNTIFS(TabSynthez[Test],"="&amp;$AE86&amp;".*",TabSynthez[Page10],"Invalidé")&gt;0,IF(COUNTIFS(TabSynthez[Test],"="&amp;$AE86&amp;".*",TabSynthez[Page10],"Indéterminé")&gt;0,0,1),0)</f>
        <v>0</v>
      </c>
      <c r="AQ199" s="261">
        <f>IF(COUNTIFS(TabSynthez[Test],"="&amp;$AE86&amp;".*",TabSynthez[Page11],"Invalidé")&gt;0,IF(COUNTIFS(TabSynthez[Test],"="&amp;$AE86&amp;".*",TabSynthez[Page11],"Indéterminé")&gt;0,0,1),0)</f>
        <v>0</v>
      </c>
      <c r="AR199" s="261">
        <f>IF(COUNTIFS(TabSynthez[Test],"="&amp;$AE86&amp;".*",TabSynthez[Page12],"Invalidé")&gt;0,IF(COUNTIFS(TabSynthez[Test],"="&amp;$AE86&amp;".*",TabSynthez[Page12],"Indéterminé")&gt;0,0,1),0)</f>
        <v>0</v>
      </c>
      <c r="AS199" s="261">
        <f>IF(COUNTIFS(TabSynthez[Test],"="&amp;$AE86&amp;".*",TabSynthez[Page13],"Invalidé")&gt;0,IF(COUNTIFS(TabSynthez[Test],"="&amp;$AE86&amp;".*",TabSynthez[Page13],"Indéterminé")&gt;0,0,1),0)</f>
        <v>0</v>
      </c>
    </row>
    <row r="200" spans="1:45" s="9" customFormat="1" x14ac:dyDescent="0.25">
      <c r="A200" s="68"/>
      <c r="B200" s="79" t="str">
        <f>Modèle!B202</f>
        <v>Formulaires</v>
      </c>
      <c r="C200" s="89" t="str">
        <f>Modèle!D202</f>
        <v>11.6.1</v>
      </c>
      <c r="D200" s="87" t="str">
        <f>Modèle!E202</f>
        <v>A</v>
      </c>
      <c r="E200" s="195">
        <f ca="1">COUNTIF(OFFSET(Synthèse!$G209,0,0,1,COUNTA(Synthèse!$10:$10)-6),"="&amp;$E$1)</f>
        <v>0</v>
      </c>
      <c r="F200" s="195">
        <f ca="1">COUNTIF(OFFSET(Synthèse!$G209,0,0,1,COUNTA(Synthèse!$10:$10)-6),"="&amp;$F$1)</f>
        <v>3</v>
      </c>
      <c r="G200" s="195">
        <f ca="1">COUNTIF(OFFSET(Synthèse!$G209,0,0,1,COUNTA(Synthèse!$10:$10)-6),"="&amp;$G$1)</f>
        <v>0</v>
      </c>
      <c r="H200" s="195">
        <f ca="1">COUNTIF(OFFSET(Synthèse!$G209,0,0,1,COUNTA(Synthèse!$10:$10)-6),"="&amp;$H$1)</f>
        <v>10</v>
      </c>
      <c r="I200" s="219">
        <f t="shared" ca="1" si="15"/>
        <v>13</v>
      </c>
      <c r="J200" s="68"/>
      <c r="K200" s="96"/>
      <c r="S200" s="68"/>
      <c r="U200" s="68"/>
      <c r="X200" s="68"/>
      <c r="AA200" s="68"/>
      <c r="AD200" s="68"/>
      <c r="AE200" s="229" t="str">
        <f t="shared" si="16"/>
        <v>10.11</v>
      </c>
      <c r="AG200" s="261">
        <f>IF(COUNTIFS(TabSynthez[Test],"="&amp;$AE87&amp;".*",TabSynthez[Page1],"Invalidé")&gt;0,IF(COUNTIFS(TabSynthez[Test],"="&amp;$AE87&amp;".*",TabSynthez[Page1],"Indéterminé")&gt;0,0,1),0)</f>
        <v>1</v>
      </c>
      <c r="AH200" s="261">
        <f>IF(COUNTIFS(TabSynthez[Test],"="&amp;$AE87&amp;".*",TabSynthez[Page2],"Invalidé")&gt;0,IF(COUNTIFS(TabSynthez[Test],"="&amp;$AE87&amp;".*",TabSynthez[Page2],"Indéterminé")&gt;0,0,1),0)</f>
        <v>0</v>
      </c>
      <c r="AI200" s="261">
        <f>IF(COUNTIFS(TabSynthez[Test],"="&amp;$AE87&amp;".*",TabSynthez[Page3],"Invalidé")&gt;0,IF(COUNTIFS(TabSynthez[Test],"="&amp;$AE87&amp;".*",TabSynthez[Page3],"Indéterminé")&gt;0,0,1),0)</f>
        <v>0</v>
      </c>
      <c r="AJ200" s="261">
        <f>IF(COUNTIFS(TabSynthez[Test],"="&amp;$AE87&amp;".*",TabSynthez[Page4],"Invalidé")&gt;0,IF(COUNTIFS(TabSynthez[Test],"="&amp;$AE87&amp;".*",TabSynthez[Page4],"Indéterminé")&gt;0,0,1),0)</f>
        <v>0</v>
      </c>
      <c r="AK200" s="261">
        <f>IF(COUNTIFS(TabSynthez[Test],"="&amp;$AE87&amp;".*",TabSynthez[Page5],"Invalidé")&gt;0,IF(COUNTIFS(TabSynthez[Test],"="&amp;$AE87&amp;".*",TabSynthez[Page5],"Indéterminé")&gt;0,0,1),0)</f>
        <v>0</v>
      </c>
      <c r="AL200" s="261">
        <f>IF(COUNTIFS(TabSynthez[Test],"="&amp;$AE87&amp;".*",TabSynthez[Page6],"Invalidé")&gt;0,IF(COUNTIFS(TabSynthez[Test],"="&amp;$AE87&amp;".*",TabSynthez[Page6],"Indéterminé")&gt;0,0,1),0)</f>
        <v>0</v>
      </c>
      <c r="AM200" s="261">
        <f>IF(COUNTIFS(TabSynthez[Test],"="&amp;$AE87&amp;".*",TabSynthez[Page7],"Invalidé")&gt;0,IF(COUNTIFS(TabSynthez[Test],"="&amp;$AE87&amp;".*",TabSynthez[Page7],"Indéterminé")&gt;0,0,1),0)</f>
        <v>0</v>
      </c>
      <c r="AN200" s="261">
        <f>IF(COUNTIFS(TabSynthez[Test],"="&amp;$AE87&amp;".*",TabSynthez[Page8],"Invalidé")&gt;0,IF(COUNTIFS(TabSynthez[Test],"="&amp;$AE87&amp;".*",TabSynthez[Page8],"Indéterminé")&gt;0,0,1),0)</f>
        <v>0</v>
      </c>
      <c r="AO200" s="261">
        <f>IF(COUNTIFS(TabSynthez[Test],"="&amp;$AE87&amp;".*",TabSynthez[Page9],"Invalidé")&gt;0,IF(COUNTIFS(TabSynthez[Test],"="&amp;$AE87&amp;".*",TabSynthez[Page9],"Indéterminé")&gt;0,0,1),0)</f>
        <v>0</v>
      </c>
      <c r="AP200" s="261">
        <f>IF(COUNTIFS(TabSynthez[Test],"="&amp;$AE87&amp;".*",TabSynthez[Page10],"Invalidé")&gt;0,IF(COUNTIFS(TabSynthez[Test],"="&amp;$AE87&amp;".*",TabSynthez[Page10],"Indéterminé")&gt;0,0,1),0)</f>
        <v>0</v>
      </c>
      <c r="AQ200" s="261">
        <f>IF(COUNTIFS(TabSynthez[Test],"="&amp;$AE87&amp;".*",TabSynthez[Page11],"Invalidé")&gt;0,IF(COUNTIFS(TabSynthez[Test],"="&amp;$AE87&amp;".*",TabSynthez[Page11],"Indéterminé")&gt;0,0,1),0)</f>
        <v>0</v>
      </c>
      <c r="AR200" s="261">
        <f>IF(COUNTIFS(TabSynthez[Test],"="&amp;$AE87&amp;".*",TabSynthez[Page12],"Invalidé")&gt;0,IF(COUNTIFS(TabSynthez[Test],"="&amp;$AE87&amp;".*",TabSynthez[Page12],"Indéterminé")&gt;0,0,1),0)</f>
        <v>1</v>
      </c>
      <c r="AS200" s="261">
        <f>IF(COUNTIFS(TabSynthez[Test],"="&amp;$AE87&amp;".*",TabSynthez[Page13],"Invalidé")&gt;0,IF(COUNTIFS(TabSynthez[Test],"="&amp;$AE87&amp;".*",TabSynthez[Page13],"Indéterminé")&gt;0,0,1),0)</f>
        <v>1</v>
      </c>
    </row>
    <row r="201" spans="1:45" s="9" customFormat="1" x14ac:dyDescent="0.25">
      <c r="A201" s="68"/>
      <c r="B201" s="78" t="str">
        <f>Modèle!B203</f>
        <v>Formulaires</v>
      </c>
      <c r="C201" s="88" t="str">
        <f>Modèle!D203</f>
        <v>11.7.1</v>
      </c>
      <c r="D201" s="85" t="str">
        <f>Modèle!E203</f>
        <v>A</v>
      </c>
      <c r="E201" s="194">
        <f ca="1">COUNTIF(OFFSET(Synthèse!$G210,0,0,1,COUNTA(Synthèse!$10:$10)-6),"="&amp;$E$1)</f>
        <v>1</v>
      </c>
      <c r="F201" s="194">
        <f ca="1">COUNTIF(OFFSET(Synthèse!$G210,0,0,1,COUNTA(Synthèse!$10:$10)-6),"="&amp;$F$1)</f>
        <v>2</v>
      </c>
      <c r="G201" s="194">
        <f ca="1">COUNTIF(OFFSET(Synthèse!$G210,0,0,1,COUNTA(Synthèse!$10:$10)-6),"="&amp;$G$1)</f>
        <v>0</v>
      </c>
      <c r="H201" s="194">
        <f ca="1">COUNTIF(OFFSET(Synthèse!$G210,0,0,1,COUNTA(Synthèse!$10:$10)-6),"="&amp;$H$1)</f>
        <v>10</v>
      </c>
      <c r="I201" s="219">
        <f t="shared" ca="1" si="15"/>
        <v>13</v>
      </c>
      <c r="J201" s="68"/>
      <c r="K201" s="96"/>
      <c r="S201" s="68"/>
      <c r="U201" s="68"/>
      <c r="X201" s="68"/>
      <c r="AA201" s="68"/>
      <c r="AD201" s="68"/>
      <c r="AE201" s="229" t="str">
        <f t="shared" si="16"/>
        <v>10.12</v>
      </c>
      <c r="AG201" s="261">
        <f>IF(COUNTIFS(TabSynthez[Test],"="&amp;$AE88&amp;".*",TabSynthez[Page1],"Invalidé")&gt;0,IF(COUNTIFS(TabSynthez[Test],"="&amp;$AE88&amp;".*",TabSynthez[Page1],"Indéterminé")&gt;0,0,1),0)</f>
        <v>0</v>
      </c>
      <c r="AH201" s="261">
        <f>IF(COUNTIFS(TabSynthez[Test],"="&amp;$AE88&amp;".*",TabSynthez[Page2],"Invalidé")&gt;0,IF(COUNTIFS(TabSynthez[Test],"="&amp;$AE88&amp;".*",TabSynthez[Page2],"Indéterminé")&gt;0,0,1),0)</f>
        <v>0</v>
      </c>
      <c r="AI201" s="261">
        <f>IF(COUNTIFS(TabSynthez[Test],"="&amp;$AE88&amp;".*",TabSynthez[Page3],"Invalidé")&gt;0,IF(COUNTIFS(TabSynthez[Test],"="&amp;$AE88&amp;".*",TabSynthez[Page3],"Indéterminé")&gt;0,0,1),0)</f>
        <v>0</v>
      </c>
      <c r="AJ201" s="261">
        <f>IF(COUNTIFS(TabSynthez[Test],"="&amp;$AE88&amp;".*",TabSynthez[Page4],"Invalidé")&gt;0,IF(COUNTIFS(TabSynthez[Test],"="&amp;$AE88&amp;".*",TabSynthez[Page4],"Indéterminé")&gt;0,0,1),0)</f>
        <v>0</v>
      </c>
      <c r="AK201" s="261">
        <f>IF(COUNTIFS(TabSynthez[Test],"="&amp;$AE88&amp;".*",TabSynthez[Page5],"Invalidé")&gt;0,IF(COUNTIFS(TabSynthez[Test],"="&amp;$AE88&amp;".*",TabSynthez[Page5],"Indéterminé")&gt;0,0,1),0)</f>
        <v>0</v>
      </c>
      <c r="AL201" s="261">
        <f>IF(COUNTIFS(TabSynthez[Test],"="&amp;$AE88&amp;".*",TabSynthez[Page6],"Invalidé")&gt;0,IF(COUNTIFS(TabSynthez[Test],"="&amp;$AE88&amp;".*",TabSynthez[Page6],"Indéterminé")&gt;0,0,1),0)</f>
        <v>0</v>
      </c>
      <c r="AM201" s="261">
        <f>IF(COUNTIFS(TabSynthez[Test],"="&amp;$AE88&amp;".*",TabSynthez[Page7],"Invalidé")&gt;0,IF(COUNTIFS(TabSynthez[Test],"="&amp;$AE88&amp;".*",TabSynthez[Page7],"Indéterminé")&gt;0,0,1),0)</f>
        <v>0</v>
      </c>
      <c r="AN201" s="261">
        <f>IF(COUNTIFS(TabSynthez[Test],"="&amp;$AE88&amp;".*",TabSynthez[Page8],"Invalidé")&gt;0,IF(COUNTIFS(TabSynthez[Test],"="&amp;$AE88&amp;".*",TabSynthez[Page8],"Indéterminé")&gt;0,0,1),0)</f>
        <v>0</v>
      </c>
      <c r="AO201" s="261">
        <f>IF(COUNTIFS(TabSynthez[Test],"="&amp;$AE88&amp;".*",TabSynthez[Page9],"Invalidé")&gt;0,IF(COUNTIFS(TabSynthez[Test],"="&amp;$AE88&amp;".*",TabSynthez[Page9],"Indéterminé")&gt;0,0,1),0)</f>
        <v>0</v>
      </c>
      <c r="AP201" s="261">
        <f>IF(COUNTIFS(TabSynthez[Test],"="&amp;$AE88&amp;".*",TabSynthez[Page10],"Invalidé")&gt;0,IF(COUNTIFS(TabSynthez[Test],"="&amp;$AE88&amp;".*",TabSynthez[Page10],"Indéterminé")&gt;0,0,1),0)</f>
        <v>0</v>
      </c>
      <c r="AQ201" s="261">
        <f>IF(COUNTIFS(TabSynthez[Test],"="&amp;$AE88&amp;".*",TabSynthez[Page11],"Invalidé")&gt;0,IF(COUNTIFS(TabSynthez[Test],"="&amp;$AE88&amp;".*",TabSynthez[Page11],"Indéterminé")&gt;0,0,1),0)</f>
        <v>0</v>
      </c>
      <c r="AR201" s="261">
        <f>IF(COUNTIFS(TabSynthez[Test],"="&amp;$AE88&amp;".*",TabSynthez[Page12],"Invalidé")&gt;0,IF(COUNTIFS(TabSynthez[Test],"="&amp;$AE88&amp;".*",TabSynthez[Page12],"Indéterminé")&gt;0,0,1),0)</f>
        <v>0</v>
      </c>
      <c r="AS201" s="261">
        <f>IF(COUNTIFS(TabSynthez[Test],"="&amp;$AE88&amp;".*",TabSynthez[Page13],"Invalidé")&gt;0,IF(COUNTIFS(TabSynthez[Test],"="&amp;$AE88&amp;".*",TabSynthez[Page13],"Indéterminé")&gt;0,0,1),0)</f>
        <v>0</v>
      </c>
    </row>
    <row r="202" spans="1:45" s="9" customFormat="1" x14ac:dyDescent="0.25">
      <c r="A202" s="68"/>
      <c r="B202" s="79" t="str">
        <f>Modèle!B204</f>
        <v>Formulaires</v>
      </c>
      <c r="C202" s="89" t="str">
        <f>Modèle!D204</f>
        <v>11.8.1</v>
      </c>
      <c r="D202" s="87" t="str">
        <f>Modèle!E204</f>
        <v>A</v>
      </c>
      <c r="E202" s="195">
        <f ca="1">COUNTIF(OFFSET(Synthèse!$G211,0,0,1,COUNTA(Synthèse!$10:$10)-6),"="&amp;$E$1)</f>
        <v>0</v>
      </c>
      <c r="F202" s="195">
        <f ca="1">COUNTIF(OFFSET(Synthèse!$G211,0,0,1,COUNTA(Synthèse!$10:$10)-6),"="&amp;$F$1)</f>
        <v>0</v>
      </c>
      <c r="G202" s="195">
        <f ca="1">COUNTIF(OFFSET(Synthèse!$G211,0,0,1,COUNTA(Synthèse!$10:$10)-6),"="&amp;$G$1)</f>
        <v>0</v>
      </c>
      <c r="H202" s="195">
        <f ca="1">COUNTIF(OFFSET(Synthèse!$G211,0,0,1,COUNTA(Synthèse!$10:$10)-6),"="&amp;$H$1)</f>
        <v>13</v>
      </c>
      <c r="I202" s="219">
        <f t="shared" ca="1" si="15"/>
        <v>13</v>
      </c>
      <c r="J202" s="68"/>
      <c r="K202" s="96"/>
      <c r="S202" s="68"/>
      <c r="U202" s="68"/>
      <c r="X202" s="68"/>
      <c r="AA202" s="68"/>
      <c r="AD202" s="68"/>
      <c r="AE202" s="229" t="str">
        <f t="shared" si="16"/>
        <v>10.13</v>
      </c>
      <c r="AG202" s="261">
        <f>IF(COUNTIFS(TabSynthez[Test],"="&amp;$AE89&amp;".*",TabSynthez[Page1],"Invalidé")&gt;0,IF(COUNTIFS(TabSynthez[Test],"="&amp;$AE89&amp;".*",TabSynthez[Page1],"Indéterminé")&gt;0,0,1),0)</f>
        <v>0</v>
      </c>
      <c r="AH202" s="261">
        <f>IF(COUNTIFS(TabSynthez[Test],"="&amp;$AE89&amp;".*",TabSynthez[Page2],"Invalidé")&gt;0,IF(COUNTIFS(TabSynthez[Test],"="&amp;$AE89&amp;".*",TabSynthez[Page2],"Indéterminé")&gt;0,0,1),0)</f>
        <v>0</v>
      </c>
      <c r="AI202" s="261">
        <f>IF(COUNTIFS(TabSynthez[Test],"="&amp;$AE89&amp;".*",TabSynthez[Page3],"Invalidé")&gt;0,IF(COUNTIFS(TabSynthez[Test],"="&amp;$AE89&amp;".*",TabSynthez[Page3],"Indéterminé")&gt;0,0,1),0)</f>
        <v>0</v>
      </c>
      <c r="AJ202" s="261">
        <f>IF(COUNTIFS(TabSynthez[Test],"="&amp;$AE89&amp;".*",TabSynthez[Page4],"Invalidé")&gt;0,IF(COUNTIFS(TabSynthez[Test],"="&amp;$AE89&amp;".*",TabSynthez[Page4],"Indéterminé")&gt;0,0,1),0)</f>
        <v>0</v>
      </c>
      <c r="AK202" s="261">
        <f>IF(COUNTIFS(TabSynthez[Test],"="&amp;$AE89&amp;".*",TabSynthez[Page5],"Invalidé")&gt;0,IF(COUNTIFS(TabSynthez[Test],"="&amp;$AE89&amp;".*",TabSynthez[Page5],"Indéterminé")&gt;0,0,1),0)</f>
        <v>0</v>
      </c>
      <c r="AL202" s="261">
        <f>IF(COUNTIFS(TabSynthez[Test],"="&amp;$AE89&amp;".*",TabSynthez[Page6],"Invalidé")&gt;0,IF(COUNTIFS(TabSynthez[Test],"="&amp;$AE89&amp;".*",TabSynthez[Page6],"Indéterminé")&gt;0,0,1),0)</f>
        <v>0</v>
      </c>
      <c r="AM202" s="261">
        <f>IF(COUNTIFS(TabSynthez[Test],"="&amp;$AE89&amp;".*",TabSynthez[Page7],"Invalidé")&gt;0,IF(COUNTIFS(TabSynthez[Test],"="&amp;$AE89&amp;".*",TabSynthez[Page7],"Indéterminé")&gt;0,0,1),0)</f>
        <v>0</v>
      </c>
      <c r="AN202" s="261">
        <f>IF(COUNTIFS(TabSynthez[Test],"="&amp;$AE89&amp;".*",TabSynthez[Page8],"Invalidé")&gt;0,IF(COUNTIFS(TabSynthez[Test],"="&amp;$AE89&amp;".*",TabSynthez[Page8],"Indéterminé")&gt;0,0,1),0)</f>
        <v>0</v>
      </c>
      <c r="AO202" s="261">
        <f>IF(COUNTIFS(TabSynthez[Test],"="&amp;$AE89&amp;".*",TabSynthez[Page9],"Invalidé")&gt;0,IF(COUNTIFS(TabSynthez[Test],"="&amp;$AE89&amp;".*",TabSynthez[Page9],"Indéterminé")&gt;0,0,1),0)</f>
        <v>0</v>
      </c>
      <c r="AP202" s="261">
        <f>IF(COUNTIFS(TabSynthez[Test],"="&amp;$AE89&amp;".*",TabSynthez[Page10],"Invalidé")&gt;0,IF(COUNTIFS(TabSynthez[Test],"="&amp;$AE89&amp;".*",TabSynthez[Page10],"Indéterminé")&gt;0,0,1),0)</f>
        <v>0</v>
      </c>
      <c r="AQ202" s="261">
        <f>IF(COUNTIFS(TabSynthez[Test],"="&amp;$AE89&amp;".*",TabSynthez[Page11],"Invalidé")&gt;0,IF(COUNTIFS(TabSynthez[Test],"="&amp;$AE89&amp;".*",TabSynthez[Page11],"Indéterminé")&gt;0,0,1),0)</f>
        <v>0</v>
      </c>
      <c r="AR202" s="261">
        <f>IF(COUNTIFS(TabSynthez[Test],"="&amp;$AE89&amp;".*",TabSynthez[Page12],"Invalidé")&gt;0,IF(COUNTIFS(TabSynthez[Test],"="&amp;$AE89&amp;".*",TabSynthez[Page12],"Indéterminé")&gt;0,0,1),0)</f>
        <v>0</v>
      </c>
      <c r="AS202" s="261">
        <f>IF(COUNTIFS(TabSynthez[Test],"="&amp;$AE89&amp;".*",TabSynthez[Page13],"Invalidé")&gt;0,IF(COUNTIFS(TabSynthez[Test],"="&amp;$AE89&amp;".*",TabSynthez[Page13],"Indéterminé")&gt;0,0,1),0)</f>
        <v>0</v>
      </c>
    </row>
    <row r="203" spans="1:45" s="9" customFormat="1" x14ac:dyDescent="0.25">
      <c r="A203" s="68"/>
      <c r="B203" s="79" t="str">
        <f>Modèle!B205</f>
        <v>Formulaires</v>
      </c>
      <c r="C203" s="89" t="str">
        <f>Modèle!D205</f>
        <v>11.8.2</v>
      </c>
      <c r="D203" s="87" t="str">
        <f>Modèle!E205</f>
        <v>A</v>
      </c>
      <c r="E203" s="195">
        <f ca="1">COUNTIF(OFFSET(Synthèse!$G212,0,0,1,COUNTA(Synthèse!$10:$10)-6),"="&amp;$E$1)</f>
        <v>0</v>
      </c>
      <c r="F203" s="195">
        <f ca="1">COUNTIF(OFFSET(Synthèse!$G212,0,0,1,COUNTA(Synthèse!$10:$10)-6),"="&amp;$F$1)</f>
        <v>0</v>
      </c>
      <c r="G203" s="195">
        <f ca="1">COUNTIF(OFFSET(Synthèse!$G212,0,0,1,COUNTA(Synthèse!$10:$10)-6),"="&amp;$G$1)</f>
        <v>0</v>
      </c>
      <c r="H203" s="195">
        <f ca="1">COUNTIF(OFFSET(Synthèse!$G212,0,0,1,COUNTA(Synthèse!$10:$10)-6),"="&amp;$H$1)</f>
        <v>13</v>
      </c>
      <c r="I203" s="219">
        <f t="shared" ca="1" si="15"/>
        <v>13</v>
      </c>
      <c r="J203" s="68"/>
      <c r="K203" s="96"/>
      <c r="S203" s="68"/>
      <c r="U203" s="68"/>
      <c r="X203" s="68"/>
      <c r="AA203" s="68"/>
      <c r="AD203" s="68"/>
      <c r="AE203" s="229" t="str">
        <f t="shared" si="16"/>
        <v>10.14</v>
      </c>
      <c r="AG203" s="261">
        <f>IF(COUNTIFS(TabSynthez[Test],"="&amp;$AE90&amp;".*",TabSynthez[Page1],"Invalidé")&gt;0,IF(COUNTIFS(TabSynthez[Test],"="&amp;$AE90&amp;".*",TabSynthez[Page1],"Indéterminé")&gt;0,0,1),0)</f>
        <v>0</v>
      </c>
      <c r="AH203" s="261">
        <f>IF(COUNTIFS(TabSynthez[Test],"="&amp;$AE90&amp;".*",TabSynthez[Page2],"Invalidé")&gt;0,IF(COUNTIFS(TabSynthez[Test],"="&amp;$AE90&amp;".*",TabSynthez[Page2],"Indéterminé")&gt;0,0,1),0)</f>
        <v>0</v>
      </c>
      <c r="AI203" s="261">
        <f>IF(COUNTIFS(TabSynthez[Test],"="&amp;$AE90&amp;".*",TabSynthez[Page3],"Invalidé")&gt;0,IF(COUNTIFS(TabSynthez[Test],"="&amp;$AE90&amp;".*",TabSynthez[Page3],"Indéterminé")&gt;0,0,1),0)</f>
        <v>0</v>
      </c>
      <c r="AJ203" s="261">
        <f>IF(COUNTIFS(TabSynthez[Test],"="&amp;$AE90&amp;".*",TabSynthez[Page4],"Invalidé")&gt;0,IF(COUNTIFS(TabSynthez[Test],"="&amp;$AE90&amp;".*",TabSynthez[Page4],"Indéterminé")&gt;0,0,1),0)</f>
        <v>0</v>
      </c>
      <c r="AK203" s="261">
        <f>IF(COUNTIFS(TabSynthez[Test],"="&amp;$AE90&amp;".*",TabSynthez[Page5],"Invalidé")&gt;0,IF(COUNTIFS(TabSynthez[Test],"="&amp;$AE90&amp;".*",TabSynthez[Page5],"Indéterminé")&gt;0,0,1),0)</f>
        <v>0</v>
      </c>
      <c r="AL203" s="261">
        <f>IF(COUNTIFS(TabSynthez[Test],"="&amp;$AE90&amp;".*",TabSynthez[Page6],"Invalidé")&gt;0,IF(COUNTIFS(TabSynthez[Test],"="&amp;$AE90&amp;".*",TabSynthez[Page6],"Indéterminé")&gt;0,0,1),0)</f>
        <v>0</v>
      </c>
      <c r="AM203" s="261">
        <f>IF(COUNTIFS(TabSynthez[Test],"="&amp;$AE90&amp;".*",TabSynthez[Page7],"Invalidé")&gt;0,IF(COUNTIFS(TabSynthez[Test],"="&amp;$AE90&amp;".*",TabSynthez[Page7],"Indéterminé")&gt;0,0,1),0)</f>
        <v>0</v>
      </c>
      <c r="AN203" s="261">
        <f>IF(COUNTIFS(TabSynthez[Test],"="&amp;$AE90&amp;".*",TabSynthez[Page8],"Invalidé")&gt;0,IF(COUNTIFS(TabSynthez[Test],"="&amp;$AE90&amp;".*",TabSynthez[Page8],"Indéterminé")&gt;0,0,1),0)</f>
        <v>0</v>
      </c>
      <c r="AO203" s="261">
        <f>IF(COUNTIFS(TabSynthez[Test],"="&amp;$AE90&amp;".*",TabSynthez[Page9],"Invalidé")&gt;0,IF(COUNTIFS(TabSynthez[Test],"="&amp;$AE90&amp;".*",TabSynthez[Page9],"Indéterminé")&gt;0,0,1),0)</f>
        <v>0</v>
      </c>
      <c r="AP203" s="261">
        <f>IF(COUNTIFS(TabSynthez[Test],"="&amp;$AE90&amp;".*",TabSynthez[Page10],"Invalidé")&gt;0,IF(COUNTIFS(TabSynthez[Test],"="&amp;$AE90&amp;".*",TabSynthez[Page10],"Indéterminé")&gt;0,0,1),0)</f>
        <v>0</v>
      </c>
      <c r="AQ203" s="261">
        <f>IF(COUNTIFS(TabSynthez[Test],"="&amp;$AE90&amp;".*",TabSynthez[Page11],"Invalidé")&gt;0,IF(COUNTIFS(TabSynthez[Test],"="&amp;$AE90&amp;".*",TabSynthez[Page11],"Indéterminé")&gt;0,0,1),0)</f>
        <v>0</v>
      </c>
      <c r="AR203" s="261">
        <f>IF(COUNTIFS(TabSynthez[Test],"="&amp;$AE90&amp;".*",TabSynthez[Page12],"Invalidé")&gt;0,IF(COUNTIFS(TabSynthez[Test],"="&amp;$AE90&amp;".*",TabSynthez[Page12],"Indéterminé")&gt;0,0,1),0)</f>
        <v>0</v>
      </c>
      <c r="AS203" s="261">
        <f>IF(COUNTIFS(TabSynthez[Test],"="&amp;$AE90&amp;".*",TabSynthez[Page13],"Invalidé")&gt;0,IF(COUNTIFS(TabSynthez[Test],"="&amp;$AE90&amp;".*",TabSynthez[Page13],"Indéterminé")&gt;0,0,1),0)</f>
        <v>0</v>
      </c>
    </row>
    <row r="204" spans="1:45" s="9" customFormat="1" x14ac:dyDescent="0.25">
      <c r="A204" s="68"/>
      <c r="B204" s="79" t="str">
        <f>Modèle!B206</f>
        <v>Formulaires</v>
      </c>
      <c r="C204" s="89" t="str">
        <f>Modèle!D206</f>
        <v>11.8.3</v>
      </c>
      <c r="D204" s="87" t="str">
        <f>Modèle!E206</f>
        <v>A</v>
      </c>
      <c r="E204" s="195">
        <f ca="1">COUNTIF(OFFSET(Synthèse!$G213,0,0,1,COUNTA(Synthèse!$10:$10)-6),"="&amp;$E$1)</f>
        <v>0</v>
      </c>
      <c r="F204" s="195">
        <f ca="1">COUNTIF(OFFSET(Synthèse!$G213,0,0,1,COUNTA(Synthèse!$10:$10)-6),"="&amp;$F$1)</f>
        <v>0</v>
      </c>
      <c r="G204" s="195">
        <f ca="1">COUNTIF(OFFSET(Synthèse!$G213,0,0,1,COUNTA(Synthèse!$10:$10)-6),"="&amp;$G$1)</f>
        <v>0</v>
      </c>
      <c r="H204" s="195">
        <f ca="1">COUNTIF(OFFSET(Synthèse!$G213,0,0,1,COUNTA(Synthèse!$10:$10)-6),"="&amp;$H$1)</f>
        <v>13</v>
      </c>
      <c r="I204" s="219">
        <f t="shared" ca="1" si="15"/>
        <v>13</v>
      </c>
      <c r="J204" s="68"/>
      <c r="K204" s="96"/>
      <c r="S204" s="68"/>
      <c r="U204" s="68"/>
      <c r="X204" s="68"/>
      <c r="AA204" s="68"/>
      <c r="AD204" s="68"/>
      <c r="AE204" s="229" t="str">
        <f t="shared" si="16"/>
        <v>11.1</v>
      </c>
      <c r="AG204" s="261">
        <f>IF(COUNTIFS(TabSynthez[Test],"="&amp;$AE91&amp;".*",TabSynthez[Page1],"Invalidé")&gt;0,IF(COUNTIFS(TabSynthez[Test],"="&amp;$AE91&amp;".*",TabSynthez[Page1],"Indéterminé")&gt;0,0,1),0)</f>
        <v>1</v>
      </c>
      <c r="AH204" s="261">
        <f>IF(COUNTIFS(TabSynthez[Test],"="&amp;$AE91&amp;".*",TabSynthez[Page2],"Invalidé")&gt;0,IF(COUNTIFS(TabSynthez[Test],"="&amp;$AE91&amp;".*",TabSynthez[Page2],"Indéterminé")&gt;0,0,1),0)</f>
        <v>0</v>
      </c>
      <c r="AI204" s="261">
        <f>IF(COUNTIFS(TabSynthez[Test],"="&amp;$AE91&amp;".*",TabSynthez[Page3],"Invalidé")&gt;0,IF(COUNTIFS(TabSynthez[Test],"="&amp;$AE91&amp;".*",TabSynthez[Page3],"Indéterminé")&gt;0,0,1),0)</f>
        <v>1</v>
      </c>
      <c r="AJ204" s="261">
        <f>IF(COUNTIFS(TabSynthez[Test],"="&amp;$AE91&amp;".*",TabSynthez[Page4],"Invalidé")&gt;0,IF(COUNTIFS(TabSynthez[Test],"="&amp;$AE91&amp;".*",TabSynthez[Page4],"Indéterminé")&gt;0,0,1),0)</f>
        <v>0</v>
      </c>
      <c r="AK204" s="261">
        <f>IF(COUNTIFS(TabSynthez[Test],"="&amp;$AE91&amp;".*",TabSynthez[Page5],"Invalidé")&gt;0,IF(COUNTIFS(TabSynthez[Test],"="&amp;$AE91&amp;".*",TabSynthez[Page5],"Indéterminé")&gt;0,0,1),0)</f>
        <v>0</v>
      </c>
      <c r="AL204" s="261">
        <f>IF(COUNTIFS(TabSynthez[Test],"="&amp;$AE91&amp;".*",TabSynthez[Page6],"Invalidé")&gt;0,IF(COUNTIFS(TabSynthez[Test],"="&amp;$AE91&amp;".*",TabSynthez[Page6],"Indéterminé")&gt;0,0,1),0)</f>
        <v>0</v>
      </c>
      <c r="AM204" s="261">
        <f>IF(COUNTIFS(TabSynthez[Test],"="&amp;$AE91&amp;".*",TabSynthez[Page7],"Invalidé")&gt;0,IF(COUNTIFS(TabSynthez[Test],"="&amp;$AE91&amp;".*",TabSynthez[Page7],"Indéterminé")&gt;0,0,1),0)</f>
        <v>0</v>
      </c>
      <c r="AN204" s="261">
        <f>IF(COUNTIFS(TabSynthez[Test],"="&amp;$AE91&amp;".*",TabSynthez[Page8],"Invalidé")&gt;0,IF(COUNTIFS(TabSynthez[Test],"="&amp;$AE91&amp;".*",TabSynthez[Page8],"Indéterminé")&gt;0,0,1),0)</f>
        <v>0</v>
      </c>
      <c r="AO204" s="261">
        <f>IF(COUNTIFS(TabSynthez[Test],"="&amp;$AE91&amp;".*",TabSynthez[Page9],"Invalidé")&gt;0,IF(COUNTIFS(TabSynthez[Test],"="&amp;$AE91&amp;".*",TabSynthez[Page9],"Indéterminé")&gt;0,0,1),0)</f>
        <v>0</v>
      </c>
      <c r="AP204" s="261">
        <f>IF(COUNTIFS(TabSynthez[Test],"="&amp;$AE91&amp;".*",TabSynthez[Page10],"Invalidé")&gt;0,IF(COUNTIFS(TabSynthez[Test],"="&amp;$AE91&amp;".*",TabSynthez[Page10],"Indéterminé")&gt;0,0,1),0)</f>
        <v>0</v>
      </c>
      <c r="AQ204" s="261">
        <f>IF(COUNTIFS(TabSynthez[Test],"="&amp;$AE91&amp;".*",TabSynthez[Page11],"Invalidé")&gt;0,IF(COUNTIFS(TabSynthez[Test],"="&amp;$AE91&amp;".*",TabSynthez[Page11],"Indéterminé")&gt;0,0,1),0)</f>
        <v>0</v>
      </c>
      <c r="AR204" s="261">
        <f>IF(COUNTIFS(TabSynthez[Test],"="&amp;$AE91&amp;".*",TabSynthez[Page12],"Invalidé")&gt;0,IF(COUNTIFS(TabSynthez[Test],"="&amp;$AE91&amp;".*",TabSynthez[Page12],"Indéterminé")&gt;0,0,1),0)</f>
        <v>0</v>
      </c>
      <c r="AS204" s="261">
        <f>IF(COUNTIFS(TabSynthez[Test],"="&amp;$AE91&amp;".*",TabSynthez[Page13],"Invalidé")&gt;0,IF(COUNTIFS(TabSynthez[Test],"="&amp;$AE91&amp;".*",TabSynthez[Page13],"Indéterminé")&gt;0,0,1),0)</f>
        <v>0</v>
      </c>
    </row>
    <row r="205" spans="1:45" s="9" customFormat="1" x14ac:dyDescent="0.25">
      <c r="A205" s="68"/>
      <c r="B205" s="78" t="str">
        <f>Modèle!B207</f>
        <v>Formulaires</v>
      </c>
      <c r="C205" s="88" t="str">
        <f>Modèle!D207</f>
        <v>11.9.1</v>
      </c>
      <c r="D205" s="85" t="str">
        <f>Modèle!E207</f>
        <v>A</v>
      </c>
      <c r="E205" s="194">
        <f ca="1">COUNTIF(OFFSET(Synthèse!$G214,0,0,1,COUNTA(Synthèse!$10:$10)-6),"="&amp;$E$1)</f>
        <v>1</v>
      </c>
      <c r="F205" s="194">
        <f ca="1">COUNTIF(OFFSET(Synthèse!$G214,0,0,1,COUNTA(Synthèse!$10:$10)-6),"="&amp;$F$1)</f>
        <v>11</v>
      </c>
      <c r="G205" s="194">
        <f ca="1">COUNTIF(OFFSET(Synthèse!$G214,0,0,1,COUNTA(Synthèse!$10:$10)-6),"="&amp;$G$1)</f>
        <v>0</v>
      </c>
      <c r="H205" s="194">
        <f ca="1">COUNTIF(OFFSET(Synthèse!$G214,0,0,1,COUNTA(Synthèse!$10:$10)-6),"="&amp;$H$1)</f>
        <v>1</v>
      </c>
      <c r="I205" s="219">
        <f t="shared" ca="1" si="15"/>
        <v>13</v>
      </c>
      <c r="J205" s="68"/>
      <c r="K205" s="96"/>
      <c r="S205" s="68"/>
      <c r="U205" s="68"/>
      <c r="X205" s="68"/>
      <c r="AA205" s="68"/>
      <c r="AD205" s="68"/>
      <c r="AE205" s="229" t="str">
        <f t="shared" si="16"/>
        <v>11.2</v>
      </c>
      <c r="AG205" s="261">
        <f>IF(COUNTIFS(TabSynthez[Test],"="&amp;$AE92&amp;".*",TabSynthez[Page1],"Invalidé")&gt;0,IF(COUNTIFS(TabSynthez[Test],"="&amp;$AE92&amp;".*",TabSynthez[Page1],"Indéterminé")&gt;0,0,1),0)</f>
        <v>1</v>
      </c>
      <c r="AH205" s="261">
        <f>IF(COUNTIFS(TabSynthez[Test],"="&amp;$AE92&amp;".*",TabSynthez[Page2],"Invalidé")&gt;0,IF(COUNTIFS(TabSynthez[Test],"="&amp;$AE92&amp;".*",TabSynthez[Page2],"Indéterminé")&gt;0,0,1),0)</f>
        <v>0</v>
      </c>
      <c r="AI205" s="261">
        <f>IF(COUNTIFS(TabSynthez[Test],"="&amp;$AE92&amp;".*",TabSynthez[Page3],"Invalidé")&gt;0,IF(COUNTIFS(TabSynthez[Test],"="&amp;$AE92&amp;".*",TabSynthez[Page3],"Indéterminé")&gt;0,0,1),0)</f>
        <v>0</v>
      </c>
      <c r="AJ205" s="261">
        <f>IF(COUNTIFS(TabSynthez[Test],"="&amp;$AE92&amp;".*",TabSynthez[Page4],"Invalidé")&gt;0,IF(COUNTIFS(TabSynthez[Test],"="&amp;$AE92&amp;".*",TabSynthez[Page4],"Indéterminé")&gt;0,0,1),0)</f>
        <v>0</v>
      </c>
      <c r="AK205" s="261">
        <f>IF(COUNTIFS(TabSynthez[Test],"="&amp;$AE92&amp;".*",TabSynthez[Page5],"Invalidé")&gt;0,IF(COUNTIFS(TabSynthez[Test],"="&amp;$AE92&amp;".*",TabSynthez[Page5],"Indéterminé")&gt;0,0,1),0)</f>
        <v>0</v>
      </c>
      <c r="AL205" s="261">
        <f>IF(COUNTIFS(TabSynthez[Test],"="&amp;$AE92&amp;".*",TabSynthez[Page6],"Invalidé")&gt;0,IF(COUNTIFS(TabSynthez[Test],"="&amp;$AE92&amp;".*",TabSynthez[Page6],"Indéterminé")&gt;0,0,1),0)</f>
        <v>1</v>
      </c>
      <c r="AM205" s="261">
        <f>IF(COUNTIFS(TabSynthez[Test],"="&amp;$AE92&amp;".*",TabSynthez[Page7],"Invalidé")&gt;0,IF(COUNTIFS(TabSynthez[Test],"="&amp;$AE92&amp;".*",TabSynthez[Page7],"Indéterminé")&gt;0,0,1),0)</f>
        <v>0</v>
      </c>
      <c r="AN205" s="261">
        <f>IF(COUNTIFS(TabSynthez[Test],"="&amp;$AE92&amp;".*",TabSynthez[Page8],"Invalidé")&gt;0,IF(COUNTIFS(TabSynthez[Test],"="&amp;$AE92&amp;".*",TabSynthez[Page8],"Indéterminé")&gt;0,0,1),0)</f>
        <v>0</v>
      </c>
      <c r="AO205" s="261">
        <f>IF(COUNTIFS(TabSynthez[Test],"="&amp;$AE92&amp;".*",TabSynthez[Page9],"Invalidé")&gt;0,IF(COUNTIFS(TabSynthez[Test],"="&amp;$AE92&amp;".*",TabSynthez[Page9],"Indéterminé")&gt;0,0,1),0)</f>
        <v>0</v>
      </c>
      <c r="AP205" s="261">
        <f>IF(COUNTIFS(TabSynthez[Test],"="&amp;$AE92&amp;".*",TabSynthez[Page10],"Invalidé")&gt;0,IF(COUNTIFS(TabSynthez[Test],"="&amp;$AE92&amp;".*",TabSynthez[Page10],"Indéterminé")&gt;0,0,1),0)</f>
        <v>0</v>
      </c>
      <c r="AQ205" s="261">
        <f>IF(COUNTIFS(TabSynthez[Test],"="&amp;$AE92&amp;".*",TabSynthez[Page11],"Invalidé")&gt;0,IF(COUNTIFS(TabSynthez[Test],"="&amp;$AE92&amp;".*",TabSynthez[Page11],"Indéterminé")&gt;0,0,1),0)</f>
        <v>0</v>
      </c>
      <c r="AR205" s="261">
        <f>IF(COUNTIFS(TabSynthez[Test],"="&amp;$AE92&amp;".*",TabSynthez[Page12],"Invalidé")&gt;0,IF(COUNTIFS(TabSynthez[Test],"="&amp;$AE92&amp;".*",TabSynthez[Page12],"Indéterminé")&gt;0,0,1),0)</f>
        <v>0</v>
      </c>
      <c r="AS205" s="261">
        <f>IF(COUNTIFS(TabSynthez[Test],"="&amp;$AE92&amp;".*",TabSynthez[Page13],"Invalidé")&gt;0,IF(COUNTIFS(TabSynthez[Test],"="&amp;$AE92&amp;".*",TabSynthez[Page13],"Indéterminé")&gt;0,0,1),0)</f>
        <v>0</v>
      </c>
    </row>
    <row r="206" spans="1:45" s="9" customFormat="1" x14ac:dyDescent="0.25">
      <c r="A206" s="68"/>
      <c r="B206" s="78" t="str">
        <f>Modèle!B208</f>
        <v>Formulaires</v>
      </c>
      <c r="C206" s="88" t="str">
        <f>Modèle!D208</f>
        <v>11.9.2</v>
      </c>
      <c r="D206" s="85" t="str">
        <f>Modèle!E208</f>
        <v>A</v>
      </c>
      <c r="E206" s="194">
        <f ca="1">COUNTIF(OFFSET(Synthèse!$G215,0,0,1,COUNTA(Synthèse!$10:$10)-6),"="&amp;$E$1)</f>
        <v>0</v>
      </c>
      <c r="F206" s="194">
        <f ca="1">COUNTIF(OFFSET(Synthèse!$G215,0,0,1,COUNTA(Synthèse!$10:$10)-6),"="&amp;$F$1)</f>
        <v>3</v>
      </c>
      <c r="G206" s="194">
        <f ca="1">COUNTIF(OFFSET(Synthèse!$G215,0,0,1,COUNTA(Synthèse!$10:$10)-6),"="&amp;$G$1)</f>
        <v>0</v>
      </c>
      <c r="H206" s="194">
        <f ca="1">COUNTIF(OFFSET(Synthèse!$G215,0,0,1,COUNTA(Synthèse!$10:$10)-6),"="&amp;$H$1)</f>
        <v>10</v>
      </c>
      <c r="I206" s="219">
        <f t="shared" ca="1" si="15"/>
        <v>13</v>
      </c>
      <c r="J206" s="68"/>
      <c r="K206" s="96"/>
      <c r="S206" s="68"/>
      <c r="U206" s="68"/>
      <c r="X206" s="68"/>
      <c r="AA206" s="68"/>
      <c r="AD206" s="68"/>
      <c r="AE206" s="229" t="str">
        <f t="shared" si="16"/>
        <v>11.3</v>
      </c>
      <c r="AG206" s="261">
        <f>IF(COUNTIFS(TabSynthez[Test],"="&amp;$AE93&amp;".*",TabSynthez[Page1],"Invalidé")&gt;0,IF(COUNTIFS(TabSynthez[Test],"="&amp;$AE93&amp;".*",TabSynthez[Page1],"Indéterminé")&gt;0,0,1),0)</f>
        <v>0</v>
      </c>
      <c r="AH206" s="261">
        <f>IF(COUNTIFS(TabSynthez[Test],"="&amp;$AE93&amp;".*",TabSynthez[Page2],"Invalidé")&gt;0,IF(COUNTIFS(TabSynthez[Test],"="&amp;$AE93&amp;".*",TabSynthez[Page2],"Indéterminé")&gt;0,0,1),0)</f>
        <v>0</v>
      </c>
      <c r="AI206" s="261">
        <f>IF(COUNTIFS(TabSynthez[Test],"="&amp;$AE93&amp;".*",TabSynthez[Page3],"Invalidé")&gt;0,IF(COUNTIFS(TabSynthez[Test],"="&amp;$AE93&amp;".*",TabSynthez[Page3],"Indéterminé")&gt;0,0,1),0)</f>
        <v>0</v>
      </c>
      <c r="AJ206" s="261">
        <f>IF(COUNTIFS(TabSynthez[Test],"="&amp;$AE93&amp;".*",TabSynthez[Page4],"Invalidé")&gt;0,IF(COUNTIFS(TabSynthez[Test],"="&amp;$AE93&amp;".*",TabSynthez[Page4],"Indéterminé")&gt;0,0,1),0)</f>
        <v>0</v>
      </c>
      <c r="AK206" s="261">
        <f>IF(COUNTIFS(TabSynthez[Test],"="&amp;$AE93&amp;".*",TabSynthez[Page5],"Invalidé")&gt;0,IF(COUNTIFS(TabSynthez[Test],"="&amp;$AE93&amp;".*",TabSynthez[Page5],"Indéterminé")&gt;0,0,1),0)</f>
        <v>0</v>
      </c>
      <c r="AL206" s="261">
        <f>IF(COUNTIFS(TabSynthez[Test],"="&amp;$AE93&amp;".*",TabSynthez[Page6],"Invalidé")&gt;0,IF(COUNTIFS(TabSynthez[Test],"="&amp;$AE93&amp;".*",TabSynthez[Page6],"Indéterminé")&gt;0,0,1),0)</f>
        <v>1</v>
      </c>
      <c r="AM206" s="261">
        <f>IF(COUNTIFS(TabSynthez[Test],"="&amp;$AE93&amp;".*",TabSynthez[Page7],"Invalidé")&gt;0,IF(COUNTIFS(TabSynthez[Test],"="&amp;$AE93&amp;".*",TabSynthez[Page7],"Indéterminé")&gt;0,0,1),0)</f>
        <v>0</v>
      </c>
      <c r="AN206" s="261">
        <f>IF(COUNTIFS(TabSynthez[Test],"="&amp;$AE93&amp;".*",TabSynthez[Page8],"Invalidé")&gt;0,IF(COUNTIFS(TabSynthez[Test],"="&amp;$AE93&amp;".*",TabSynthez[Page8],"Indéterminé")&gt;0,0,1),0)</f>
        <v>0</v>
      </c>
      <c r="AO206" s="261">
        <f>IF(COUNTIFS(TabSynthez[Test],"="&amp;$AE93&amp;".*",TabSynthez[Page9],"Invalidé")&gt;0,IF(COUNTIFS(TabSynthez[Test],"="&amp;$AE93&amp;".*",TabSynthez[Page9],"Indéterminé")&gt;0,0,1),0)</f>
        <v>0</v>
      </c>
      <c r="AP206" s="261">
        <f>IF(COUNTIFS(TabSynthez[Test],"="&amp;$AE93&amp;".*",TabSynthez[Page10],"Invalidé")&gt;0,IF(COUNTIFS(TabSynthez[Test],"="&amp;$AE93&amp;".*",TabSynthez[Page10],"Indéterminé")&gt;0,0,1),0)</f>
        <v>0</v>
      </c>
      <c r="AQ206" s="261">
        <f>IF(COUNTIFS(TabSynthez[Test],"="&amp;$AE93&amp;".*",TabSynthez[Page11],"Invalidé")&gt;0,IF(COUNTIFS(TabSynthez[Test],"="&amp;$AE93&amp;".*",TabSynthez[Page11],"Indéterminé")&gt;0,0,1),0)</f>
        <v>0</v>
      </c>
      <c r="AR206" s="261">
        <f>IF(COUNTIFS(TabSynthez[Test],"="&amp;$AE93&amp;".*",TabSynthez[Page12],"Invalidé")&gt;0,IF(COUNTIFS(TabSynthez[Test],"="&amp;$AE93&amp;".*",TabSynthez[Page12],"Indéterminé")&gt;0,0,1),0)</f>
        <v>0</v>
      </c>
      <c r="AS206" s="261">
        <f>IF(COUNTIFS(TabSynthez[Test],"="&amp;$AE93&amp;".*",TabSynthez[Page13],"Invalidé")&gt;0,IF(COUNTIFS(TabSynthez[Test],"="&amp;$AE93&amp;".*",TabSynthez[Page13],"Indéterminé")&gt;0,0,1),0)</f>
        <v>0</v>
      </c>
    </row>
    <row r="207" spans="1:45" s="9" customFormat="1" x14ac:dyDescent="0.25">
      <c r="A207" s="68"/>
      <c r="B207" s="79" t="str">
        <f>Modèle!B209</f>
        <v>Formulaires</v>
      </c>
      <c r="C207" s="89" t="str">
        <f>Modèle!D209</f>
        <v>11.10.1</v>
      </c>
      <c r="D207" s="87" t="str">
        <f>Modèle!E209</f>
        <v>A</v>
      </c>
      <c r="E207" s="195">
        <f ca="1">COUNTIF(OFFSET(Synthèse!$G216,0,0,1,COUNTA(Synthèse!$10:$10)-6),"="&amp;$E$1)</f>
        <v>3</v>
      </c>
      <c r="F207" s="195">
        <f ca="1">COUNTIF(OFFSET(Synthèse!$G216,0,0,1,COUNTA(Synthèse!$10:$10)-6),"="&amp;$F$1)</f>
        <v>1</v>
      </c>
      <c r="G207" s="195">
        <f ca="1">COUNTIF(OFFSET(Synthèse!$G216,0,0,1,COUNTA(Synthèse!$10:$10)-6),"="&amp;$G$1)</f>
        <v>0</v>
      </c>
      <c r="H207" s="195">
        <f ca="1">COUNTIF(OFFSET(Synthèse!$G216,0,0,1,COUNTA(Synthèse!$10:$10)-6),"="&amp;$H$1)</f>
        <v>9</v>
      </c>
      <c r="I207" s="219">
        <f t="shared" ca="1" si="15"/>
        <v>13</v>
      </c>
      <c r="J207" s="68"/>
      <c r="K207" s="96"/>
      <c r="S207" s="68"/>
      <c r="U207" s="68"/>
      <c r="X207" s="68"/>
      <c r="AA207" s="68"/>
      <c r="AD207" s="68"/>
      <c r="AE207" s="229" t="str">
        <f t="shared" si="16"/>
        <v>11.4</v>
      </c>
      <c r="AG207" s="261">
        <f>IF(COUNTIFS(TabSynthez[Test],"="&amp;$AE94&amp;".*",TabSynthez[Page1],"Invalidé")&gt;0,IF(COUNTIFS(TabSynthez[Test],"="&amp;$AE94&amp;".*",TabSynthez[Page1],"Indéterminé")&gt;0,0,1),0)</f>
        <v>0</v>
      </c>
      <c r="AH207" s="261">
        <f>IF(COUNTIFS(TabSynthez[Test],"="&amp;$AE94&amp;".*",TabSynthez[Page2],"Invalidé")&gt;0,IF(COUNTIFS(TabSynthez[Test],"="&amp;$AE94&amp;".*",TabSynthez[Page2],"Indéterminé")&gt;0,0,1),0)</f>
        <v>0</v>
      </c>
      <c r="AI207" s="261">
        <f>IF(COUNTIFS(TabSynthez[Test],"="&amp;$AE94&amp;".*",TabSynthez[Page3],"Invalidé")&gt;0,IF(COUNTIFS(TabSynthez[Test],"="&amp;$AE94&amp;".*",TabSynthez[Page3],"Indéterminé")&gt;0,0,1),0)</f>
        <v>0</v>
      </c>
      <c r="AJ207" s="261">
        <f>IF(COUNTIFS(TabSynthez[Test],"="&amp;$AE94&amp;".*",TabSynthez[Page4],"Invalidé")&gt;0,IF(COUNTIFS(TabSynthez[Test],"="&amp;$AE94&amp;".*",TabSynthez[Page4],"Indéterminé")&gt;0,0,1),0)</f>
        <v>0</v>
      </c>
      <c r="AK207" s="261">
        <f>IF(COUNTIFS(TabSynthez[Test],"="&amp;$AE94&amp;".*",TabSynthez[Page5],"Invalidé")&gt;0,IF(COUNTIFS(TabSynthez[Test],"="&amp;$AE94&amp;".*",TabSynthez[Page5],"Indéterminé")&gt;0,0,1),0)</f>
        <v>0</v>
      </c>
      <c r="AL207" s="261">
        <f>IF(COUNTIFS(TabSynthez[Test],"="&amp;$AE94&amp;".*",TabSynthez[Page6],"Invalidé")&gt;0,IF(COUNTIFS(TabSynthez[Test],"="&amp;$AE94&amp;".*",TabSynthez[Page6],"Indéterminé")&gt;0,0,1),0)</f>
        <v>1</v>
      </c>
      <c r="AM207" s="261">
        <f>IF(COUNTIFS(TabSynthez[Test],"="&amp;$AE94&amp;".*",TabSynthez[Page7],"Invalidé")&gt;0,IF(COUNTIFS(TabSynthez[Test],"="&amp;$AE94&amp;".*",TabSynthez[Page7],"Indéterminé")&gt;0,0,1),0)</f>
        <v>0</v>
      </c>
      <c r="AN207" s="261">
        <f>IF(COUNTIFS(TabSynthez[Test],"="&amp;$AE94&amp;".*",TabSynthez[Page8],"Invalidé")&gt;0,IF(COUNTIFS(TabSynthez[Test],"="&amp;$AE94&amp;".*",TabSynthez[Page8],"Indéterminé")&gt;0,0,1),0)</f>
        <v>0</v>
      </c>
      <c r="AO207" s="261">
        <f>IF(COUNTIFS(TabSynthez[Test],"="&amp;$AE94&amp;".*",TabSynthez[Page9],"Invalidé")&gt;0,IF(COUNTIFS(TabSynthez[Test],"="&amp;$AE94&amp;".*",TabSynthez[Page9],"Indéterminé")&gt;0,0,1),0)</f>
        <v>0</v>
      </c>
      <c r="AP207" s="261">
        <f>IF(COUNTIFS(TabSynthez[Test],"="&amp;$AE94&amp;".*",TabSynthez[Page10],"Invalidé")&gt;0,IF(COUNTIFS(TabSynthez[Test],"="&amp;$AE94&amp;".*",TabSynthez[Page10],"Indéterminé")&gt;0,0,1),0)</f>
        <v>0</v>
      </c>
      <c r="AQ207" s="261">
        <f>IF(COUNTIFS(TabSynthez[Test],"="&amp;$AE94&amp;".*",TabSynthez[Page11],"Invalidé")&gt;0,IF(COUNTIFS(TabSynthez[Test],"="&amp;$AE94&amp;".*",TabSynthez[Page11],"Indéterminé")&gt;0,0,1),0)</f>
        <v>0</v>
      </c>
      <c r="AR207" s="261">
        <f>IF(COUNTIFS(TabSynthez[Test],"="&amp;$AE94&amp;".*",TabSynthez[Page12],"Invalidé")&gt;0,IF(COUNTIFS(TabSynthez[Test],"="&amp;$AE94&amp;".*",TabSynthez[Page12],"Indéterminé")&gt;0,0,1),0)</f>
        <v>0</v>
      </c>
      <c r="AS207" s="261">
        <f>IF(COUNTIFS(TabSynthez[Test],"="&amp;$AE94&amp;".*",TabSynthez[Page13],"Invalidé")&gt;0,IF(COUNTIFS(TabSynthez[Test],"="&amp;$AE94&amp;".*",TabSynthez[Page13],"Indéterminé")&gt;0,0,1),0)</f>
        <v>0</v>
      </c>
    </row>
    <row r="208" spans="1:45" s="9" customFormat="1" x14ac:dyDescent="0.25">
      <c r="A208" s="68"/>
      <c r="B208" s="79" t="str">
        <f>Modèle!B210</f>
        <v>Formulaires</v>
      </c>
      <c r="C208" s="89" t="str">
        <f>Modèle!D210</f>
        <v>11.10.2</v>
      </c>
      <c r="D208" s="87" t="str">
        <f>Modèle!E210</f>
        <v>A</v>
      </c>
      <c r="E208" s="195">
        <f ca="1">COUNTIF(OFFSET(Synthèse!$G217,0,0,1,COUNTA(Synthèse!$10:$10)-6),"="&amp;$E$1)</f>
        <v>1</v>
      </c>
      <c r="F208" s="195">
        <f ca="1">COUNTIF(OFFSET(Synthèse!$G217,0,0,1,COUNTA(Synthèse!$10:$10)-6),"="&amp;$F$1)</f>
        <v>1</v>
      </c>
      <c r="G208" s="195">
        <f ca="1">COUNTIF(OFFSET(Synthèse!$G217,0,0,1,COUNTA(Synthèse!$10:$10)-6),"="&amp;$G$1)</f>
        <v>0</v>
      </c>
      <c r="H208" s="195">
        <f ca="1">COUNTIF(OFFSET(Synthèse!$G217,0,0,1,COUNTA(Synthèse!$10:$10)-6),"="&amp;$H$1)</f>
        <v>11</v>
      </c>
      <c r="I208" s="219">
        <f t="shared" ca="1" si="15"/>
        <v>13</v>
      </c>
      <c r="J208" s="68"/>
      <c r="K208" s="96"/>
      <c r="S208" s="68"/>
      <c r="U208" s="68"/>
      <c r="X208" s="68"/>
      <c r="AA208" s="68"/>
      <c r="AD208" s="68"/>
      <c r="AE208" s="229" t="str">
        <f t="shared" si="16"/>
        <v>11.5</v>
      </c>
      <c r="AG208" s="261">
        <f>IF(COUNTIFS(TabSynthez[Test],"="&amp;$AE95&amp;".*",TabSynthez[Page1],"Invalidé")&gt;0,IF(COUNTIFS(TabSynthez[Test],"="&amp;$AE95&amp;".*",TabSynthez[Page1],"Indéterminé")&gt;0,0,1),0)</f>
        <v>0</v>
      </c>
      <c r="AH208" s="261">
        <f>IF(COUNTIFS(TabSynthez[Test],"="&amp;$AE95&amp;".*",TabSynthez[Page2],"Invalidé")&gt;0,IF(COUNTIFS(TabSynthez[Test],"="&amp;$AE95&amp;".*",TabSynthez[Page2],"Indéterminé")&gt;0,0,1),0)</f>
        <v>0</v>
      </c>
      <c r="AI208" s="261">
        <f>IF(COUNTIFS(TabSynthez[Test],"="&amp;$AE95&amp;".*",TabSynthez[Page3],"Invalidé")&gt;0,IF(COUNTIFS(TabSynthez[Test],"="&amp;$AE95&amp;".*",TabSynthez[Page3],"Indéterminé")&gt;0,0,1),0)</f>
        <v>1</v>
      </c>
      <c r="AJ208" s="261">
        <f>IF(COUNTIFS(TabSynthez[Test],"="&amp;$AE95&amp;".*",TabSynthez[Page4],"Invalidé")&gt;0,IF(COUNTIFS(TabSynthez[Test],"="&amp;$AE95&amp;".*",TabSynthez[Page4],"Indéterminé")&gt;0,0,1),0)</f>
        <v>0</v>
      </c>
      <c r="AK208" s="261">
        <f>IF(COUNTIFS(TabSynthez[Test],"="&amp;$AE95&amp;".*",TabSynthez[Page5],"Invalidé")&gt;0,IF(COUNTIFS(TabSynthez[Test],"="&amp;$AE95&amp;".*",TabSynthez[Page5],"Indéterminé")&gt;0,0,1),0)</f>
        <v>0</v>
      </c>
      <c r="AL208" s="261">
        <f>IF(COUNTIFS(TabSynthez[Test],"="&amp;$AE95&amp;".*",TabSynthez[Page6],"Invalidé")&gt;0,IF(COUNTIFS(TabSynthez[Test],"="&amp;$AE95&amp;".*",TabSynthez[Page6],"Indéterminé")&gt;0,0,1),0)</f>
        <v>1</v>
      </c>
      <c r="AM208" s="261">
        <f>IF(COUNTIFS(TabSynthez[Test],"="&amp;$AE95&amp;".*",TabSynthez[Page7],"Invalidé")&gt;0,IF(COUNTIFS(TabSynthez[Test],"="&amp;$AE95&amp;".*",TabSynthez[Page7],"Indéterminé")&gt;0,0,1),0)</f>
        <v>0</v>
      </c>
      <c r="AN208" s="261">
        <f>IF(COUNTIFS(TabSynthez[Test],"="&amp;$AE95&amp;".*",TabSynthez[Page8],"Invalidé")&gt;0,IF(COUNTIFS(TabSynthez[Test],"="&amp;$AE95&amp;".*",TabSynthez[Page8],"Indéterminé")&gt;0,0,1),0)</f>
        <v>0</v>
      </c>
      <c r="AO208" s="261">
        <f>IF(COUNTIFS(TabSynthez[Test],"="&amp;$AE95&amp;".*",TabSynthez[Page9],"Invalidé")&gt;0,IF(COUNTIFS(TabSynthez[Test],"="&amp;$AE95&amp;".*",TabSynthez[Page9],"Indéterminé")&gt;0,0,1),0)</f>
        <v>0</v>
      </c>
      <c r="AP208" s="261">
        <f>IF(COUNTIFS(TabSynthez[Test],"="&amp;$AE95&amp;".*",TabSynthez[Page10],"Invalidé")&gt;0,IF(COUNTIFS(TabSynthez[Test],"="&amp;$AE95&amp;".*",TabSynthez[Page10],"Indéterminé")&gt;0,0,1),0)</f>
        <v>0</v>
      </c>
      <c r="AQ208" s="261">
        <f>IF(COUNTIFS(TabSynthez[Test],"="&amp;$AE95&amp;".*",TabSynthez[Page11],"Invalidé")&gt;0,IF(COUNTIFS(TabSynthez[Test],"="&amp;$AE95&amp;".*",TabSynthez[Page11],"Indéterminé")&gt;0,0,1),0)</f>
        <v>0</v>
      </c>
      <c r="AR208" s="261">
        <f>IF(COUNTIFS(TabSynthez[Test],"="&amp;$AE95&amp;".*",TabSynthez[Page12],"Invalidé")&gt;0,IF(COUNTIFS(TabSynthez[Test],"="&amp;$AE95&amp;".*",TabSynthez[Page12],"Indéterminé")&gt;0,0,1),0)</f>
        <v>0</v>
      </c>
      <c r="AS208" s="261">
        <f>IF(COUNTIFS(TabSynthez[Test],"="&amp;$AE95&amp;".*",TabSynthez[Page13],"Invalidé")&gt;0,IF(COUNTIFS(TabSynthez[Test],"="&amp;$AE95&amp;".*",TabSynthez[Page13],"Indéterminé")&gt;0,0,1),0)</f>
        <v>0</v>
      </c>
    </row>
    <row r="209" spans="1:45" s="9" customFormat="1" x14ac:dyDescent="0.25">
      <c r="A209" s="68"/>
      <c r="B209" s="79" t="str">
        <f>Modèle!B211</f>
        <v>Formulaires</v>
      </c>
      <c r="C209" s="89" t="str">
        <f>Modèle!D211</f>
        <v>11.10.3</v>
      </c>
      <c r="D209" s="87" t="str">
        <f>Modèle!E211</f>
        <v>A</v>
      </c>
      <c r="E209" s="195">
        <f ca="1">COUNTIF(OFFSET(Synthèse!$G218,0,0,1,COUNTA(Synthèse!$10:$10)-6),"="&amp;$E$1)</f>
        <v>3</v>
      </c>
      <c r="F209" s="195">
        <f ca="1">COUNTIF(OFFSET(Synthèse!$G218,0,0,1,COUNTA(Synthèse!$10:$10)-6),"="&amp;$F$1)</f>
        <v>1</v>
      </c>
      <c r="G209" s="195">
        <f ca="1">COUNTIF(OFFSET(Synthèse!$G218,0,0,1,COUNTA(Synthèse!$10:$10)-6),"="&amp;$G$1)</f>
        <v>0</v>
      </c>
      <c r="H209" s="195">
        <f ca="1">COUNTIF(OFFSET(Synthèse!$G218,0,0,1,COUNTA(Synthèse!$10:$10)-6),"="&amp;$H$1)</f>
        <v>9</v>
      </c>
      <c r="I209" s="219">
        <f t="shared" ca="1" si="15"/>
        <v>13</v>
      </c>
      <c r="J209" s="68"/>
      <c r="K209" s="96"/>
      <c r="S209" s="68"/>
      <c r="U209" s="68"/>
      <c r="X209" s="68"/>
      <c r="AA209" s="68"/>
      <c r="AD209" s="68"/>
      <c r="AE209" s="229" t="str">
        <f t="shared" si="16"/>
        <v>11.6</v>
      </c>
      <c r="AG209" s="261">
        <f>IF(COUNTIFS(TabSynthez[Test],"="&amp;$AE96&amp;".*",TabSynthez[Page1],"Invalidé")&gt;0,IF(COUNTIFS(TabSynthez[Test],"="&amp;$AE96&amp;".*",TabSynthez[Page1],"Indéterminé")&gt;0,0,1),0)</f>
        <v>0</v>
      </c>
      <c r="AH209" s="261">
        <f>IF(COUNTIFS(TabSynthez[Test],"="&amp;$AE96&amp;".*",TabSynthez[Page2],"Invalidé")&gt;0,IF(COUNTIFS(TabSynthez[Test],"="&amp;$AE96&amp;".*",TabSynthez[Page2],"Indéterminé")&gt;0,0,1),0)</f>
        <v>0</v>
      </c>
      <c r="AI209" s="261">
        <f>IF(COUNTIFS(TabSynthez[Test],"="&amp;$AE96&amp;".*",TabSynthez[Page3],"Invalidé")&gt;0,IF(COUNTIFS(TabSynthez[Test],"="&amp;$AE96&amp;".*",TabSynthez[Page3],"Indéterminé")&gt;0,0,1),0)</f>
        <v>0</v>
      </c>
      <c r="AJ209" s="261">
        <f>IF(COUNTIFS(TabSynthez[Test],"="&amp;$AE96&amp;".*",TabSynthez[Page4],"Invalidé")&gt;0,IF(COUNTIFS(TabSynthez[Test],"="&amp;$AE96&amp;".*",TabSynthez[Page4],"Indéterminé")&gt;0,0,1),0)</f>
        <v>0</v>
      </c>
      <c r="AK209" s="261">
        <f>IF(COUNTIFS(TabSynthez[Test],"="&amp;$AE96&amp;".*",TabSynthez[Page5],"Invalidé")&gt;0,IF(COUNTIFS(TabSynthez[Test],"="&amp;$AE96&amp;".*",TabSynthez[Page5],"Indéterminé")&gt;0,0,1),0)</f>
        <v>0</v>
      </c>
      <c r="AL209" s="261">
        <f>IF(COUNTIFS(TabSynthez[Test],"="&amp;$AE96&amp;".*",TabSynthez[Page6],"Invalidé")&gt;0,IF(COUNTIFS(TabSynthez[Test],"="&amp;$AE96&amp;".*",TabSynthez[Page6],"Indéterminé")&gt;0,0,1),0)</f>
        <v>0</v>
      </c>
      <c r="AM209" s="261">
        <f>IF(COUNTIFS(TabSynthez[Test],"="&amp;$AE96&amp;".*",TabSynthez[Page7],"Invalidé")&gt;0,IF(COUNTIFS(TabSynthez[Test],"="&amp;$AE96&amp;".*",TabSynthez[Page7],"Indéterminé")&gt;0,0,1),0)</f>
        <v>0</v>
      </c>
      <c r="AN209" s="261">
        <f>IF(COUNTIFS(TabSynthez[Test],"="&amp;$AE96&amp;".*",TabSynthez[Page8],"Invalidé")&gt;0,IF(COUNTIFS(TabSynthez[Test],"="&amp;$AE96&amp;".*",TabSynthez[Page8],"Indéterminé")&gt;0,0,1),0)</f>
        <v>0</v>
      </c>
      <c r="AO209" s="261">
        <f>IF(COUNTIFS(TabSynthez[Test],"="&amp;$AE96&amp;".*",TabSynthez[Page9],"Invalidé")&gt;0,IF(COUNTIFS(TabSynthez[Test],"="&amp;$AE96&amp;".*",TabSynthez[Page9],"Indéterminé")&gt;0,0,1),0)</f>
        <v>0</v>
      </c>
      <c r="AP209" s="261">
        <f>IF(COUNTIFS(TabSynthez[Test],"="&amp;$AE96&amp;".*",TabSynthez[Page10],"Invalidé")&gt;0,IF(COUNTIFS(TabSynthez[Test],"="&amp;$AE96&amp;".*",TabSynthez[Page10],"Indéterminé")&gt;0,0,1),0)</f>
        <v>0</v>
      </c>
      <c r="AQ209" s="261">
        <f>IF(COUNTIFS(TabSynthez[Test],"="&amp;$AE96&amp;".*",TabSynthez[Page11],"Invalidé")&gt;0,IF(COUNTIFS(TabSynthez[Test],"="&amp;$AE96&amp;".*",TabSynthez[Page11],"Indéterminé")&gt;0,0,1),0)</f>
        <v>0</v>
      </c>
      <c r="AR209" s="261">
        <f>IF(COUNTIFS(TabSynthez[Test],"="&amp;$AE96&amp;".*",TabSynthez[Page12],"Invalidé")&gt;0,IF(COUNTIFS(TabSynthez[Test],"="&amp;$AE96&amp;".*",TabSynthez[Page12],"Indéterminé")&gt;0,0,1),0)</f>
        <v>0</v>
      </c>
      <c r="AS209" s="261">
        <f>IF(COUNTIFS(TabSynthez[Test],"="&amp;$AE96&amp;".*",TabSynthez[Page13],"Invalidé")&gt;0,IF(COUNTIFS(TabSynthez[Test],"="&amp;$AE96&amp;".*",TabSynthez[Page13],"Indéterminé")&gt;0,0,1),0)</f>
        <v>0</v>
      </c>
    </row>
    <row r="210" spans="1:45" s="9" customFormat="1" x14ac:dyDescent="0.25">
      <c r="A210" s="68"/>
      <c r="B210" s="79" t="str">
        <f>Modèle!B212</f>
        <v>Formulaires</v>
      </c>
      <c r="C210" s="89" t="str">
        <f>Modèle!D212</f>
        <v>11.10.4</v>
      </c>
      <c r="D210" s="87" t="str">
        <f>Modèle!E212</f>
        <v>A</v>
      </c>
      <c r="E210" s="195">
        <f ca="1">COUNTIF(OFFSET(Synthèse!$G219,0,0,1,COUNTA(Synthèse!$10:$10)-6),"="&amp;$E$1)</f>
        <v>0</v>
      </c>
      <c r="F210" s="195">
        <f ca="1">COUNTIF(OFFSET(Synthèse!$G219,0,0,1,COUNTA(Synthèse!$10:$10)-6),"="&amp;$F$1)</f>
        <v>1</v>
      </c>
      <c r="G210" s="195">
        <f ca="1">COUNTIF(OFFSET(Synthèse!$G219,0,0,1,COUNTA(Synthèse!$10:$10)-6),"="&amp;$G$1)</f>
        <v>0</v>
      </c>
      <c r="H210" s="195">
        <f ca="1">COUNTIF(OFFSET(Synthèse!$G219,0,0,1,COUNTA(Synthèse!$10:$10)-6),"="&amp;$H$1)</f>
        <v>12</v>
      </c>
      <c r="I210" s="219">
        <f t="shared" ca="1" si="15"/>
        <v>13</v>
      </c>
      <c r="J210" s="68"/>
      <c r="K210" s="96"/>
      <c r="S210" s="68"/>
      <c r="U210" s="68"/>
      <c r="X210" s="68"/>
      <c r="AA210" s="68"/>
      <c r="AD210" s="68"/>
      <c r="AE210" s="229" t="str">
        <f t="shared" si="16"/>
        <v>11.7</v>
      </c>
      <c r="AG210" s="261">
        <f>IF(COUNTIFS(TabSynthez[Test],"="&amp;$AE97&amp;".*",TabSynthez[Page1],"Invalidé")&gt;0,IF(COUNTIFS(TabSynthez[Test],"="&amp;$AE97&amp;".*",TabSynthez[Page1],"Indéterminé")&gt;0,0,1),0)</f>
        <v>0</v>
      </c>
      <c r="AH210" s="261">
        <f>IF(COUNTIFS(TabSynthez[Test],"="&amp;$AE97&amp;".*",TabSynthez[Page2],"Invalidé")&gt;0,IF(COUNTIFS(TabSynthez[Test],"="&amp;$AE97&amp;".*",TabSynthez[Page2],"Indéterminé")&gt;0,0,1),0)</f>
        <v>0</v>
      </c>
      <c r="AI210" s="261">
        <f>IF(COUNTIFS(TabSynthez[Test],"="&amp;$AE97&amp;".*",TabSynthez[Page3],"Invalidé")&gt;0,IF(COUNTIFS(TabSynthez[Test],"="&amp;$AE97&amp;".*",TabSynthez[Page3],"Indéterminé")&gt;0,0,1),0)</f>
        <v>0</v>
      </c>
      <c r="AJ210" s="261">
        <f>IF(COUNTIFS(TabSynthez[Test],"="&amp;$AE97&amp;".*",TabSynthez[Page4],"Invalidé")&gt;0,IF(COUNTIFS(TabSynthez[Test],"="&amp;$AE97&amp;".*",TabSynthez[Page4],"Indéterminé")&gt;0,0,1),0)</f>
        <v>0</v>
      </c>
      <c r="AK210" s="261">
        <f>IF(COUNTIFS(TabSynthez[Test],"="&amp;$AE97&amp;".*",TabSynthez[Page5],"Invalidé")&gt;0,IF(COUNTIFS(TabSynthez[Test],"="&amp;$AE97&amp;".*",TabSynthez[Page5],"Indéterminé")&gt;0,0,1),0)</f>
        <v>0</v>
      </c>
      <c r="AL210" s="261">
        <f>IF(COUNTIFS(TabSynthez[Test],"="&amp;$AE97&amp;".*",TabSynthez[Page6],"Invalidé")&gt;0,IF(COUNTIFS(TabSynthez[Test],"="&amp;$AE97&amp;".*",TabSynthez[Page6],"Indéterminé")&gt;0,0,1),0)</f>
        <v>1</v>
      </c>
      <c r="AM210" s="261">
        <f>IF(COUNTIFS(TabSynthez[Test],"="&amp;$AE97&amp;".*",TabSynthez[Page7],"Invalidé")&gt;0,IF(COUNTIFS(TabSynthez[Test],"="&amp;$AE97&amp;".*",TabSynthez[Page7],"Indéterminé")&gt;0,0,1),0)</f>
        <v>0</v>
      </c>
      <c r="AN210" s="261">
        <f>IF(COUNTIFS(TabSynthez[Test],"="&amp;$AE97&amp;".*",TabSynthez[Page8],"Invalidé")&gt;0,IF(COUNTIFS(TabSynthez[Test],"="&amp;$AE97&amp;".*",TabSynthez[Page8],"Indéterminé")&gt;0,0,1),0)</f>
        <v>0</v>
      </c>
      <c r="AO210" s="261">
        <f>IF(COUNTIFS(TabSynthez[Test],"="&amp;$AE97&amp;".*",TabSynthez[Page9],"Invalidé")&gt;0,IF(COUNTIFS(TabSynthez[Test],"="&amp;$AE97&amp;".*",TabSynthez[Page9],"Indéterminé")&gt;0,0,1),0)</f>
        <v>0</v>
      </c>
      <c r="AP210" s="261">
        <f>IF(COUNTIFS(TabSynthez[Test],"="&amp;$AE97&amp;".*",TabSynthez[Page10],"Invalidé")&gt;0,IF(COUNTIFS(TabSynthez[Test],"="&amp;$AE97&amp;".*",TabSynthez[Page10],"Indéterminé")&gt;0,0,1),0)</f>
        <v>0</v>
      </c>
      <c r="AQ210" s="261">
        <f>IF(COUNTIFS(TabSynthez[Test],"="&amp;$AE97&amp;".*",TabSynthez[Page11],"Invalidé")&gt;0,IF(COUNTIFS(TabSynthez[Test],"="&amp;$AE97&amp;".*",TabSynthez[Page11],"Indéterminé")&gt;0,0,1),0)</f>
        <v>0</v>
      </c>
      <c r="AR210" s="261">
        <f>IF(COUNTIFS(TabSynthez[Test],"="&amp;$AE97&amp;".*",TabSynthez[Page12],"Invalidé")&gt;0,IF(COUNTIFS(TabSynthez[Test],"="&amp;$AE97&amp;".*",TabSynthez[Page12],"Indéterminé")&gt;0,0,1),0)</f>
        <v>0</v>
      </c>
      <c r="AS210" s="261">
        <f>IF(COUNTIFS(TabSynthez[Test],"="&amp;$AE97&amp;".*",TabSynthez[Page13],"Invalidé")&gt;0,IF(COUNTIFS(TabSynthez[Test],"="&amp;$AE97&amp;".*",TabSynthez[Page13],"Indéterminé")&gt;0,0,1),0)</f>
        <v>0</v>
      </c>
    </row>
    <row r="211" spans="1:45" s="9" customFormat="1" x14ac:dyDescent="0.25">
      <c r="A211" s="68"/>
      <c r="B211" s="79" t="str">
        <f>Modèle!B213</f>
        <v>Formulaires</v>
      </c>
      <c r="C211" s="89" t="str">
        <f>Modèle!D213</f>
        <v>11.10.5</v>
      </c>
      <c r="D211" s="87" t="str">
        <f>Modèle!E213</f>
        <v>A</v>
      </c>
      <c r="E211" s="195">
        <f ca="1">COUNTIF(OFFSET(Synthèse!$G220,0,0,1,COUNTA(Synthèse!$10:$10)-6),"="&amp;$E$1)</f>
        <v>2</v>
      </c>
      <c r="F211" s="195">
        <f ca="1">COUNTIF(OFFSET(Synthèse!$G220,0,0,1,COUNTA(Synthèse!$10:$10)-6),"="&amp;$F$1)</f>
        <v>1</v>
      </c>
      <c r="G211" s="195">
        <f ca="1">COUNTIF(OFFSET(Synthèse!$G220,0,0,1,COUNTA(Synthèse!$10:$10)-6),"="&amp;$G$1)</f>
        <v>0</v>
      </c>
      <c r="H211" s="195">
        <f ca="1">COUNTIF(OFFSET(Synthèse!$G220,0,0,1,COUNTA(Synthèse!$10:$10)-6),"="&amp;$H$1)</f>
        <v>10</v>
      </c>
      <c r="I211" s="219">
        <f t="shared" ca="1" si="15"/>
        <v>13</v>
      </c>
      <c r="J211" s="68"/>
      <c r="K211" s="96"/>
      <c r="S211" s="68"/>
      <c r="U211" s="68"/>
      <c r="X211" s="68"/>
      <c r="AA211" s="68"/>
      <c r="AD211" s="68"/>
      <c r="AE211" s="229" t="str">
        <f t="shared" si="16"/>
        <v>11.8</v>
      </c>
      <c r="AG211" s="261">
        <f>IF(COUNTIFS(TabSynthez[Test],"="&amp;$AE98&amp;".*",TabSynthez[Page1],"Invalidé")&gt;0,IF(COUNTIFS(TabSynthez[Test],"="&amp;$AE98&amp;".*",TabSynthez[Page1],"Indéterminé")&gt;0,0,1),0)</f>
        <v>0</v>
      </c>
      <c r="AH211" s="261">
        <f>IF(COUNTIFS(TabSynthez[Test],"="&amp;$AE98&amp;".*",TabSynthez[Page2],"Invalidé")&gt;0,IF(COUNTIFS(TabSynthez[Test],"="&amp;$AE98&amp;".*",TabSynthez[Page2],"Indéterminé")&gt;0,0,1),0)</f>
        <v>0</v>
      </c>
      <c r="AI211" s="261">
        <f>IF(COUNTIFS(TabSynthez[Test],"="&amp;$AE98&amp;".*",TabSynthez[Page3],"Invalidé")&gt;0,IF(COUNTIFS(TabSynthez[Test],"="&amp;$AE98&amp;".*",TabSynthez[Page3],"Indéterminé")&gt;0,0,1),0)</f>
        <v>0</v>
      </c>
      <c r="AJ211" s="261">
        <f>IF(COUNTIFS(TabSynthez[Test],"="&amp;$AE98&amp;".*",TabSynthez[Page4],"Invalidé")&gt;0,IF(COUNTIFS(TabSynthez[Test],"="&amp;$AE98&amp;".*",TabSynthez[Page4],"Indéterminé")&gt;0,0,1),0)</f>
        <v>0</v>
      </c>
      <c r="AK211" s="261">
        <f>IF(COUNTIFS(TabSynthez[Test],"="&amp;$AE98&amp;".*",TabSynthez[Page5],"Invalidé")&gt;0,IF(COUNTIFS(TabSynthez[Test],"="&amp;$AE98&amp;".*",TabSynthez[Page5],"Indéterminé")&gt;0,0,1),0)</f>
        <v>0</v>
      </c>
      <c r="AL211" s="261">
        <f>IF(COUNTIFS(TabSynthez[Test],"="&amp;$AE98&amp;".*",TabSynthez[Page6],"Invalidé")&gt;0,IF(COUNTIFS(TabSynthez[Test],"="&amp;$AE98&amp;".*",TabSynthez[Page6],"Indéterminé")&gt;0,0,1),0)</f>
        <v>0</v>
      </c>
      <c r="AM211" s="261">
        <f>IF(COUNTIFS(TabSynthez[Test],"="&amp;$AE98&amp;".*",TabSynthez[Page7],"Invalidé")&gt;0,IF(COUNTIFS(TabSynthez[Test],"="&amp;$AE98&amp;".*",TabSynthez[Page7],"Indéterminé")&gt;0,0,1),0)</f>
        <v>0</v>
      </c>
      <c r="AN211" s="261">
        <f>IF(COUNTIFS(TabSynthez[Test],"="&amp;$AE98&amp;".*",TabSynthez[Page8],"Invalidé")&gt;0,IF(COUNTIFS(TabSynthez[Test],"="&amp;$AE98&amp;".*",TabSynthez[Page8],"Indéterminé")&gt;0,0,1),0)</f>
        <v>0</v>
      </c>
      <c r="AO211" s="261">
        <f>IF(COUNTIFS(TabSynthez[Test],"="&amp;$AE98&amp;".*",TabSynthez[Page9],"Invalidé")&gt;0,IF(COUNTIFS(TabSynthez[Test],"="&amp;$AE98&amp;".*",TabSynthez[Page9],"Indéterminé")&gt;0,0,1),0)</f>
        <v>0</v>
      </c>
      <c r="AP211" s="261">
        <f>IF(COUNTIFS(TabSynthez[Test],"="&amp;$AE98&amp;".*",TabSynthez[Page10],"Invalidé")&gt;0,IF(COUNTIFS(TabSynthez[Test],"="&amp;$AE98&amp;".*",TabSynthez[Page10],"Indéterminé")&gt;0,0,1),0)</f>
        <v>0</v>
      </c>
      <c r="AQ211" s="261">
        <f>IF(COUNTIFS(TabSynthez[Test],"="&amp;$AE98&amp;".*",TabSynthez[Page11],"Invalidé")&gt;0,IF(COUNTIFS(TabSynthez[Test],"="&amp;$AE98&amp;".*",TabSynthez[Page11],"Indéterminé")&gt;0,0,1),0)</f>
        <v>0</v>
      </c>
      <c r="AR211" s="261">
        <f>IF(COUNTIFS(TabSynthez[Test],"="&amp;$AE98&amp;".*",TabSynthez[Page12],"Invalidé")&gt;0,IF(COUNTIFS(TabSynthez[Test],"="&amp;$AE98&amp;".*",TabSynthez[Page12],"Indéterminé")&gt;0,0,1),0)</f>
        <v>0</v>
      </c>
      <c r="AS211" s="261">
        <f>IF(COUNTIFS(TabSynthez[Test],"="&amp;$AE98&amp;".*",TabSynthez[Page13],"Invalidé")&gt;0,IF(COUNTIFS(TabSynthez[Test],"="&amp;$AE98&amp;".*",TabSynthez[Page13],"Indéterminé")&gt;0,0,1),0)</f>
        <v>0</v>
      </c>
    </row>
    <row r="212" spans="1:45" s="9" customFormat="1" x14ac:dyDescent="0.25">
      <c r="A212" s="68"/>
      <c r="B212" s="79" t="str">
        <f>Modèle!B214</f>
        <v>Formulaires</v>
      </c>
      <c r="C212" s="89" t="str">
        <f>Modèle!D214</f>
        <v>11.10.6</v>
      </c>
      <c r="D212" s="87" t="str">
        <f>Modèle!E214</f>
        <v>A</v>
      </c>
      <c r="E212" s="195">
        <f ca="1">COUNTIF(OFFSET(Synthèse!$G221,0,0,1,COUNTA(Synthèse!$10:$10)-6),"="&amp;$E$1)</f>
        <v>1</v>
      </c>
      <c r="F212" s="195">
        <f ca="1">COUNTIF(OFFSET(Synthèse!$G221,0,0,1,COUNTA(Synthèse!$10:$10)-6),"="&amp;$F$1)</f>
        <v>2</v>
      </c>
      <c r="G212" s="195">
        <f ca="1">COUNTIF(OFFSET(Synthèse!$G221,0,0,1,COUNTA(Synthèse!$10:$10)-6),"="&amp;$G$1)</f>
        <v>0</v>
      </c>
      <c r="H212" s="195">
        <f ca="1">COUNTIF(OFFSET(Synthèse!$G221,0,0,1,COUNTA(Synthèse!$10:$10)-6),"="&amp;$H$1)</f>
        <v>10</v>
      </c>
      <c r="I212" s="219">
        <f t="shared" ca="1" si="15"/>
        <v>13</v>
      </c>
      <c r="J212" s="68"/>
      <c r="K212" s="96"/>
      <c r="S212" s="68"/>
      <c r="U212" s="68"/>
      <c r="X212" s="68"/>
      <c r="AA212" s="68"/>
      <c r="AD212" s="68"/>
      <c r="AE212" s="229" t="str">
        <f t="shared" si="16"/>
        <v>11.9</v>
      </c>
      <c r="AG212" s="261">
        <f>IF(COUNTIFS(TabSynthez[Test],"="&amp;$AE99&amp;".*",TabSynthez[Page1],"Invalidé")&gt;0,IF(COUNTIFS(TabSynthez[Test],"="&amp;$AE99&amp;".*",TabSynthez[Page1],"Indéterminé")&gt;0,0,1),0)</f>
        <v>1</v>
      </c>
      <c r="AH212" s="261">
        <f>IF(COUNTIFS(TabSynthez[Test],"="&amp;$AE99&amp;".*",TabSynthez[Page2],"Invalidé")&gt;0,IF(COUNTIFS(TabSynthez[Test],"="&amp;$AE99&amp;".*",TabSynthez[Page2],"Indéterminé")&gt;0,0,1),0)</f>
        <v>0</v>
      </c>
      <c r="AI212" s="261">
        <f>IF(COUNTIFS(TabSynthez[Test],"="&amp;$AE99&amp;".*",TabSynthez[Page3],"Invalidé")&gt;0,IF(COUNTIFS(TabSynthez[Test],"="&amp;$AE99&amp;".*",TabSynthez[Page3],"Indéterminé")&gt;0,0,1),0)</f>
        <v>0</v>
      </c>
      <c r="AJ212" s="261">
        <f>IF(COUNTIFS(TabSynthez[Test],"="&amp;$AE99&amp;".*",TabSynthez[Page4],"Invalidé")&gt;0,IF(COUNTIFS(TabSynthez[Test],"="&amp;$AE99&amp;".*",TabSynthez[Page4],"Indéterminé")&gt;0,0,1),0)</f>
        <v>0</v>
      </c>
      <c r="AK212" s="261">
        <f>IF(COUNTIFS(TabSynthez[Test],"="&amp;$AE99&amp;".*",TabSynthez[Page5],"Invalidé")&gt;0,IF(COUNTIFS(TabSynthez[Test],"="&amp;$AE99&amp;".*",TabSynthez[Page5],"Indéterminé")&gt;0,0,1),0)</f>
        <v>0</v>
      </c>
      <c r="AL212" s="261">
        <f>IF(COUNTIFS(TabSynthez[Test],"="&amp;$AE99&amp;".*",TabSynthez[Page6],"Invalidé")&gt;0,IF(COUNTIFS(TabSynthez[Test],"="&amp;$AE99&amp;".*",TabSynthez[Page6],"Indéterminé")&gt;0,0,1),0)</f>
        <v>0</v>
      </c>
      <c r="AM212" s="261">
        <f>IF(COUNTIFS(TabSynthez[Test],"="&amp;$AE99&amp;".*",TabSynthez[Page7],"Invalidé")&gt;0,IF(COUNTIFS(TabSynthez[Test],"="&amp;$AE99&amp;".*",TabSynthez[Page7],"Indéterminé")&gt;0,0,1),0)</f>
        <v>0</v>
      </c>
      <c r="AN212" s="261">
        <f>IF(COUNTIFS(TabSynthez[Test],"="&amp;$AE99&amp;".*",TabSynthez[Page8],"Invalidé")&gt;0,IF(COUNTIFS(TabSynthez[Test],"="&amp;$AE99&amp;".*",TabSynthez[Page8],"Indéterminé")&gt;0,0,1),0)</f>
        <v>0</v>
      </c>
      <c r="AO212" s="261">
        <f>IF(COUNTIFS(TabSynthez[Test],"="&amp;$AE99&amp;".*",TabSynthez[Page9],"Invalidé")&gt;0,IF(COUNTIFS(TabSynthez[Test],"="&amp;$AE99&amp;".*",TabSynthez[Page9],"Indéterminé")&gt;0,0,1),0)</f>
        <v>0</v>
      </c>
      <c r="AP212" s="261">
        <f>IF(COUNTIFS(TabSynthez[Test],"="&amp;$AE99&amp;".*",TabSynthez[Page10],"Invalidé")&gt;0,IF(COUNTIFS(TabSynthez[Test],"="&amp;$AE99&amp;".*",TabSynthez[Page10],"Indéterminé")&gt;0,0,1),0)</f>
        <v>0</v>
      </c>
      <c r="AQ212" s="261">
        <f>IF(COUNTIFS(TabSynthez[Test],"="&amp;$AE99&amp;".*",TabSynthez[Page11],"Invalidé")&gt;0,IF(COUNTIFS(TabSynthez[Test],"="&amp;$AE99&amp;".*",TabSynthez[Page11],"Indéterminé")&gt;0,0,1),0)</f>
        <v>0</v>
      </c>
      <c r="AR212" s="261">
        <f>IF(COUNTIFS(TabSynthez[Test],"="&amp;$AE99&amp;".*",TabSynthez[Page12],"Invalidé")&gt;0,IF(COUNTIFS(TabSynthez[Test],"="&amp;$AE99&amp;".*",TabSynthez[Page12],"Indéterminé")&gt;0,0,1),0)</f>
        <v>0</v>
      </c>
      <c r="AS212" s="261">
        <f>IF(COUNTIFS(TabSynthez[Test],"="&amp;$AE99&amp;".*",TabSynthez[Page13],"Invalidé")&gt;0,IF(COUNTIFS(TabSynthez[Test],"="&amp;$AE99&amp;".*",TabSynthez[Page13],"Indéterminé")&gt;0,0,1),0)</f>
        <v>0</v>
      </c>
    </row>
    <row r="213" spans="1:45" s="9" customFormat="1" x14ac:dyDescent="0.25">
      <c r="A213" s="68"/>
      <c r="B213" s="79" t="str">
        <f>Modèle!B215</f>
        <v>Formulaires</v>
      </c>
      <c r="C213" s="89" t="str">
        <f>Modèle!D215</f>
        <v>11.10.7</v>
      </c>
      <c r="D213" s="87" t="str">
        <f>Modèle!E215</f>
        <v>A</v>
      </c>
      <c r="E213" s="195">
        <f ca="1">COUNTIF(OFFSET(Synthèse!$G222,0,0,1,COUNTA(Synthèse!$10:$10)-6),"="&amp;$E$1)</f>
        <v>0</v>
      </c>
      <c r="F213" s="195">
        <f ca="1">COUNTIF(OFFSET(Synthèse!$G222,0,0,1,COUNTA(Synthèse!$10:$10)-6),"="&amp;$F$1)</f>
        <v>1</v>
      </c>
      <c r="G213" s="195">
        <f ca="1">COUNTIF(OFFSET(Synthèse!$G222,0,0,1,COUNTA(Synthèse!$10:$10)-6),"="&amp;$G$1)</f>
        <v>0</v>
      </c>
      <c r="H213" s="195">
        <f ca="1">COUNTIF(OFFSET(Synthèse!$G222,0,0,1,COUNTA(Synthèse!$10:$10)-6),"="&amp;$H$1)</f>
        <v>12</v>
      </c>
      <c r="I213" s="219">
        <f t="shared" ca="1" si="15"/>
        <v>13</v>
      </c>
      <c r="J213" s="68"/>
      <c r="K213" s="96"/>
      <c r="S213" s="68"/>
      <c r="U213" s="68"/>
      <c r="X213" s="68"/>
      <c r="AA213" s="68"/>
      <c r="AD213" s="68"/>
      <c r="AE213" s="229" t="str">
        <f t="shared" si="16"/>
        <v>11.10</v>
      </c>
      <c r="AG213" s="261">
        <f>IF(COUNTIFS(TabSynthez[Test],"="&amp;$AE100&amp;".*",TabSynthez[Page1],"Invalidé")&gt;0,IF(COUNTIFS(TabSynthez[Test],"="&amp;$AE100&amp;".*",TabSynthez[Page1],"Indéterminé")&gt;0,0,1),0)</f>
        <v>1</v>
      </c>
      <c r="AH213" s="261">
        <f>IF(COUNTIFS(TabSynthez[Test],"="&amp;$AE100&amp;".*",TabSynthez[Page2],"Invalidé")&gt;0,IF(COUNTIFS(TabSynthez[Test],"="&amp;$AE100&amp;".*",TabSynthez[Page2],"Indéterminé")&gt;0,0,1),0)</f>
        <v>0</v>
      </c>
      <c r="AI213" s="261">
        <f>IF(COUNTIFS(TabSynthez[Test],"="&amp;$AE100&amp;".*",TabSynthez[Page3],"Invalidé")&gt;0,IF(COUNTIFS(TabSynthez[Test],"="&amp;$AE100&amp;".*",TabSynthez[Page3],"Indéterminé")&gt;0,0,1),0)</f>
        <v>1</v>
      </c>
      <c r="AJ213" s="261">
        <f>IF(COUNTIFS(TabSynthez[Test],"="&amp;$AE100&amp;".*",TabSynthez[Page4],"Invalidé")&gt;0,IF(COUNTIFS(TabSynthez[Test],"="&amp;$AE100&amp;".*",TabSynthez[Page4],"Indéterminé")&gt;0,0,1),0)</f>
        <v>1</v>
      </c>
      <c r="AK213" s="261">
        <f>IF(COUNTIFS(TabSynthez[Test],"="&amp;$AE100&amp;".*",TabSynthez[Page5],"Invalidé")&gt;0,IF(COUNTIFS(TabSynthez[Test],"="&amp;$AE100&amp;".*",TabSynthez[Page5],"Indéterminé")&gt;0,0,1),0)</f>
        <v>0</v>
      </c>
      <c r="AL213" s="261">
        <f>IF(COUNTIFS(TabSynthez[Test],"="&amp;$AE100&amp;".*",TabSynthez[Page6],"Invalidé")&gt;0,IF(COUNTIFS(TabSynthez[Test],"="&amp;$AE100&amp;".*",TabSynthez[Page6],"Indéterminé")&gt;0,0,1),0)</f>
        <v>0</v>
      </c>
      <c r="AM213" s="261">
        <f>IF(COUNTIFS(TabSynthez[Test],"="&amp;$AE100&amp;".*",TabSynthez[Page7],"Invalidé")&gt;0,IF(COUNTIFS(TabSynthez[Test],"="&amp;$AE100&amp;".*",TabSynthez[Page7],"Indéterminé")&gt;0,0,1),0)</f>
        <v>0</v>
      </c>
      <c r="AN213" s="261">
        <f>IF(COUNTIFS(TabSynthez[Test],"="&amp;$AE100&amp;".*",TabSynthez[Page8],"Invalidé")&gt;0,IF(COUNTIFS(TabSynthez[Test],"="&amp;$AE100&amp;".*",TabSynthez[Page8],"Indéterminé")&gt;0,0,1),0)</f>
        <v>0</v>
      </c>
      <c r="AO213" s="261">
        <f>IF(COUNTIFS(TabSynthez[Test],"="&amp;$AE100&amp;".*",TabSynthez[Page9],"Invalidé")&gt;0,IF(COUNTIFS(TabSynthez[Test],"="&amp;$AE100&amp;".*",TabSynthez[Page9],"Indéterminé")&gt;0,0,1),0)</f>
        <v>0</v>
      </c>
      <c r="AP213" s="261">
        <f>IF(COUNTIFS(TabSynthez[Test],"="&amp;$AE100&amp;".*",TabSynthez[Page10],"Invalidé")&gt;0,IF(COUNTIFS(TabSynthez[Test],"="&amp;$AE100&amp;".*",TabSynthez[Page10],"Indéterminé")&gt;0,0,1),0)</f>
        <v>0</v>
      </c>
      <c r="AQ213" s="261">
        <f>IF(COUNTIFS(TabSynthez[Test],"="&amp;$AE100&amp;".*",TabSynthez[Page11],"Invalidé")&gt;0,IF(COUNTIFS(TabSynthez[Test],"="&amp;$AE100&amp;".*",TabSynthez[Page11],"Indéterminé")&gt;0,0,1),0)</f>
        <v>0</v>
      </c>
      <c r="AR213" s="261">
        <f>IF(COUNTIFS(TabSynthez[Test],"="&amp;$AE100&amp;".*",TabSynthez[Page12],"Invalidé")&gt;0,IF(COUNTIFS(TabSynthez[Test],"="&amp;$AE100&amp;".*",TabSynthez[Page12],"Indéterminé")&gt;0,0,1),0)</f>
        <v>0</v>
      </c>
      <c r="AS213" s="261">
        <f>IF(COUNTIFS(TabSynthez[Test],"="&amp;$AE100&amp;".*",TabSynthez[Page13],"Invalidé")&gt;0,IF(COUNTIFS(TabSynthez[Test],"="&amp;$AE100&amp;".*",TabSynthez[Page13],"Indéterminé")&gt;0,0,1),0)</f>
        <v>0</v>
      </c>
    </row>
    <row r="214" spans="1:45" s="9" customFormat="1" x14ac:dyDescent="0.25">
      <c r="A214" s="68"/>
      <c r="B214" s="78" t="str">
        <f>Modèle!B216</f>
        <v>Formulaires</v>
      </c>
      <c r="C214" s="88" t="str">
        <f>Modèle!D216</f>
        <v>11.11.1</v>
      </c>
      <c r="D214" s="85" t="str">
        <f>Modèle!E216</f>
        <v>AA</v>
      </c>
      <c r="E214" s="194">
        <f ca="1">COUNTIF(OFFSET(Synthèse!$G223,0,0,1,COUNTA(Synthèse!$10:$10)-6),"="&amp;$E$1)</f>
        <v>5</v>
      </c>
      <c r="F214" s="194">
        <f ca="1">COUNTIF(OFFSET(Synthèse!$G223,0,0,1,COUNTA(Synthèse!$10:$10)-6),"="&amp;$F$1)</f>
        <v>0</v>
      </c>
      <c r="G214" s="194">
        <f ca="1">COUNTIF(OFFSET(Synthèse!$G223,0,0,1,COUNTA(Synthèse!$10:$10)-6),"="&amp;$G$1)</f>
        <v>0</v>
      </c>
      <c r="H214" s="194">
        <f ca="1">COUNTIF(OFFSET(Synthèse!$G223,0,0,1,COUNTA(Synthèse!$10:$10)-6),"="&amp;$H$1)</f>
        <v>8</v>
      </c>
      <c r="I214" s="219">
        <f t="shared" ca="1" si="15"/>
        <v>13</v>
      </c>
      <c r="J214" s="68"/>
      <c r="K214" s="96"/>
      <c r="S214" s="68"/>
      <c r="U214" s="68"/>
      <c r="X214" s="68"/>
      <c r="AA214" s="68"/>
      <c r="AD214" s="68"/>
      <c r="AE214" s="229" t="str">
        <f t="shared" si="16"/>
        <v>11.11</v>
      </c>
      <c r="AG214" s="261">
        <f>IF(COUNTIFS(TabSynthez[Test],"="&amp;$AE101&amp;".*",TabSynthez[Page1],"Invalidé")&gt;0,IF(COUNTIFS(TabSynthez[Test],"="&amp;$AE101&amp;".*",TabSynthez[Page1],"Indéterminé")&gt;0,0,1),0)</f>
        <v>1</v>
      </c>
      <c r="AH214" s="261">
        <f>IF(COUNTIFS(TabSynthez[Test],"="&amp;$AE101&amp;".*",TabSynthez[Page2],"Invalidé")&gt;0,IF(COUNTIFS(TabSynthez[Test],"="&amp;$AE101&amp;".*",TabSynthez[Page2],"Indéterminé")&gt;0,0,1),0)</f>
        <v>0</v>
      </c>
      <c r="AI214" s="261">
        <f>IF(COUNTIFS(TabSynthez[Test],"="&amp;$AE101&amp;".*",TabSynthez[Page3],"Invalidé")&gt;0,IF(COUNTIFS(TabSynthez[Test],"="&amp;$AE101&amp;".*",TabSynthez[Page3],"Indéterminé")&gt;0,0,1),0)</f>
        <v>1</v>
      </c>
      <c r="AJ214" s="261">
        <f>IF(COUNTIFS(TabSynthez[Test],"="&amp;$AE101&amp;".*",TabSynthez[Page4],"Invalidé")&gt;0,IF(COUNTIFS(TabSynthez[Test],"="&amp;$AE101&amp;".*",TabSynthez[Page4],"Indéterminé")&gt;0,0,1),0)</f>
        <v>1</v>
      </c>
      <c r="AK214" s="261">
        <f>IF(COUNTIFS(TabSynthez[Test],"="&amp;$AE101&amp;".*",TabSynthez[Page5],"Invalidé")&gt;0,IF(COUNTIFS(TabSynthez[Test],"="&amp;$AE101&amp;".*",TabSynthez[Page5],"Indéterminé")&gt;0,0,1),0)</f>
        <v>0</v>
      </c>
      <c r="AL214" s="261">
        <f>IF(COUNTIFS(TabSynthez[Test],"="&amp;$AE101&amp;".*",TabSynthez[Page6],"Invalidé")&gt;0,IF(COUNTIFS(TabSynthez[Test],"="&amp;$AE101&amp;".*",TabSynthez[Page6],"Indéterminé")&gt;0,0,1),0)</f>
        <v>1</v>
      </c>
      <c r="AM214" s="261">
        <f>IF(COUNTIFS(TabSynthez[Test],"="&amp;$AE101&amp;".*",TabSynthez[Page7],"Invalidé")&gt;0,IF(COUNTIFS(TabSynthez[Test],"="&amp;$AE101&amp;".*",TabSynthez[Page7],"Indéterminé")&gt;0,0,1),0)</f>
        <v>0</v>
      </c>
      <c r="AN214" s="261">
        <f>IF(COUNTIFS(TabSynthez[Test],"="&amp;$AE101&amp;".*",TabSynthez[Page8],"Invalidé")&gt;0,IF(COUNTIFS(TabSynthez[Test],"="&amp;$AE101&amp;".*",TabSynthez[Page8],"Indéterminé")&gt;0,0,1),0)</f>
        <v>0</v>
      </c>
      <c r="AO214" s="261">
        <f>IF(COUNTIFS(TabSynthez[Test],"="&amp;$AE101&amp;".*",TabSynthez[Page9],"Invalidé")&gt;0,IF(COUNTIFS(TabSynthez[Test],"="&amp;$AE101&amp;".*",TabSynthez[Page9],"Indéterminé")&gt;0,0,1),0)</f>
        <v>0</v>
      </c>
      <c r="AP214" s="261">
        <f>IF(COUNTIFS(TabSynthez[Test],"="&amp;$AE101&amp;".*",TabSynthez[Page10],"Invalidé")&gt;0,IF(COUNTIFS(TabSynthez[Test],"="&amp;$AE101&amp;".*",TabSynthez[Page10],"Indéterminé")&gt;0,0,1),0)</f>
        <v>0</v>
      </c>
      <c r="AQ214" s="261">
        <f>IF(COUNTIFS(TabSynthez[Test],"="&amp;$AE101&amp;".*",TabSynthez[Page11],"Invalidé")&gt;0,IF(COUNTIFS(TabSynthez[Test],"="&amp;$AE101&amp;".*",TabSynthez[Page11],"Indéterminé")&gt;0,0,1),0)</f>
        <v>0</v>
      </c>
      <c r="AR214" s="261">
        <f>IF(COUNTIFS(TabSynthez[Test],"="&amp;$AE101&amp;".*",TabSynthez[Page12],"Invalidé")&gt;0,IF(COUNTIFS(TabSynthez[Test],"="&amp;$AE101&amp;".*",TabSynthez[Page12],"Indéterminé")&gt;0,0,1),0)</f>
        <v>0</v>
      </c>
      <c r="AS214" s="261">
        <f>IF(COUNTIFS(TabSynthez[Test],"="&amp;$AE101&amp;".*",TabSynthez[Page13],"Invalidé")&gt;0,IF(COUNTIFS(TabSynthez[Test],"="&amp;$AE101&amp;".*",TabSynthez[Page13],"Indéterminé")&gt;0,0,1),0)</f>
        <v>1</v>
      </c>
    </row>
    <row r="215" spans="1:45" s="9" customFormat="1" x14ac:dyDescent="0.25">
      <c r="A215" s="68"/>
      <c r="B215" s="78" t="str">
        <f>Modèle!B217</f>
        <v>Formulaires</v>
      </c>
      <c r="C215" s="88" t="str">
        <f>Modèle!D217</f>
        <v>11.11.2</v>
      </c>
      <c r="D215" s="85" t="str">
        <f>Modèle!E217</f>
        <v>AA</v>
      </c>
      <c r="E215" s="194">
        <f ca="1">COUNTIF(OFFSET(Synthèse!$G224,0,0,1,COUNTA(Synthèse!$10:$10)-6),"="&amp;$E$1)</f>
        <v>5</v>
      </c>
      <c r="F215" s="194">
        <f ca="1">COUNTIF(OFFSET(Synthèse!$G224,0,0,1,COUNTA(Synthèse!$10:$10)-6),"="&amp;$F$1)</f>
        <v>0</v>
      </c>
      <c r="G215" s="194">
        <f ca="1">COUNTIF(OFFSET(Synthèse!$G224,0,0,1,COUNTA(Synthèse!$10:$10)-6),"="&amp;$G$1)</f>
        <v>0</v>
      </c>
      <c r="H215" s="194">
        <f ca="1">COUNTIF(OFFSET(Synthèse!$G224,0,0,1,COUNTA(Synthèse!$10:$10)-6),"="&amp;$H$1)</f>
        <v>8</v>
      </c>
      <c r="I215" s="219">
        <f t="shared" ca="1" si="15"/>
        <v>13</v>
      </c>
      <c r="J215" s="68"/>
      <c r="K215" s="96"/>
      <c r="S215" s="68"/>
      <c r="U215" s="68"/>
      <c r="X215" s="68"/>
      <c r="AA215" s="68"/>
      <c r="AD215" s="68"/>
      <c r="AE215" s="229" t="str">
        <f t="shared" si="16"/>
        <v>11.12</v>
      </c>
      <c r="AG215" s="261">
        <f>IF(COUNTIFS(TabSynthez[Test],"="&amp;$AE102&amp;".*",TabSynthez[Page1],"Invalidé")&gt;0,IF(COUNTIFS(TabSynthez[Test],"="&amp;$AE102&amp;".*",TabSynthez[Page1],"Indéterminé")&gt;0,0,1),0)</f>
        <v>0</v>
      </c>
      <c r="AH215" s="261">
        <f>IF(COUNTIFS(TabSynthez[Test],"="&amp;$AE102&amp;".*",TabSynthez[Page2],"Invalidé")&gt;0,IF(COUNTIFS(TabSynthez[Test],"="&amp;$AE102&amp;".*",TabSynthez[Page2],"Indéterminé")&gt;0,0,1),0)</f>
        <v>0</v>
      </c>
      <c r="AI215" s="261">
        <f>IF(COUNTIFS(TabSynthez[Test],"="&amp;$AE102&amp;".*",TabSynthez[Page3],"Invalidé")&gt;0,IF(COUNTIFS(TabSynthez[Test],"="&amp;$AE102&amp;".*",TabSynthez[Page3],"Indéterminé")&gt;0,0,1),0)</f>
        <v>0</v>
      </c>
      <c r="AJ215" s="261">
        <f>IF(COUNTIFS(TabSynthez[Test],"="&amp;$AE102&amp;".*",TabSynthez[Page4],"Invalidé")&gt;0,IF(COUNTIFS(TabSynthez[Test],"="&amp;$AE102&amp;".*",TabSynthez[Page4],"Indéterminé")&gt;0,0,1),0)</f>
        <v>0</v>
      </c>
      <c r="AK215" s="261">
        <f>IF(COUNTIFS(TabSynthez[Test],"="&amp;$AE102&amp;".*",TabSynthez[Page5],"Invalidé")&gt;0,IF(COUNTIFS(TabSynthez[Test],"="&amp;$AE102&amp;".*",TabSynthez[Page5],"Indéterminé")&gt;0,0,1),0)</f>
        <v>0</v>
      </c>
      <c r="AL215" s="261">
        <f>IF(COUNTIFS(TabSynthez[Test],"="&amp;$AE102&amp;".*",TabSynthez[Page6],"Invalidé")&gt;0,IF(COUNTIFS(TabSynthez[Test],"="&amp;$AE102&amp;".*",TabSynthez[Page6],"Indéterminé")&gt;0,0,1),0)</f>
        <v>0</v>
      </c>
      <c r="AM215" s="261">
        <f>IF(COUNTIFS(TabSynthez[Test],"="&amp;$AE102&amp;".*",TabSynthez[Page7],"Invalidé")&gt;0,IF(COUNTIFS(TabSynthez[Test],"="&amp;$AE102&amp;".*",TabSynthez[Page7],"Indéterminé")&gt;0,0,1),0)</f>
        <v>0</v>
      </c>
      <c r="AN215" s="261">
        <f>IF(COUNTIFS(TabSynthez[Test],"="&amp;$AE102&amp;".*",TabSynthez[Page8],"Invalidé")&gt;0,IF(COUNTIFS(TabSynthez[Test],"="&amp;$AE102&amp;".*",TabSynthez[Page8],"Indéterminé")&gt;0,0,1),0)</f>
        <v>0</v>
      </c>
      <c r="AO215" s="261">
        <f>IF(COUNTIFS(TabSynthez[Test],"="&amp;$AE102&amp;".*",TabSynthez[Page9],"Invalidé")&gt;0,IF(COUNTIFS(TabSynthez[Test],"="&amp;$AE102&amp;".*",TabSynthez[Page9],"Indéterminé")&gt;0,0,1),0)</f>
        <v>0</v>
      </c>
      <c r="AP215" s="261">
        <f>IF(COUNTIFS(TabSynthez[Test],"="&amp;$AE102&amp;".*",TabSynthez[Page10],"Invalidé")&gt;0,IF(COUNTIFS(TabSynthez[Test],"="&amp;$AE102&amp;".*",TabSynthez[Page10],"Indéterminé")&gt;0,0,1),0)</f>
        <v>0</v>
      </c>
      <c r="AQ215" s="261">
        <f>IF(COUNTIFS(TabSynthez[Test],"="&amp;$AE102&amp;".*",TabSynthez[Page11],"Invalidé")&gt;0,IF(COUNTIFS(TabSynthez[Test],"="&amp;$AE102&amp;".*",TabSynthez[Page11],"Indéterminé")&gt;0,0,1),0)</f>
        <v>0</v>
      </c>
      <c r="AR215" s="261">
        <f>IF(COUNTIFS(TabSynthez[Test],"="&amp;$AE102&amp;".*",TabSynthez[Page12],"Invalidé")&gt;0,IF(COUNTIFS(TabSynthez[Test],"="&amp;$AE102&amp;".*",TabSynthez[Page12],"Indéterminé")&gt;0,0,1),0)</f>
        <v>0</v>
      </c>
      <c r="AS215" s="261">
        <f>IF(COUNTIFS(TabSynthez[Test],"="&amp;$AE102&amp;".*",TabSynthez[Page13],"Invalidé")&gt;0,IF(COUNTIFS(TabSynthez[Test],"="&amp;$AE102&amp;".*",TabSynthez[Page13],"Indéterminé")&gt;0,0,1),0)</f>
        <v>0</v>
      </c>
    </row>
    <row r="216" spans="1:45" s="9" customFormat="1" x14ac:dyDescent="0.25">
      <c r="A216" s="68"/>
      <c r="B216" s="79" t="str">
        <f>Modèle!B218</f>
        <v>Formulaires</v>
      </c>
      <c r="C216" s="89" t="str">
        <f>Modèle!D218</f>
        <v>11.12.1</v>
      </c>
      <c r="D216" s="87" t="str">
        <f>Modèle!E218</f>
        <v>AA</v>
      </c>
      <c r="E216" s="195">
        <f ca="1">COUNTIF(OFFSET(Synthèse!$G225,0,0,1,COUNTA(Synthèse!$10:$10)-6),"="&amp;$E$1)</f>
        <v>0</v>
      </c>
      <c r="F216" s="195">
        <f ca="1">COUNTIF(OFFSET(Synthèse!$G225,0,0,1,COUNTA(Synthèse!$10:$10)-6),"="&amp;$F$1)</f>
        <v>0</v>
      </c>
      <c r="G216" s="195">
        <f ca="1">COUNTIF(OFFSET(Synthèse!$G225,0,0,1,COUNTA(Synthèse!$10:$10)-6),"="&amp;$G$1)</f>
        <v>0</v>
      </c>
      <c r="H216" s="195">
        <f ca="1">COUNTIF(OFFSET(Synthèse!$G225,0,0,1,COUNTA(Synthèse!$10:$10)-6),"="&amp;$H$1)</f>
        <v>13</v>
      </c>
      <c r="I216" s="219">
        <f t="shared" ca="1" si="15"/>
        <v>13</v>
      </c>
      <c r="J216" s="68"/>
      <c r="K216" s="96"/>
      <c r="S216" s="68"/>
      <c r="U216" s="68"/>
      <c r="X216" s="68"/>
      <c r="AA216" s="68"/>
      <c r="AD216" s="68"/>
      <c r="AE216" s="229" t="str">
        <f t="shared" si="16"/>
        <v>11.13</v>
      </c>
      <c r="AG216" s="261">
        <f>IF(COUNTIFS(TabSynthez[Test],"="&amp;$AE103&amp;".*",TabSynthez[Page1],"Invalidé")&gt;0,IF(COUNTIFS(TabSynthez[Test],"="&amp;$AE103&amp;".*",TabSynthez[Page1],"Indéterminé")&gt;0,0,1),0)</f>
        <v>0</v>
      </c>
      <c r="AH216" s="261">
        <f>IF(COUNTIFS(TabSynthez[Test],"="&amp;$AE103&amp;".*",TabSynthez[Page2],"Invalidé")&gt;0,IF(COUNTIFS(TabSynthez[Test],"="&amp;$AE103&amp;".*",TabSynthez[Page2],"Indéterminé")&gt;0,0,1),0)</f>
        <v>0</v>
      </c>
      <c r="AI216" s="261">
        <f>IF(COUNTIFS(TabSynthez[Test],"="&amp;$AE103&amp;".*",TabSynthez[Page3],"Invalidé")&gt;0,IF(COUNTIFS(TabSynthez[Test],"="&amp;$AE103&amp;".*",TabSynthez[Page3],"Indéterminé")&gt;0,0,1),0)</f>
        <v>0</v>
      </c>
      <c r="AJ216" s="261">
        <f>IF(COUNTIFS(TabSynthez[Test],"="&amp;$AE103&amp;".*",TabSynthez[Page4],"Invalidé")&gt;0,IF(COUNTIFS(TabSynthez[Test],"="&amp;$AE103&amp;".*",TabSynthez[Page4],"Indéterminé")&gt;0,0,1),0)</f>
        <v>0</v>
      </c>
      <c r="AK216" s="261">
        <f>IF(COUNTIFS(TabSynthez[Test],"="&amp;$AE103&amp;".*",TabSynthez[Page5],"Invalidé")&gt;0,IF(COUNTIFS(TabSynthez[Test],"="&amp;$AE103&amp;".*",TabSynthez[Page5],"Indéterminé")&gt;0,0,1),0)</f>
        <v>0</v>
      </c>
      <c r="AL216" s="261">
        <f>IF(COUNTIFS(TabSynthez[Test],"="&amp;$AE103&amp;".*",TabSynthez[Page6],"Invalidé")&gt;0,IF(COUNTIFS(TabSynthez[Test],"="&amp;$AE103&amp;".*",TabSynthez[Page6],"Indéterminé")&gt;0,0,1),0)</f>
        <v>0</v>
      </c>
      <c r="AM216" s="261">
        <f>IF(COUNTIFS(TabSynthez[Test],"="&amp;$AE103&amp;".*",TabSynthez[Page7],"Invalidé")&gt;0,IF(COUNTIFS(TabSynthez[Test],"="&amp;$AE103&amp;".*",TabSynthez[Page7],"Indéterminé")&gt;0,0,1),0)</f>
        <v>0</v>
      </c>
      <c r="AN216" s="261">
        <f>IF(COUNTIFS(TabSynthez[Test],"="&amp;$AE103&amp;".*",TabSynthez[Page8],"Invalidé")&gt;0,IF(COUNTIFS(TabSynthez[Test],"="&amp;$AE103&amp;".*",TabSynthez[Page8],"Indéterminé")&gt;0,0,1),0)</f>
        <v>0</v>
      </c>
      <c r="AO216" s="261">
        <f>IF(COUNTIFS(TabSynthez[Test],"="&amp;$AE103&amp;".*",TabSynthez[Page9],"Invalidé")&gt;0,IF(COUNTIFS(TabSynthez[Test],"="&amp;$AE103&amp;".*",TabSynthez[Page9],"Indéterminé")&gt;0,0,1),0)</f>
        <v>0</v>
      </c>
      <c r="AP216" s="261">
        <f>IF(COUNTIFS(TabSynthez[Test],"="&amp;$AE103&amp;".*",TabSynthez[Page10],"Invalidé")&gt;0,IF(COUNTIFS(TabSynthez[Test],"="&amp;$AE103&amp;".*",TabSynthez[Page10],"Indéterminé")&gt;0,0,1),0)</f>
        <v>0</v>
      </c>
      <c r="AQ216" s="261">
        <f>IF(COUNTIFS(TabSynthez[Test],"="&amp;$AE103&amp;".*",TabSynthez[Page11],"Invalidé")&gt;0,IF(COUNTIFS(TabSynthez[Test],"="&amp;$AE103&amp;".*",TabSynthez[Page11],"Indéterminé")&gt;0,0,1),0)</f>
        <v>0</v>
      </c>
      <c r="AR216" s="261">
        <f>IF(COUNTIFS(TabSynthez[Test],"="&amp;$AE103&amp;".*",TabSynthez[Page12],"Invalidé")&gt;0,IF(COUNTIFS(TabSynthez[Test],"="&amp;$AE103&amp;".*",TabSynthez[Page12],"Indéterminé")&gt;0,0,1),0)</f>
        <v>0</v>
      </c>
      <c r="AS216" s="261">
        <f>IF(COUNTIFS(TabSynthez[Test],"="&amp;$AE103&amp;".*",TabSynthez[Page13],"Invalidé")&gt;0,IF(COUNTIFS(TabSynthez[Test],"="&amp;$AE103&amp;".*",TabSynthez[Page13],"Indéterminé")&gt;0,0,1),0)</f>
        <v>0</v>
      </c>
    </row>
    <row r="217" spans="1:45" s="9" customFormat="1" x14ac:dyDescent="0.25">
      <c r="A217" s="68"/>
      <c r="B217" s="79" t="str">
        <f>Modèle!B219</f>
        <v>Formulaires</v>
      </c>
      <c r="C217" s="89" t="str">
        <f>Modèle!D219</f>
        <v>11.12.2</v>
      </c>
      <c r="D217" s="87" t="str">
        <f>Modèle!E219</f>
        <v>AA</v>
      </c>
      <c r="E217" s="195">
        <f ca="1">COUNTIF(OFFSET(Synthèse!$G226,0,0,1,COUNTA(Synthèse!$10:$10)-6),"="&amp;$E$1)</f>
        <v>0</v>
      </c>
      <c r="F217" s="195">
        <f ca="1">COUNTIF(OFFSET(Synthèse!$G226,0,0,1,COUNTA(Synthèse!$10:$10)-6),"="&amp;$F$1)</f>
        <v>0</v>
      </c>
      <c r="G217" s="195">
        <f ca="1">COUNTIF(OFFSET(Synthèse!$G226,0,0,1,COUNTA(Synthèse!$10:$10)-6),"="&amp;$G$1)</f>
        <v>0</v>
      </c>
      <c r="H217" s="195">
        <f ca="1">COUNTIF(OFFSET(Synthèse!$G226,0,0,1,COUNTA(Synthèse!$10:$10)-6),"="&amp;$H$1)</f>
        <v>13</v>
      </c>
      <c r="I217" s="219">
        <f t="shared" ca="1" si="15"/>
        <v>13</v>
      </c>
      <c r="J217" s="68"/>
      <c r="K217" s="96"/>
      <c r="S217" s="68"/>
      <c r="U217" s="68"/>
      <c r="X217" s="68"/>
      <c r="AA217" s="68"/>
      <c r="AD217" s="68"/>
      <c r="AE217" s="229" t="str">
        <f t="shared" si="16"/>
        <v>12.1</v>
      </c>
      <c r="AG217" s="261">
        <f>IF(COUNTIFS(TabSynthez[Test],"="&amp;$AE104&amp;".*",TabSynthez[Page1],"Invalidé")&gt;0,IF(COUNTIFS(TabSynthez[Test],"="&amp;$AE104&amp;".*",TabSynthez[Page1],"Indéterminé")&gt;0,0,1),0)</f>
        <v>1</v>
      </c>
      <c r="AH217" s="261">
        <f>IF(COUNTIFS(TabSynthez[Test],"="&amp;$AE104&amp;".*",TabSynthez[Page2],"Invalidé")&gt;0,IF(COUNTIFS(TabSynthez[Test],"="&amp;$AE104&amp;".*",TabSynthez[Page2],"Indéterminé")&gt;0,0,1),0)</f>
        <v>1</v>
      </c>
      <c r="AI217" s="261">
        <f>IF(COUNTIFS(TabSynthez[Test],"="&amp;$AE104&amp;".*",TabSynthez[Page3],"Invalidé")&gt;0,IF(COUNTIFS(TabSynthez[Test],"="&amp;$AE104&amp;".*",TabSynthez[Page3],"Indéterminé")&gt;0,0,1),0)</f>
        <v>1</v>
      </c>
      <c r="AJ217" s="261">
        <f>IF(COUNTIFS(TabSynthez[Test],"="&amp;$AE104&amp;".*",TabSynthez[Page4],"Invalidé")&gt;0,IF(COUNTIFS(TabSynthez[Test],"="&amp;$AE104&amp;".*",TabSynthez[Page4],"Indéterminé")&gt;0,0,1),0)</f>
        <v>1</v>
      </c>
      <c r="AK217" s="261">
        <f>IF(COUNTIFS(TabSynthez[Test],"="&amp;$AE104&amp;".*",TabSynthez[Page5],"Invalidé")&gt;0,IF(COUNTIFS(TabSynthez[Test],"="&amp;$AE104&amp;".*",TabSynthez[Page5],"Indéterminé")&gt;0,0,1),0)</f>
        <v>1</v>
      </c>
      <c r="AL217" s="261">
        <f>IF(COUNTIFS(TabSynthez[Test],"="&amp;$AE104&amp;".*",TabSynthez[Page6],"Invalidé")&gt;0,IF(COUNTIFS(TabSynthez[Test],"="&amp;$AE104&amp;".*",TabSynthez[Page6],"Indéterminé")&gt;0,0,1),0)</f>
        <v>1</v>
      </c>
      <c r="AM217" s="261">
        <f>IF(COUNTIFS(TabSynthez[Test],"="&amp;$AE104&amp;".*",TabSynthez[Page7],"Invalidé")&gt;0,IF(COUNTIFS(TabSynthez[Test],"="&amp;$AE104&amp;".*",TabSynthez[Page7],"Indéterminé")&gt;0,0,1),0)</f>
        <v>1</v>
      </c>
      <c r="AN217" s="261">
        <f>IF(COUNTIFS(TabSynthez[Test],"="&amp;$AE104&amp;".*",TabSynthez[Page8],"Invalidé")&gt;0,IF(COUNTIFS(TabSynthez[Test],"="&amp;$AE104&amp;".*",TabSynthez[Page8],"Indéterminé")&gt;0,0,1),0)</f>
        <v>1</v>
      </c>
      <c r="AO217" s="261">
        <f>IF(COUNTIFS(TabSynthez[Test],"="&amp;$AE104&amp;".*",TabSynthez[Page9],"Invalidé")&gt;0,IF(COUNTIFS(TabSynthez[Test],"="&amp;$AE104&amp;".*",TabSynthez[Page9],"Indéterminé")&gt;0,0,1),0)</f>
        <v>1</v>
      </c>
      <c r="AP217" s="261">
        <f>IF(COUNTIFS(TabSynthez[Test],"="&amp;$AE104&amp;".*",TabSynthez[Page10],"Invalidé")&gt;0,IF(COUNTIFS(TabSynthez[Test],"="&amp;$AE104&amp;".*",TabSynthez[Page10],"Indéterminé")&gt;0,0,1),0)</f>
        <v>1</v>
      </c>
      <c r="AQ217" s="261">
        <f>IF(COUNTIFS(TabSynthez[Test],"="&amp;$AE104&amp;".*",TabSynthez[Page11],"Invalidé")&gt;0,IF(COUNTIFS(TabSynthez[Test],"="&amp;$AE104&amp;".*",TabSynthez[Page11],"Indéterminé")&gt;0,0,1),0)</f>
        <v>1</v>
      </c>
      <c r="AR217" s="261">
        <f>IF(COUNTIFS(TabSynthez[Test],"="&amp;$AE104&amp;".*",TabSynthez[Page12],"Invalidé")&gt;0,IF(COUNTIFS(TabSynthez[Test],"="&amp;$AE104&amp;".*",TabSynthez[Page12],"Indéterminé")&gt;0,0,1),0)</f>
        <v>1</v>
      </c>
      <c r="AS217" s="261">
        <f>IF(COUNTIFS(TabSynthez[Test],"="&amp;$AE104&amp;".*",TabSynthez[Page13],"Invalidé")&gt;0,IF(COUNTIFS(TabSynthez[Test],"="&amp;$AE104&amp;".*",TabSynthez[Page13],"Indéterminé")&gt;0,0,1),0)</f>
        <v>1</v>
      </c>
    </row>
    <row r="218" spans="1:45" s="9" customFormat="1" x14ac:dyDescent="0.25">
      <c r="A218" s="68"/>
      <c r="B218" s="78" t="str">
        <f>Modèle!B220</f>
        <v>Formulaires</v>
      </c>
      <c r="C218" s="88" t="str">
        <f>Modèle!D220</f>
        <v>11.13.1</v>
      </c>
      <c r="D218" s="85" t="str">
        <f>Modèle!E220</f>
        <v>AA</v>
      </c>
      <c r="E218" s="194">
        <f ca="1">COUNTIF(OFFSET(Synthèse!$G227,0,0,1,COUNTA(Synthèse!$10:$10)-6),"="&amp;$E$1)</f>
        <v>0</v>
      </c>
      <c r="F218" s="194">
        <f ca="1">COUNTIF(OFFSET(Synthèse!$G227,0,0,1,COUNTA(Synthèse!$10:$10)-6),"="&amp;$F$1)</f>
        <v>0</v>
      </c>
      <c r="G218" s="194">
        <f ca="1">COUNTIF(OFFSET(Synthèse!$G227,0,0,1,COUNTA(Synthèse!$10:$10)-6),"="&amp;$G$1)</f>
        <v>0</v>
      </c>
      <c r="H218" s="194">
        <f ca="1">COUNTIF(OFFSET(Synthèse!$G227,0,0,1,COUNTA(Synthèse!$10:$10)-6),"="&amp;$H$1)</f>
        <v>13</v>
      </c>
      <c r="I218" s="219">
        <f t="shared" ca="1" si="15"/>
        <v>13</v>
      </c>
      <c r="J218" s="68"/>
      <c r="K218" s="96"/>
      <c r="S218" s="68"/>
      <c r="U218" s="68"/>
      <c r="X218" s="68"/>
      <c r="AA218" s="68"/>
      <c r="AD218" s="68"/>
      <c r="AE218" s="229" t="str">
        <f t="shared" si="16"/>
        <v>12.2</v>
      </c>
      <c r="AG218" s="261">
        <f>IF(COUNTIFS(TabSynthez[Test],"="&amp;$AE105&amp;".*",TabSynthez[Page1],"Invalidé")&gt;0,IF(COUNTIFS(TabSynthez[Test],"="&amp;$AE105&amp;".*",TabSynthez[Page1],"Indéterminé")&gt;0,0,1),0)</f>
        <v>1</v>
      </c>
      <c r="AH218" s="261">
        <f>IF(COUNTIFS(TabSynthez[Test],"="&amp;$AE105&amp;".*",TabSynthez[Page2],"Invalidé")&gt;0,IF(COUNTIFS(TabSynthez[Test],"="&amp;$AE105&amp;".*",TabSynthez[Page2],"Indéterminé")&gt;0,0,1),0)</f>
        <v>1</v>
      </c>
      <c r="AI218" s="261">
        <f>IF(COUNTIFS(TabSynthez[Test],"="&amp;$AE105&amp;".*",TabSynthez[Page3],"Invalidé")&gt;0,IF(COUNTIFS(TabSynthez[Test],"="&amp;$AE105&amp;".*",TabSynthez[Page3],"Indéterminé")&gt;0,0,1),0)</f>
        <v>1</v>
      </c>
      <c r="AJ218" s="261">
        <f>IF(COUNTIFS(TabSynthez[Test],"="&amp;$AE105&amp;".*",TabSynthez[Page4],"Invalidé")&gt;0,IF(COUNTIFS(TabSynthez[Test],"="&amp;$AE105&amp;".*",TabSynthez[Page4],"Indéterminé")&gt;0,0,1),0)</f>
        <v>1</v>
      </c>
      <c r="AK218" s="261">
        <f>IF(COUNTIFS(TabSynthez[Test],"="&amp;$AE105&amp;".*",TabSynthez[Page5],"Invalidé")&gt;0,IF(COUNTIFS(TabSynthez[Test],"="&amp;$AE105&amp;".*",TabSynthez[Page5],"Indéterminé")&gt;0,0,1),0)</f>
        <v>1</v>
      </c>
      <c r="AL218" s="261">
        <f>IF(COUNTIFS(TabSynthez[Test],"="&amp;$AE105&amp;".*",TabSynthez[Page6],"Invalidé")&gt;0,IF(COUNTIFS(TabSynthez[Test],"="&amp;$AE105&amp;".*",TabSynthez[Page6],"Indéterminé")&gt;0,0,1),0)</f>
        <v>1</v>
      </c>
      <c r="AM218" s="261">
        <f>IF(COUNTIFS(TabSynthez[Test],"="&amp;$AE105&amp;".*",TabSynthez[Page7],"Invalidé")&gt;0,IF(COUNTIFS(TabSynthez[Test],"="&amp;$AE105&amp;".*",TabSynthez[Page7],"Indéterminé")&gt;0,0,1),0)</f>
        <v>1</v>
      </c>
      <c r="AN218" s="261">
        <f>IF(COUNTIFS(TabSynthez[Test],"="&amp;$AE105&amp;".*",TabSynthez[Page8],"Invalidé")&gt;0,IF(COUNTIFS(TabSynthez[Test],"="&amp;$AE105&amp;".*",TabSynthez[Page8],"Indéterminé")&gt;0,0,1),0)</f>
        <v>1</v>
      </c>
      <c r="AO218" s="261">
        <f>IF(COUNTIFS(TabSynthez[Test],"="&amp;$AE105&amp;".*",TabSynthez[Page9],"Invalidé")&gt;0,IF(COUNTIFS(TabSynthez[Test],"="&amp;$AE105&amp;".*",TabSynthez[Page9],"Indéterminé")&gt;0,0,1),0)</f>
        <v>1</v>
      </c>
      <c r="AP218" s="261">
        <f>IF(COUNTIFS(TabSynthez[Test],"="&amp;$AE105&amp;".*",TabSynthez[Page10],"Invalidé")&gt;0,IF(COUNTIFS(TabSynthez[Test],"="&amp;$AE105&amp;".*",TabSynthez[Page10],"Indéterminé")&gt;0,0,1),0)</f>
        <v>1</v>
      </c>
      <c r="AQ218" s="261">
        <f>IF(COUNTIFS(TabSynthez[Test],"="&amp;$AE105&amp;".*",TabSynthez[Page11],"Invalidé")&gt;0,IF(COUNTIFS(TabSynthez[Test],"="&amp;$AE105&amp;".*",TabSynthez[Page11],"Indéterminé")&gt;0,0,1),0)</f>
        <v>1</v>
      </c>
      <c r="AR218" s="261">
        <f>IF(COUNTIFS(TabSynthez[Test],"="&amp;$AE105&amp;".*",TabSynthez[Page12],"Invalidé")&gt;0,IF(COUNTIFS(TabSynthez[Test],"="&amp;$AE105&amp;".*",TabSynthez[Page12],"Indéterminé")&gt;0,0,1),0)</f>
        <v>1</v>
      </c>
      <c r="AS218" s="261">
        <f>IF(COUNTIFS(TabSynthez[Test],"="&amp;$AE105&amp;".*",TabSynthez[Page13],"Invalidé")&gt;0,IF(COUNTIFS(TabSynthez[Test],"="&amp;$AE105&amp;".*",TabSynthez[Page13],"Indéterminé")&gt;0,0,1),0)</f>
        <v>1</v>
      </c>
    </row>
    <row r="219" spans="1:45" s="9" customFormat="1" x14ac:dyDescent="0.25">
      <c r="A219" s="68"/>
      <c r="B219" s="79" t="str">
        <f>Modèle!B221</f>
        <v>Navigation</v>
      </c>
      <c r="C219" s="89" t="str">
        <f>Modèle!D221</f>
        <v>12.1.1</v>
      </c>
      <c r="D219" s="87" t="str">
        <f>Modèle!E221</f>
        <v>AA</v>
      </c>
      <c r="E219" s="195">
        <f ca="1">COUNTIF(OFFSET(Synthèse!$G228,0,0,1,COUNTA(Synthèse!$10:$10)-6),"="&amp;$E$1)</f>
        <v>13</v>
      </c>
      <c r="F219" s="195">
        <f ca="1">COUNTIF(OFFSET(Synthèse!$G228,0,0,1,COUNTA(Synthèse!$10:$10)-6),"="&amp;$F$1)</f>
        <v>0</v>
      </c>
      <c r="G219" s="195">
        <f ca="1">COUNTIF(OFFSET(Synthèse!$G228,0,0,1,COUNTA(Synthèse!$10:$10)-6),"="&amp;$G$1)</f>
        <v>0</v>
      </c>
      <c r="H219" s="195">
        <f ca="1">COUNTIF(OFFSET(Synthèse!$G228,0,0,1,COUNTA(Synthèse!$10:$10)-6),"="&amp;$H$1)</f>
        <v>0</v>
      </c>
      <c r="I219" s="219">
        <f t="shared" ca="1" si="15"/>
        <v>13</v>
      </c>
      <c r="J219" s="68"/>
      <c r="K219" s="96"/>
      <c r="S219" s="68"/>
      <c r="U219" s="68"/>
      <c r="X219" s="68"/>
      <c r="AA219" s="68"/>
      <c r="AD219" s="68"/>
      <c r="AE219" s="229" t="str">
        <f t="shared" si="16"/>
        <v>12.3</v>
      </c>
      <c r="AG219" s="261">
        <f>IF(COUNTIFS(TabSynthez[Test],"="&amp;$AE106&amp;".*",TabSynthez[Page1],"Invalidé")&gt;0,IF(COUNTIFS(TabSynthez[Test],"="&amp;$AE106&amp;".*",TabSynthez[Page1],"Indéterminé")&gt;0,0,1),0)</f>
        <v>0</v>
      </c>
      <c r="AH219" s="261">
        <f>IF(COUNTIFS(TabSynthez[Test],"="&amp;$AE106&amp;".*",TabSynthez[Page2],"Invalidé")&gt;0,IF(COUNTIFS(TabSynthez[Test],"="&amp;$AE106&amp;".*",TabSynthez[Page2],"Indéterminé")&gt;0,0,1),0)</f>
        <v>0</v>
      </c>
      <c r="AI219" s="261">
        <f>IF(COUNTIFS(TabSynthez[Test],"="&amp;$AE106&amp;".*",TabSynthez[Page3],"Invalidé")&gt;0,IF(COUNTIFS(TabSynthez[Test],"="&amp;$AE106&amp;".*",TabSynthez[Page3],"Indéterminé")&gt;0,0,1),0)</f>
        <v>0</v>
      </c>
      <c r="AJ219" s="261">
        <f>IF(COUNTIFS(TabSynthez[Test],"="&amp;$AE106&amp;".*",TabSynthez[Page4],"Invalidé")&gt;0,IF(COUNTIFS(TabSynthez[Test],"="&amp;$AE106&amp;".*",TabSynthez[Page4],"Indéterminé")&gt;0,0,1),0)</f>
        <v>0</v>
      </c>
      <c r="AK219" s="261">
        <f>IF(COUNTIFS(TabSynthez[Test],"="&amp;$AE106&amp;".*",TabSynthez[Page5],"Invalidé")&gt;0,IF(COUNTIFS(TabSynthez[Test],"="&amp;$AE106&amp;".*",TabSynthez[Page5],"Indéterminé")&gt;0,0,1),0)</f>
        <v>0</v>
      </c>
      <c r="AL219" s="261">
        <f>IF(COUNTIFS(TabSynthez[Test],"="&amp;$AE106&amp;".*",TabSynthez[Page6],"Invalidé")&gt;0,IF(COUNTIFS(TabSynthez[Test],"="&amp;$AE106&amp;".*",TabSynthez[Page6],"Indéterminé")&gt;0,0,1),0)</f>
        <v>0</v>
      </c>
      <c r="AM219" s="261">
        <f>IF(COUNTIFS(TabSynthez[Test],"="&amp;$AE106&amp;".*",TabSynthez[Page7],"Invalidé")&gt;0,IF(COUNTIFS(TabSynthez[Test],"="&amp;$AE106&amp;".*",TabSynthez[Page7],"Indéterminé")&gt;0,0,1),0)</f>
        <v>0</v>
      </c>
      <c r="AN219" s="261">
        <f>IF(COUNTIFS(TabSynthez[Test],"="&amp;$AE106&amp;".*",TabSynthez[Page8],"Invalidé")&gt;0,IF(COUNTIFS(TabSynthez[Test],"="&amp;$AE106&amp;".*",TabSynthez[Page8],"Indéterminé")&gt;0,0,1),0)</f>
        <v>0</v>
      </c>
      <c r="AO219" s="261">
        <f>IF(COUNTIFS(TabSynthez[Test],"="&amp;$AE106&amp;".*",TabSynthez[Page9],"Invalidé")&gt;0,IF(COUNTIFS(TabSynthez[Test],"="&amp;$AE106&amp;".*",TabSynthez[Page9],"Indéterminé")&gt;0,0,1),0)</f>
        <v>0</v>
      </c>
      <c r="AP219" s="261">
        <f>IF(COUNTIFS(TabSynthez[Test],"="&amp;$AE106&amp;".*",TabSynthez[Page10],"Invalidé")&gt;0,IF(COUNTIFS(TabSynthez[Test],"="&amp;$AE106&amp;".*",TabSynthez[Page10],"Indéterminé")&gt;0,0,1),0)</f>
        <v>0</v>
      </c>
      <c r="AQ219" s="261">
        <f>IF(COUNTIFS(TabSynthez[Test],"="&amp;$AE106&amp;".*",TabSynthez[Page11],"Invalidé")&gt;0,IF(COUNTIFS(TabSynthez[Test],"="&amp;$AE106&amp;".*",TabSynthez[Page11],"Indéterminé")&gt;0,0,1),0)</f>
        <v>0</v>
      </c>
      <c r="AR219" s="261">
        <f>IF(COUNTIFS(TabSynthez[Test],"="&amp;$AE106&amp;".*",TabSynthez[Page12],"Invalidé")&gt;0,IF(COUNTIFS(TabSynthez[Test],"="&amp;$AE106&amp;".*",TabSynthez[Page12],"Indéterminé")&gt;0,0,1),0)</f>
        <v>0</v>
      </c>
      <c r="AS219" s="261">
        <f>IF(COUNTIFS(TabSynthez[Test],"="&amp;$AE106&amp;".*",TabSynthez[Page13],"Invalidé")&gt;0,IF(COUNTIFS(TabSynthez[Test],"="&amp;$AE106&amp;".*",TabSynthez[Page13],"Indéterminé")&gt;0,0,1),0)</f>
        <v>0</v>
      </c>
    </row>
    <row r="220" spans="1:45" s="9" customFormat="1" x14ac:dyDescent="0.25">
      <c r="A220" s="68"/>
      <c r="B220" s="78" t="str">
        <f>Modèle!B222</f>
        <v>Navigation</v>
      </c>
      <c r="C220" s="88" t="str">
        <f>Modèle!D222</f>
        <v>12.2.1</v>
      </c>
      <c r="D220" s="85" t="str">
        <f>Modèle!E222</f>
        <v>AA</v>
      </c>
      <c r="E220" s="194">
        <f ca="1">COUNTIF(OFFSET(Synthèse!$G229,0,0,1,COUNTA(Synthèse!$10:$10)-6),"="&amp;$E$1)</f>
        <v>13</v>
      </c>
      <c r="F220" s="194">
        <f ca="1">COUNTIF(OFFSET(Synthèse!$G229,0,0,1,COUNTA(Synthèse!$10:$10)-6),"="&amp;$F$1)</f>
        <v>0</v>
      </c>
      <c r="G220" s="194">
        <f ca="1">COUNTIF(OFFSET(Synthèse!$G229,0,0,1,COUNTA(Synthèse!$10:$10)-6),"="&amp;$G$1)</f>
        <v>0</v>
      </c>
      <c r="H220" s="194">
        <f ca="1">COUNTIF(OFFSET(Synthèse!$G229,0,0,1,COUNTA(Synthèse!$10:$10)-6),"="&amp;$H$1)</f>
        <v>0</v>
      </c>
      <c r="I220" s="219">
        <f t="shared" ca="1" si="15"/>
        <v>13</v>
      </c>
      <c r="J220" s="68"/>
      <c r="K220" s="96"/>
      <c r="S220" s="68"/>
      <c r="U220" s="68"/>
      <c r="X220" s="68"/>
      <c r="AA220" s="68"/>
      <c r="AD220" s="68"/>
      <c r="AE220" s="229" t="str">
        <f t="shared" si="16"/>
        <v>12.4</v>
      </c>
      <c r="AG220" s="261">
        <f>IF(COUNTIFS(TabSynthez[Test],"="&amp;$AE107&amp;".*",TabSynthez[Page1],"Invalidé")&gt;0,IF(COUNTIFS(TabSynthez[Test],"="&amp;$AE107&amp;".*",TabSynthez[Page1],"Indéterminé")&gt;0,0,1),0)</f>
        <v>0</v>
      </c>
      <c r="AH220" s="261">
        <f>IF(COUNTIFS(TabSynthez[Test],"="&amp;$AE107&amp;".*",TabSynthez[Page2],"Invalidé")&gt;0,IF(COUNTIFS(TabSynthez[Test],"="&amp;$AE107&amp;".*",TabSynthez[Page2],"Indéterminé")&gt;0,0,1),0)</f>
        <v>0</v>
      </c>
      <c r="AI220" s="261">
        <f>IF(COUNTIFS(TabSynthez[Test],"="&amp;$AE107&amp;".*",TabSynthez[Page3],"Invalidé")&gt;0,IF(COUNTIFS(TabSynthez[Test],"="&amp;$AE107&amp;".*",TabSynthez[Page3],"Indéterminé")&gt;0,0,1),0)</f>
        <v>0</v>
      </c>
      <c r="AJ220" s="261">
        <f>IF(COUNTIFS(TabSynthez[Test],"="&amp;$AE107&amp;".*",TabSynthez[Page4],"Invalidé")&gt;0,IF(COUNTIFS(TabSynthez[Test],"="&amp;$AE107&amp;".*",TabSynthez[Page4],"Indéterminé")&gt;0,0,1),0)</f>
        <v>0</v>
      </c>
      <c r="AK220" s="261">
        <f>IF(COUNTIFS(TabSynthez[Test],"="&amp;$AE107&amp;".*",TabSynthez[Page5],"Invalidé")&gt;0,IF(COUNTIFS(TabSynthez[Test],"="&amp;$AE107&amp;".*",TabSynthez[Page5],"Indéterminé")&gt;0,0,1),0)</f>
        <v>0</v>
      </c>
      <c r="AL220" s="261">
        <f>IF(COUNTIFS(TabSynthez[Test],"="&amp;$AE107&amp;".*",TabSynthez[Page6],"Invalidé")&gt;0,IF(COUNTIFS(TabSynthez[Test],"="&amp;$AE107&amp;".*",TabSynthez[Page6],"Indéterminé")&gt;0,0,1),0)</f>
        <v>0</v>
      </c>
      <c r="AM220" s="261">
        <f>IF(COUNTIFS(TabSynthez[Test],"="&amp;$AE107&amp;".*",TabSynthez[Page7],"Invalidé")&gt;0,IF(COUNTIFS(TabSynthez[Test],"="&amp;$AE107&amp;".*",TabSynthez[Page7],"Indéterminé")&gt;0,0,1),0)</f>
        <v>0</v>
      </c>
      <c r="AN220" s="261">
        <f>IF(COUNTIFS(TabSynthez[Test],"="&amp;$AE107&amp;".*",TabSynthez[Page8],"Invalidé")&gt;0,IF(COUNTIFS(TabSynthez[Test],"="&amp;$AE107&amp;".*",TabSynthez[Page8],"Indéterminé")&gt;0,0,1),0)</f>
        <v>0</v>
      </c>
      <c r="AO220" s="261">
        <f>IF(COUNTIFS(TabSynthez[Test],"="&amp;$AE107&amp;".*",TabSynthez[Page9],"Invalidé")&gt;0,IF(COUNTIFS(TabSynthez[Test],"="&amp;$AE107&amp;".*",TabSynthez[Page9],"Indéterminé")&gt;0,0,1),0)</f>
        <v>0</v>
      </c>
      <c r="AP220" s="261">
        <f>IF(COUNTIFS(TabSynthez[Test],"="&amp;$AE107&amp;".*",TabSynthez[Page10],"Invalidé")&gt;0,IF(COUNTIFS(TabSynthez[Test],"="&amp;$AE107&amp;".*",TabSynthez[Page10],"Indéterminé")&gt;0,0,1),0)</f>
        <v>0</v>
      </c>
      <c r="AQ220" s="261">
        <f>IF(COUNTIFS(TabSynthez[Test],"="&amp;$AE107&amp;".*",TabSynthez[Page11],"Invalidé")&gt;0,IF(COUNTIFS(TabSynthez[Test],"="&amp;$AE107&amp;".*",TabSynthez[Page11],"Indéterminé")&gt;0,0,1),0)</f>
        <v>0</v>
      </c>
      <c r="AR220" s="261">
        <f>IF(COUNTIFS(TabSynthez[Test],"="&amp;$AE107&amp;".*",TabSynthez[Page12],"Invalidé")&gt;0,IF(COUNTIFS(TabSynthez[Test],"="&amp;$AE107&amp;".*",TabSynthez[Page12],"Indéterminé")&gt;0,0,1),0)</f>
        <v>0</v>
      </c>
      <c r="AS220" s="261">
        <f>IF(COUNTIFS(TabSynthez[Test],"="&amp;$AE107&amp;".*",TabSynthez[Page13],"Invalidé")&gt;0,IF(COUNTIFS(TabSynthez[Test],"="&amp;$AE107&amp;".*",TabSynthez[Page13],"Indéterminé")&gt;0,0,1),0)</f>
        <v>0</v>
      </c>
    </row>
    <row r="221" spans="1:45" s="9" customFormat="1" x14ac:dyDescent="0.25">
      <c r="A221" s="68"/>
      <c r="B221" s="79" t="str">
        <f>Modèle!B223</f>
        <v>Navigation</v>
      </c>
      <c r="C221" s="89" t="str">
        <f>Modèle!D223</f>
        <v>12.3.1</v>
      </c>
      <c r="D221" s="87" t="str">
        <f>Modèle!E223</f>
        <v>AA</v>
      </c>
      <c r="E221" s="195">
        <f ca="1">COUNTIF(OFFSET(Synthèse!$G230,0,0,1,COUNTA(Synthèse!$10:$10)-6),"="&amp;$E$1)</f>
        <v>0</v>
      </c>
      <c r="F221" s="195">
        <f ca="1">COUNTIF(OFFSET(Synthèse!$G230,0,0,1,COUNTA(Synthèse!$10:$10)-6),"="&amp;$F$1)</f>
        <v>0</v>
      </c>
      <c r="G221" s="195">
        <f ca="1">COUNTIF(OFFSET(Synthèse!$G230,0,0,1,COUNTA(Synthèse!$10:$10)-6),"="&amp;$G$1)</f>
        <v>0</v>
      </c>
      <c r="H221" s="195">
        <f ca="1">COUNTIF(OFFSET(Synthèse!$G230,0,0,1,COUNTA(Synthèse!$10:$10)-6),"="&amp;$H$1)</f>
        <v>13</v>
      </c>
      <c r="I221" s="219">
        <f t="shared" ca="1" si="15"/>
        <v>13</v>
      </c>
      <c r="J221" s="68"/>
      <c r="K221" s="96"/>
      <c r="S221" s="68"/>
      <c r="U221" s="68"/>
      <c r="X221" s="68"/>
      <c r="AA221" s="68"/>
      <c r="AD221" s="68"/>
      <c r="AE221" s="229" t="str">
        <f t="shared" si="16"/>
        <v>12.5</v>
      </c>
      <c r="AG221" s="261">
        <f>IF(COUNTIFS(TabSynthez[Test],"="&amp;$AE108&amp;".*",TabSynthez[Page1],"Invalidé")&gt;0,IF(COUNTIFS(TabSynthez[Test],"="&amp;$AE108&amp;".*",TabSynthez[Page1],"Indéterminé")&gt;0,0,1),0)</f>
        <v>0</v>
      </c>
      <c r="AH221" s="261">
        <f>IF(COUNTIFS(TabSynthez[Test],"="&amp;$AE108&amp;".*",TabSynthez[Page2],"Invalidé")&gt;0,IF(COUNTIFS(TabSynthez[Test],"="&amp;$AE108&amp;".*",TabSynthez[Page2],"Indéterminé")&gt;0,0,1),0)</f>
        <v>0</v>
      </c>
      <c r="AI221" s="261">
        <f>IF(COUNTIFS(TabSynthez[Test],"="&amp;$AE108&amp;".*",TabSynthez[Page3],"Invalidé")&gt;0,IF(COUNTIFS(TabSynthez[Test],"="&amp;$AE108&amp;".*",TabSynthez[Page3],"Indéterminé")&gt;0,0,1),0)</f>
        <v>0</v>
      </c>
      <c r="AJ221" s="261">
        <f>IF(COUNTIFS(TabSynthez[Test],"="&amp;$AE108&amp;".*",TabSynthez[Page4],"Invalidé")&gt;0,IF(COUNTIFS(TabSynthez[Test],"="&amp;$AE108&amp;".*",TabSynthez[Page4],"Indéterminé")&gt;0,0,1),0)</f>
        <v>0</v>
      </c>
      <c r="AK221" s="261">
        <f>IF(COUNTIFS(TabSynthez[Test],"="&amp;$AE108&amp;".*",TabSynthez[Page5],"Invalidé")&gt;0,IF(COUNTIFS(TabSynthez[Test],"="&amp;$AE108&amp;".*",TabSynthez[Page5],"Indéterminé")&gt;0,0,1),0)</f>
        <v>0</v>
      </c>
      <c r="AL221" s="261">
        <f>IF(COUNTIFS(TabSynthez[Test],"="&amp;$AE108&amp;".*",TabSynthez[Page6],"Invalidé")&gt;0,IF(COUNTIFS(TabSynthez[Test],"="&amp;$AE108&amp;".*",TabSynthez[Page6],"Indéterminé")&gt;0,0,1),0)</f>
        <v>0</v>
      </c>
      <c r="AM221" s="261">
        <f>IF(COUNTIFS(TabSynthez[Test],"="&amp;$AE108&amp;".*",TabSynthez[Page7],"Invalidé")&gt;0,IF(COUNTIFS(TabSynthez[Test],"="&amp;$AE108&amp;".*",TabSynthez[Page7],"Indéterminé")&gt;0,0,1),0)</f>
        <v>0</v>
      </c>
      <c r="AN221" s="261">
        <f>IF(COUNTIFS(TabSynthez[Test],"="&amp;$AE108&amp;".*",TabSynthez[Page8],"Invalidé")&gt;0,IF(COUNTIFS(TabSynthez[Test],"="&amp;$AE108&amp;".*",TabSynthez[Page8],"Indéterminé")&gt;0,0,1),0)</f>
        <v>0</v>
      </c>
      <c r="AO221" s="261">
        <f>IF(COUNTIFS(TabSynthez[Test],"="&amp;$AE108&amp;".*",TabSynthez[Page9],"Invalidé")&gt;0,IF(COUNTIFS(TabSynthez[Test],"="&amp;$AE108&amp;".*",TabSynthez[Page9],"Indéterminé")&gt;0,0,1),0)</f>
        <v>0</v>
      </c>
      <c r="AP221" s="261">
        <f>IF(COUNTIFS(TabSynthez[Test],"="&amp;$AE108&amp;".*",TabSynthez[Page10],"Invalidé")&gt;0,IF(COUNTIFS(TabSynthez[Test],"="&amp;$AE108&amp;".*",TabSynthez[Page10],"Indéterminé")&gt;0,0,1),0)</f>
        <v>0</v>
      </c>
      <c r="AQ221" s="261">
        <f>IF(COUNTIFS(TabSynthez[Test],"="&amp;$AE108&amp;".*",TabSynthez[Page11],"Invalidé")&gt;0,IF(COUNTIFS(TabSynthez[Test],"="&amp;$AE108&amp;".*",TabSynthez[Page11],"Indéterminé")&gt;0,0,1),0)</f>
        <v>0</v>
      </c>
      <c r="AR221" s="261">
        <f>IF(COUNTIFS(TabSynthez[Test],"="&amp;$AE108&amp;".*",TabSynthez[Page12],"Invalidé")&gt;0,IF(COUNTIFS(TabSynthez[Test],"="&amp;$AE108&amp;".*",TabSynthez[Page12],"Indéterminé")&gt;0,0,1),0)</f>
        <v>0</v>
      </c>
      <c r="AS221" s="261">
        <f>IF(COUNTIFS(TabSynthez[Test],"="&amp;$AE108&amp;".*",TabSynthez[Page13],"Invalidé")&gt;0,IF(COUNTIFS(TabSynthez[Test],"="&amp;$AE108&amp;".*",TabSynthez[Page13],"Indéterminé")&gt;0,0,1),0)</f>
        <v>0</v>
      </c>
    </row>
    <row r="222" spans="1:45" s="9" customFormat="1" x14ac:dyDescent="0.25">
      <c r="A222" s="68"/>
      <c r="B222" s="79" t="str">
        <f>Modèle!B224</f>
        <v>Navigation</v>
      </c>
      <c r="C222" s="89" t="str">
        <f>Modèle!D224</f>
        <v>12.3.2</v>
      </c>
      <c r="D222" s="87" t="str">
        <f>Modèle!E224</f>
        <v>AA</v>
      </c>
      <c r="E222" s="195">
        <f ca="1">COUNTIF(OFFSET(Synthèse!$G231,0,0,1,COUNTA(Synthèse!$10:$10)-6),"="&amp;$E$1)</f>
        <v>0</v>
      </c>
      <c r="F222" s="195">
        <f ca="1">COUNTIF(OFFSET(Synthèse!$G231,0,0,1,COUNTA(Synthèse!$10:$10)-6),"="&amp;$F$1)</f>
        <v>0</v>
      </c>
      <c r="G222" s="195">
        <f ca="1">COUNTIF(OFFSET(Synthèse!$G231,0,0,1,COUNTA(Synthèse!$10:$10)-6),"="&amp;$G$1)</f>
        <v>0</v>
      </c>
      <c r="H222" s="195">
        <f ca="1">COUNTIF(OFFSET(Synthèse!$G231,0,0,1,COUNTA(Synthèse!$10:$10)-6),"="&amp;$H$1)</f>
        <v>13</v>
      </c>
      <c r="I222" s="219">
        <f t="shared" ca="1" si="15"/>
        <v>13</v>
      </c>
      <c r="J222" s="68"/>
      <c r="K222" s="96"/>
      <c r="S222" s="68"/>
      <c r="U222" s="68"/>
      <c r="X222" s="68"/>
      <c r="AA222" s="68"/>
      <c r="AD222" s="68"/>
      <c r="AE222" s="229" t="str">
        <f t="shared" si="16"/>
        <v>12.6</v>
      </c>
      <c r="AG222" s="261">
        <f>IF(COUNTIFS(TabSynthez[Test],"="&amp;$AE109&amp;".*",TabSynthez[Page1],"Invalidé")&gt;0,IF(COUNTIFS(TabSynthez[Test],"="&amp;$AE109&amp;".*",TabSynthez[Page1],"Indéterminé")&gt;0,0,1),0)</f>
        <v>1</v>
      </c>
      <c r="AH222" s="261">
        <f>IF(COUNTIFS(TabSynthez[Test],"="&amp;$AE109&amp;".*",TabSynthez[Page2],"Invalidé")&gt;0,IF(COUNTIFS(TabSynthez[Test],"="&amp;$AE109&amp;".*",TabSynthez[Page2],"Indéterminé")&gt;0,0,1),0)</f>
        <v>1</v>
      </c>
      <c r="AI222" s="261">
        <f>IF(COUNTIFS(TabSynthez[Test],"="&amp;$AE109&amp;".*",TabSynthez[Page3],"Invalidé")&gt;0,IF(COUNTIFS(TabSynthez[Test],"="&amp;$AE109&amp;".*",TabSynthez[Page3],"Indéterminé")&gt;0,0,1),0)</f>
        <v>1</v>
      </c>
      <c r="AJ222" s="261">
        <f>IF(COUNTIFS(TabSynthez[Test],"="&amp;$AE109&amp;".*",TabSynthez[Page4],"Invalidé")&gt;0,IF(COUNTIFS(TabSynthez[Test],"="&amp;$AE109&amp;".*",TabSynthez[Page4],"Indéterminé")&gt;0,0,1),0)</f>
        <v>1</v>
      </c>
      <c r="AK222" s="261">
        <f>IF(COUNTIFS(TabSynthez[Test],"="&amp;$AE109&amp;".*",TabSynthez[Page5],"Invalidé")&gt;0,IF(COUNTIFS(TabSynthez[Test],"="&amp;$AE109&amp;".*",TabSynthez[Page5],"Indéterminé")&gt;0,0,1),0)</f>
        <v>1</v>
      </c>
      <c r="AL222" s="261">
        <f>IF(COUNTIFS(TabSynthez[Test],"="&amp;$AE109&amp;".*",TabSynthez[Page6],"Invalidé")&gt;0,IF(COUNTIFS(TabSynthez[Test],"="&amp;$AE109&amp;".*",TabSynthez[Page6],"Indéterminé")&gt;0,0,1),0)</f>
        <v>1</v>
      </c>
      <c r="AM222" s="261">
        <f>IF(COUNTIFS(TabSynthez[Test],"="&amp;$AE109&amp;".*",TabSynthez[Page7],"Invalidé")&gt;0,IF(COUNTIFS(TabSynthez[Test],"="&amp;$AE109&amp;".*",TabSynthez[Page7],"Indéterminé")&gt;0,0,1),0)</f>
        <v>1</v>
      </c>
      <c r="AN222" s="261">
        <f>IF(COUNTIFS(TabSynthez[Test],"="&amp;$AE109&amp;".*",TabSynthez[Page8],"Invalidé")&gt;0,IF(COUNTIFS(TabSynthez[Test],"="&amp;$AE109&amp;".*",TabSynthez[Page8],"Indéterminé")&gt;0,0,1),0)</f>
        <v>1</v>
      </c>
      <c r="AO222" s="261">
        <f>IF(COUNTIFS(TabSynthez[Test],"="&amp;$AE109&amp;".*",TabSynthez[Page9],"Invalidé")&gt;0,IF(COUNTIFS(TabSynthez[Test],"="&amp;$AE109&amp;".*",TabSynthez[Page9],"Indéterminé")&gt;0,0,1),0)</f>
        <v>1</v>
      </c>
      <c r="AP222" s="261">
        <f>IF(COUNTIFS(TabSynthez[Test],"="&amp;$AE109&amp;".*",TabSynthez[Page10],"Invalidé")&gt;0,IF(COUNTIFS(TabSynthez[Test],"="&amp;$AE109&amp;".*",TabSynthez[Page10],"Indéterminé")&gt;0,0,1),0)</f>
        <v>1</v>
      </c>
      <c r="AQ222" s="261">
        <f>IF(COUNTIFS(TabSynthez[Test],"="&amp;$AE109&amp;".*",TabSynthez[Page11],"Invalidé")&gt;0,IF(COUNTIFS(TabSynthez[Test],"="&amp;$AE109&amp;".*",TabSynthez[Page11],"Indéterminé")&gt;0,0,1),0)</f>
        <v>1</v>
      </c>
      <c r="AR222" s="261">
        <f>IF(COUNTIFS(TabSynthez[Test],"="&amp;$AE109&amp;".*",TabSynthez[Page12],"Invalidé")&gt;0,IF(COUNTIFS(TabSynthez[Test],"="&amp;$AE109&amp;".*",TabSynthez[Page12],"Indéterminé")&gt;0,0,1),0)</f>
        <v>1</v>
      </c>
      <c r="AS222" s="261">
        <f>IF(COUNTIFS(TabSynthez[Test],"="&amp;$AE109&amp;".*",TabSynthez[Page13],"Invalidé")&gt;0,IF(COUNTIFS(TabSynthez[Test],"="&amp;$AE109&amp;".*",TabSynthez[Page13],"Indéterminé")&gt;0,0,1),0)</f>
        <v>1</v>
      </c>
    </row>
    <row r="223" spans="1:45" s="9" customFormat="1" x14ac:dyDescent="0.25">
      <c r="A223" s="68"/>
      <c r="B223" s="79" t="str">
        <f>Modèle!B225</f>
        <v>Navigation</v>
      </c>
      <c r="C223" s="89" t="str">
        <f>Modèle!D225</f>
        <v>12.3.3</v>
      </c>
      <c r="D223" s="87" t="str">
        <f>Modèle!E225</f>
        <v>AA</v>
      </c>
      <c r="E223" s="195">
        <f ca="1">COUNTIF(OFFSET(Synthèse!$G232,0,0,1,COUNTA(Synthèse!$10:$10)-6),"="&amp;$E$1)</f>
        <v>0</v>
      </c>
      <c r="F223" s="195">
        <f ca="1">COUNTIF(OFFSET(Synthèse!$G232,0,0,1,COUNTA(Synthèse!$10:$10)-6),"="&amp;$F$1)</f>
        <v>0</v>
      </c>
      <c r="G223" s="195">
        <f ca="1">COUNTIF(OFFSET(Synthèse!$G232,0,0,1,COUNTA(Synthèse!$10:$10)-6),"="&amp;$G$1)</f>
        <v>0</v>
      </c>
      <c r="H223" s="195">
        <f ca="1">COUNTIF(OFFSET(Synthèse!$G232,0,0,1,COUNTA(Synthèse!$10:$10)-6),"="&amp;$H$1)</f>
        <v>13</v>
      </c>
      <c r="I223" s="219">
        <f t="shared" ca="1" si="15"/>
        <v>13</v>
      </c>
      <c r="J223" s="68"/>
      <c r="K223" s="96"/>
      <c r="S223" s="68"/>
      <c r="U223" s="68"/>
      <c r="X223" s="68"/>
      <c r="AA223" s="68"/>
      <c r="AD223" s="68"/>
      <c r="AE223" s="229" t="str">
        <f t="shared" si="16"/>
        <v>12.7</v>
      </c>
      <c r="AG223" s="261">
        <f>IF(COUNTIFS(TabSynthez[Test],"="&amp;$AE110&amp;".*",TabSynthez[Page1],"Invalidé")&gt;0,IF(COUNTIFS(TabSynthez[Test],"="&amp;$AE110&amp;".*",TabSynthez[Page1],"Indéterminé")&gt;0,0,1),0)</f>
        <v>0</v>
      </c>
      <c r="AH223" s="261">
        <f>IF(COUNTIFS(TabSynthez[Test],"="&amp;$AE110&amp;".*",TabSynthez[Page2],"Invalidé")&gt;0,IF(COUNTIFS(TabSynthez[Test],"="&amp;$AE110&amp;".*",TabSynthez[Page2],"Indéterminé")&gt;0,0,1),0)</f>
        <v>0</v>
      </c>
      <c r="AI223" s="261">
        <f>IF(COUNTIFS(TabSynthez[Test],"="&amp;$AE110&amp;".*",TabSynthez[Page3],"Invalidé")&gt;0,IF(COUNTIFS(TabSynthez[Test],"="&amp;$AE110&amp;".*",TabSynthez[Page3],"Indéterminé")&gt;0,0,1),0)</f>
        <v>0</v>
      </c>
      <c r="AJ223" s="261">
        <f>IF(COUNTIFS(TabSynthez[Test],"="&amp;$AE110&amp;".*",TabSynthez[Page4],"Invalidé")&gt;0,IF(COUNTIFS(TabSynthez[Test],"="&amp;$AE110&amp;".*",TabSynthez[Page4],"Indéterminé")&gt;0,0,1),0)</f>
        <v>0</v>
      </c>
      <c r="AK223" s="261">
        <f>IF(COUNTIFS(TabSynthez[Test],"="&amp;$AE110&amp;".*",TabSynthez[Page5],"Invalidé")&gt;0,IF(COUNTIFS(TabSynthez[Test],"="&amp;$AE110&amp;".*",TabSynthez[Page5],"Indéterminé")&gt;0,0,1),0)</f>
        <v>0</v>
      </c>
      <c r="AL223" s="261">
        <f>IF(COUNTIFS(TabSynthez[Test],"="&amp;$AE110&amp;".*",TabSynthez[Page6],"Invalidé")&gt;0,IF(COUNTIFS(TabSynthez[Test],"="&amp;$AE110&amp;".*",TabSynthez[Page6],"Indéterminé")&gt;0,0,1),0)</f>
        <v>0</v>
      </c>
      <c r="AM223" s="261">
        <f>IF(COUNTIFS(TabSynthez[Test],"="&amp;$AE110&amp;".*",TabSynthez[Page7],"Invalidé")&gt;0,IF(COUNTIFS(TabSynthez[Test],"="&amp;$AE110&amp;".*",TabSynthez[Page7],"Indéterminé")&gt;0,0,1),0)</f>
        <v>0</v>
      </c>
      <c r="AN223" s="261">
        <f>IF(COUNTIFS(TabSynthez[Test],"="&amp;$AE110&amp;".*",TabSynthez[Page8],"Invalidé")&gt;0,IF(COUNTIFS(TabSynthez[Test],"="&amp;$AE110&amp;".*",TabSynthez[Page8],"Indéterminé")&gt;0,0,1),0)</f>
        <v>0</v>
      </c>
      <c r="AO223" s="261">
        <f>IF(COUNTIFS(TabSynthez[Test],"="&amp;$AE110&amp;".*",TabSynthez[Page9],"Invalidé")&gt;0,IF(COUNTIFS(TabSynthez[Test],"="&amp;$AE110&amp;".*",TabSynthez[Page9],"Indéterminé")&gt;0,0,1),0)</f>
        <v>0</v>
      </c>
      <c r="AP223" s="261">
        <f>IF(COUNTIFS(TabSynthez[Test],"="&amp;$AE110&amp;".*",TabSynthez[Page10],"Invalidé")&gt;0,IF(COUNTIFS(TabSynthez[Test],"="&amp;$AE110&amp;".*",TabSynthez[Page10],"Indéterminé")&gt;0,0,1),0)</f>
        <v>0</v>
      </c>
      <c r="AQ223" s="261">
        <f>IF(COUNTIFS(TabSynthez[Test],"="&amp;$AE110&amp;".*",TabSynthez[Page11],"Invalidé")&gt;0,IF(COUNTIFS(TabSynthez[Test],"="&amp;$AE110&amp;".*",TabSynthez[Page11],"Indéterminé")&gt;0,0,1),0)</f>
        <v>0</v>
      </c>
      <c r="AR223" s="261">
        <f>IF(COUNTIFS(TabSynthez[Test],"="&amp;$AE110&amp;".*",TabSynthez[Page12],"Invalidé")&gt;0,IF(COUNTIFS(TabSynthez[Test],"="&amp;$AE110&amp;".*",TabSynthez[Page12],"Indéterminé")&gt;0,0,1),0)</f>
        <v>0</v>
      </c>
      <c r="AS223" s="261">
        <f>IF(COUNTIFS(TabSynthez[Test],"="&amp;$AE110&amp;".*",TabSynthez[Page13],"Invalidé")&gt;0,IF(COUNTIFS(TabSynthez[Test],"="&amp;$AE110&amp;".*",TabSynthez[Page13],"Indéterminé")&gt;0,0,1),0)</f>
        <v>0</v>
      </c>
    </row>
    <row r="224" spans="1:45" s="9" customFormat="1" x14ac:dyDescent="0.25">
      <c r="A224" s="68"/>
      <c r="B224" s="78" t="str">
        <f>Modèle!B226</f>
        <v>Navigation</v>
      </c>
      <c r="C224" s="88" t="str">
        <f>Modèle!D226</f>
        <v>12.4.1</v>
      </c>
      <c r="D224" s="85" t="str">
        <f>Modèle!E226</f>
        <v>AA</v>
      </c>
      <c r="E224" s="194">
        <f ca="1">COUNTIF(OFFSET(Synthèse!$G233,0,0,1,COUNTA(Synthèse!$10:$10)-6),"="&amp;$E$1)</f>
        <v>0</v>
      </c>
      <c r="F224" s="194">
        <f ca="1">COUNTIF(OFFSET(Synthèse!$G233,0,0,1,COUNTA(Synthèse!$10:$10)-6),"="&amp;$F$1)</f>
        <v>0</v>
      </c>
      <c r="G224" s="194">
        <f ca="1">COUNTIF(OFFSET(Synthèse!$G233,0,0,1,COUNTA(Synthèse!$10:$10)-6),"="&amp;$G$1)</f>
        <v>0</v>
      </c>
      <c r="H224" s="194">
        <f ca="1">COUNTIF(OFFSET(Synthèse!$G233,0,0,1,COUNTA(Synthèse!$10:$10)-6),"="&amp;$H$1)</f>
        <v>13</v>
      </c>
      <c r="I224" s="219">
        <f t="shared" ca="1" si="15"/>
        <v>13</v>
      </c>
      <c r="J224" s="68"/>
      <c r="K224" s="96"/>
      <c r="S224" s="68"/>
      <c r="U224" s="68"/>
      <c r="X224" s="68"/>
      <c r="AA224" s="68"/>
      <c r="AD224" s="68"/>
      <c r="AE224" s="229" t="str">
        <f t="shared" si="16"/>
        <v>12.8</v>
      </c>
      <c r="AG224" s="261">
        <f>IF(COUNTIFS(TabSynthez[Test],"="&amp;$AE111&amp;".*",TabSynthez[Page1],"Invalidé")&gt;0,IF(COUNTIFS(TabSynthez[Test],"="&amp;$AE111&amp;".*",TabSynthez[Page1],"Indéterminé")&gt;0,0,1),0)</f>
        <v>1</v>
      </c>
      <c r="AH224" s="261">
        <f>IF(COUNTIFS(TabSynthez[Test],"="&amp;$AE111&amp;".*",TabSynthez[Page2],"Invalidé")&gt;0,IF(COUNTIFS(TabSynthez[Test],"="&amp;$AE111&amp;".*",TabSynthez[Page2],"Indéterminé")&gt;0,0,1),0)</f>
        <v>1</v>
      </c>
      <c r="AI224" s="261">
        <f>IF(COUNTIFS(TabSynthez[Test],"="&amp;$AE111&amp;".*",TabSynthez[Page3],"Invalidé")&gt;0,IF(COUNTIFS(TabSynthez[Test],"="&amp;$AE111&amp;".*",TabSynthez[Page3],"Indéterminé")&gt;0,0,1),0)</f>
        <v>1</v>
      </c>
      <c r="AJ224" s="261">
        <f>IF(COUNTIFS(TabSynthez[Test],"="&amp;$AE111&amp;".*",TabSynthez[Page4],"Invalidé")&gt;0,IF(COUNTIFS(TabSynthez[Test],"="&amp;$AE111&amp;".*",TabSynthez[Page4],"Indéterminé")&gt;0,0,1),0)</f>
        <v>1</v>
      </c>
      <c r="AK224" s="261">
        <f>IF(COUNTIFS(TabSynthez[Test],"="&amp;$AE111&amp;".*",TabSynthez[Page5],"Invalidé")&gt;0,IF(COUNTIFS(TabSynthez[Test],"="&amp;$AE111&amp;".*",TabSynthez[Page5],"Indéterminé")&gt;0,0,1),0)</f>
        <v>1</v>
      </c>
      <c r="AL224" s="261">
        <f>IF(COUNTIFS(TabSynthez[Test],"="&amp;$AE111&amp;".*",TabSynthez[Page6],"Invalidé")&gt;0,IF(COUNTIFS(TabSynthez[Test],"="&amp;$AE111&amp;".*",TabSynthez[Page6],"Indéterminé")&gt;0,0,1),0)</f>
        <v>1</v>
      </c>
      <c r="AM224" s="261">
        <f>IF(COUNTIFS(TabSynthez[Test],"="&amp;$AE111&amp;".*",TabSynthez[Page7],"Invalidé")&gt;0,IF(COUNTIFS(TabSynthez[Test],"="&amp;$AE111&amp;".*",TabSynthez[Page7],"Indéterminé")&gt;0,0,1),0)</f>
        <v>1</v>
      </c>
      <c r="AN224" s="261">
        <f>IF(COUNTIFS(TabSynthez[Test],"="&amp;$AE111&amp;".*",TabSynthez[Page8],"Invalidé")&gt;0,IF(COUNTIFS(TabSynthez[Test],"="&amp;$AE111&amp;".*",TabSynthez[Page8],"Indéterminé")&gt;0,0,1),0)</f>
        <v>1</v>
      </c>
      <c r="AO224" s="261">
        <f>IF(COUNTIFS(TabSynthez[Test],"="&amp;$AE111&amp;".*",TabSynthez[Page9],"Invalidé")&gt;0,IF(COUNTIFS(TabSynthez[Test],"="&amp;$AE111&amp;".*",TabSynthez[Page9],"Indéterminé")&gt;0,0,1),0)</f>
        <v>1</v>
      </c>
      <c r="AP224" s="261">
        <f>IF(COUNTIFS(TabSynthez[Test],"="&amp;$AE111&amp;".*",TabSynthez[Page10],"Invalidé")&gt;0,IF(COUNTIFS(TabSynthez[Test],"="&amp;$AE111&amp;".*",TabSynthez[Page10],"Indéterminé")&gt;0,0,1),0)</f>
        <v>1</v>
      </c>
      <c r="AQ224" s="261">
        <f>IF(COUNTIFS(TabSynthez[Test],"="&amp;$AE111&amp;".*",TabSynthez[Page11],"Invalidé")&gt;0,IF(COUNTIFS(TabSynthez[Test],"="&amp;$AE111&amp;".*",TabSynthez[Page11],"Indéterminé")&gt;0,0,1),0)</f>
        <v>1</v>
      </c>
      <c r="AR224" s="261">
        <f>IF(COUNTIFS(TabSynthez[Test],"="&amp;$AE111&amp;".*",TabSynthez[Page12],"Invalidé")&gt;0,IF(COUNTIFS(TabSynthez[Test],"="&amp;$AE111&amp;".*",TabSynthez[Page12],"Indéterminé")&gt;0,0,1),0)</f>
        <v>1</v>
      </c>
      <c r="AS224" s="261">
        <f>IF(COUNTIFS(TabSynthez[Test],"="&amp;$AE111&amp;".*",TabSynthez[Page13],"Invalidé")&gt;0,IF(COUNTIFS(TabSynthez[Test],"="&amp;$AE111&amp;".*",TabSynthez[Page13],"Indéterminé")&gt;0,0,1),0)</f>
        <v>1</v>
      </c>
    </row>
    <row r="225" spans="1:45" s="9" customFormat="1" x14ac:dyDescent="0.25">
      <c r="A225" s="68"/>
      <c r="B225" s="78" t="str">
        <f>Modèle!B227</f>
        <v>Navigation</v>
      </c>
      <c r="C225" s="88" t="str">
        <f>Modèle!D227</f>
        <v>12.4.2</v>
      </c>
      <c r="D225" s="85" t="str">
        <f>Modèle!E227</f>
        <v>AA</v>
      </c>
      <c r="E225" s="194">
        <f ca="1">COUNTIF(OFFSET(Synthèse!$G234,0,0,1,COUNTA(Synthèse!$10:$10)-6),"="&amp;$E$1)</f>
        <v>0</v>
      </c>
      <c r="F225" s="194">
        <f ca="1">COUNTIF(OFFSET(Synthèse!$G234,0,0,1,COUNTA(Synthèse!$10:$10)-6),"="&amp;$F$1)</f>
        <v>0</v>
      </c>
      <c r="G225" s="194">
        <f ca="1">COUNTIF(OFFSET(Synthèse!$G234,0,0,1,COUNTA(Synthèse!$10:$10)-6),"="&amp;$G$1)</f>
        <v>0</v>
      </c>
      <c r="H225" s="194">
        <f ca="1">COUNTIF(OFFSET(Synthèse!$G234,0,0,1,COUNTA(Synthèse!$10:$10)-6),"="&amp;$H$1)</f>
        <v>13</v>
      </c>
      <c r="I225" s="219">
        <f t="shared" ca="1" si="15"/>
        <v>13</v>
      </c>
      <c r="J225" s="68"/>
      <c r="K225" s="96"/>
      <c r="S225" s="68"/>
      <c r="U225" s="68"/>
      <c r="X225" s="68"/>
      <c r="AA225" s="68"/>
      <c r="AD225" s="68"/>
      <c r="AE225" s="229" t="str">
        <f t="shared" si="16"/>
        <v>12.9</v>
      </c>
      <c r="AG225" s="261">
        <f>IF(COUNTIFS(TabSynthez[Test],"="&amp;$AE112&amp;".*",TabSynthez[Page1],"Invalidé")&gt;0,IF(COUNTIFS(TabSynthez[Test],"="&amp;$AE112&amp;".*",TabSynthez[Page1],"Indéterminé")&gt;0,0,1),0)</f>
        <v>0</v>
      </c>
      <c r="AH225" s="261">
        <f>IF(COUNTIFS(TabSynthez[Test],"="&amp;$AE112&amp;".*",TabSynthez[Page2],"Invalidé")&gt;0,IF(COUNTIFS(TabSynthez[Test],"="&amp;$AE112&amp;".*",TabSynthez[Page2],"Indéterminé")&gt;0,0,1),0)</f>
        <v>0</v>
      </c>
      <c r="AI225" s="261">
        <f>IF(COUNTIFS(TabSynthez[Test],"="&amp;$AE112&amp;".*",TabSynthez[Page3],"Invalidé")&gt;0,IF(COUNTIFS(TabSynthez[Test],"="&amp;$AE112&amp;".*",TabSynthez[Page3],"Indéterminé")&gt;0,0,1),0)</f>
        <v>0</v>
      </c>
      <c r="AJ225" s="261">
        <f>IF(COUNTIFS(TabSynthez[Test],"="&amp;$AE112&amp;".*",TabSynthez[Page4],"Invalidé")&gt;0,IF(COUNTIFS(TabSynthez[Test],"="&amp;$AE112&amp;".*",TabSynthez[Page4],"Indéterminé")&gt;0,0,1),0)</f>
        <v>0</v>
      </c>
      <c r="AK225" s="261">
        <f>IF(COUNTIFS(TabSynthez[Test],"="&amp;$AE112&amp;".*",TabSynthez[Page5],"Invalidé")&gt;0,IF(COUNTIFS(TabSynthez[Test],"="&amp;$AE112&amp;".*",TabSynthez[Page5],"Indéterminé")&gt;0,0,1),0)</f>
        <v>0</v>
      </c>
      <c r="AL225" s="261">
        <f>IF(COUNTIFS(TabSynthez[Test],"="&amp;$AE112&amp;".*",TabSynthez[Page6],"Invalidé")&gt;0,IF(COUNTIFS(TabSynthez[Test],"="&amp;$AE112&amp;".*",TabSynthez[Page6],"Indéterminé")&gt;0,0,1),0)</f>
        <v>0</v>
      </c>
      <c r="AM225" s="261">
        <f>IF(COUNTIFS(TabSynthez[Test],"="&amp;$AE112&amp;".*",TabSynthez[Page7],"Invalidé")&gt;0,IF(COUNTIFS(TabSynthez[Test],"="&amp;$AE112&amp;".*",TabSynthez[Page7],"Indéterminé")&gt;0,0,1),0)</f>
        <v>0</v>
      </c>
      <c r="AN225" s="261">
        <f>IF(COUNTIFS(TabSynthez[Test],"="&amp;$AE112&amp;".*",TabSynthez[Page8],"Invalidé")&gt;0,IF(COUNTIFS(TabSynthez[Test],"="&amp;$AE112&amp;".*",TabSynthez[Page8],"Indéterminé")&gt;0,0,1),0)</f>
        <v>0</v>
      </c>
      <c r="AO225" s="261">
        <f>IF(COUNTIFS(TabSynthez[Test],"="&amp;$AE112&amp;".*",TabSynthez[Page9],"Invalidé")&gt;0,IF(COUNTIFS(TabSynthez[Test],"="&amp;$AE112&amp;".*",TabSynthez[Page9],"Indéterminé")&gt;0,0,1),0)</f>
        <v>0</v>
      </c>
      <c r="AP225" s="261">
        <f>IF(COUNTIFS(TabSynthez[Test],"="&amp;$AE112&amp;".*",TabSynthez[Page10],"Invalidé")&gt;0,IF(COUNTIFS(TabSynthez[Test],"="&amp;$AE112&amp;".*",TabSynthez[Page10],"Indéterminé")&gt;0,0,1),0)</f>
        <v>0</v>
      </c>
      <c r="AQ225" s="261">
        <f>IF(COUNTIFS(TabSynthez[Test],"="&amp;$AE112&amp;".*",TabSynthez[Page11],"Invalidé")&gt;0,IF(COUNTIFS(TabSynthez[Test],"="&amp;$AE112&amp;".*",TabSynthez[Page11],"Indéterminé")&gt;0,0,1),0)</f>
        <v>0</v>
      </c>
      <c r="AR225" s="261">
        <f>IF(COUNTIFS(TabSynthez[Test],"="&amp;$AE112&amp;".*",TabSynthez[Page12],"Invalidé")&gt;0,IF(COUNTIFS(TabSynthez[Test],"="&amp;$AE112&amp;".*",TabSynthez[Page12],"Indéterminé")&gt;0,0,1),0)</f>
        <v>0</v>
      </c>
      <c r="AS225" s="261">
        <f>IF(COUNTIFS(TabSynthez[Test],"="&amp;$AE112&amp;".*",TabSynthez[Page13],"Invalidé")&gt;0,IF(COUNTIFS(TabSynthez[Test],"="&amp;$AE112&amp;".*",TabSynthez[Page13],"Indéterminé")&gt;0,0,1),0)</f>
        <v>0</v>
      </c>
    </row>
    <row r="226" spans="1:45" s="9" customFormat="1" x14ac:dyDescent="0.25">
      <c r="A226" s="68"/>
      <c r="B226" s="78" t="str">
        <f>Modèle!B228</f>
        <v>Navigation</v>
      </c>
      <c r="C226" s="88" t="str">
        <f>Modèle!D228</f>
        <v>12.4.3</v>
      </c>
      <c r="D226" s="85" t="str">
        <f>Modèle!E228</f>
        <v>AA</v>
      </c>
      <c r="E226" s="194">
        <f ca="1">COUNTIF(OFFSET(Synthèse!$G235,0,0,1,COUNTA(Synthèse!$10:$10)-6),"="&amp;$E$1)</f>
        <v>0</v>
      </c>
      <c r="F226" s="194">
        <f ca="1">COUNTIF(OFFSET(Synthèse!$G235,0,0,1,COUNTA(Synthèse!$10:$10)-6),"="&amp;$F$1)</f>
        <v>0</v>
      </c>
      <c r="G226" s="194">
        <f ca="1">COUNTIF(OFFSET(Synthèse!$G235,0,0,1,COUNTA(Synthèse!$10:$10)-6),"="&amp;$G$1)</f>
        <v>0</v>
      </c>
      <c r="H226" s="194">
        <f ca="1">COUNTIF(OFFSET(Synthèse!$G235,0,0,1,COUNTA(Synthèse!$10:$10)-6),"="&amp;$H$1)</f>
        <v>13</v>
      </c>
      <c r="I226" s="219">
        <f t="shared" ca="1" si="15"/>
        <v>13</v>
      </c>
      <c r="J226" s="68"/>
      <c r="K226" s="96"/>
      <c r="S226" s="68"/>
      <c r="U226" s="68"/>
      <c r="X226" s="68"/>
      <c r="AA226" s="68"/>
      <c r="AD226" s="68"/>
      <c r="AE226" s="229" t="str">
        <f t="shared" si="16"/>
        <v>12.10</v>
      </c>
      <c r="AG226" s="261">
        <f>IF(COUNTIFS(TabSynthez[Test],"="&amp;$AE113&amp;".*",TabSynthez[Page1],"Invalidé")&gt;0,IF(COUNTIFS(TabSynthez[Test],"="&amp;$AE113&amp;".*",TabSynthez[Page1],"Indéterminé")&gt;0,0,1),0)</f>
        <v>0</v>
      </c>
      <c r="AH226" s="261">
        <f>IF(COUNTIFS(TabSynthez[Test],"="&amp;$AE113&amp;".*",TabSynthez[Page2],"Invalidé")&gt;0,IF(COUNTIFS(TabSynthez[Test],"="&amp;$AE113&amp;".*",TabSynthez[Page2],"Indéterminé")&gt;0,0,1),0)</f>
        <v>0</v>
      </c>
      <c r="AI226" s="261">
        <f>IF(COUNTIFS(TabSynthez[Test],"="&amp;$AE113&amp;".*",TabSynthez[Page3],"Invalidé")&gt;0,IF(COUNTIFS(TabSynthez[Test],"="&amp;$AE113&amp;".*",TabSynthez[Page3],"Indéterminé")&gt;0,0,1),0)</f>
        <v>0</v>
      </c>
      <c r="AJ226" s="261">
        <f>IF(COUNTIFS(TabSynthez[Test],"="&amp;$AE113&amp;".*",TabSynthez[Page4],"Invalidé")&gt;0,IF(COUNTIFS(TabSynthez[Test],"="&amp;$AE113&amp;".*",TabSynthez[Page4],"Indéterminé")&gt;0,0,1),0)</f>
        <v>0</v>
      </c>
      <c r="AK226" s="261">
        <f>IF(COUNTIFS(TabSynthez[Test],"="&amp;$AE113&amp;".*",TabSynthez[Page5],"Invalidé")&gt;0,IF(COUNTIFS(TabSynthez[Test],"="&amp;$AE113&amp;".*",TabSynthez[Page5],"Indéterminé")&gt;0,0,1),0)</f>
        <v>0</v>
      </c>
      <c r="AL226" s="261">
        <f>IF(COUNTIFS(TabSynthez[Test],"="&amp;$AE113&amp;".*",TabSynthez[Page6],"Invalidé")&gt;0,IF(COUNTIFS(TabSynthez[Test],"="&amp;$AE113&amp;".*",TabSynthez[Page6],"Indéterminé")&gt;0,0,1),0)</f>
        <v>0</v>
      </c>
      <c r="AM226" s="261">
        <f>IF(COUNTIFS(TabSynthez[Test],"="&amp;$AE113&amp;".*",TabSynthez[Page7],"Invalidé")&gt;0,IF(COUNTIFS(TabSynthez[Test],"="&amp;$AE113&amp;".*",TabSynthez[Page7],"Indéterminé")&gt;0,0,1),0)</f>
        <v>0</v>
      </c>
      <c r="AN226" s="261">
        <f>IF(COUNTIFS(TabSynthez[Test],"="&amp;$AE113&amp;".*",TabSynthez[Page8],"Invalidé")&gt;0,IF(COUNTIFS(TabSynthez[Test],"="&amp;$AE113&amp;".*",TabSynthez[Page8],"Indéterminé")&gt;0,0,1),0)</f>
        <v>0</v>
      </c>
      <c r="AO226" s="261">
        <f>IF(COUNTIFS(TabSynthez[Test],"="&amp;$AE113&amp;".*",TabSynthez[Page9],"Invalidé")&gt;0,IF(COUNTIFS(TabSynthez[Test],"="&amp;$AE113&amp;".*",TabSynthez[Page9],"Indéterminé")&gt;0,0,1),0)</f>
        <v>0</v>
      </c>
      <c r="AP226" s="261">
        <f>IF(COUNTIFS(TabSynthez[Test],"="&amp;$AE113&amp;".*",TabSynthez[Page10],"Invalidé")&gt;0,IF(COUNTIFS(TabSynthez[Test],"="&amp;$AE113&amp;".*",TabSynthez[Page10],"Indéterminé")&gt;0,0,1),0)</f>
        <v>0</v>
      </c>
      <c r="AQ226" s="261">
        <f>IF(COUNTIFS(TabSynthez[Test],"="&amp;$AE113&amp;".*",TabSynthez[Page11],"Invalidé")&gt;0,IF(COUNTIFS(TabSynthez[Test],"="&amp;$AE113&amp;".*",TabSynthez[Page11],"Indéterminé")&gt;0,0,1),0)</f>
        <v>0</v>
      </c>
      <c r="AR226" s="261">
        <f>IF(COUNTIFS(TabSynthez[Test],"="&amp;$AE113&amp;".*",TabSynthez[Page12],"Invalidé")&gt;0,IF(COUNTIFS(TabSynthez[Test],"="&amp;$AE113&amp;".*",TabSynthez[Page12],"Indéterminé")&gt;0,0,1),0)</f>
        <v>0</v>
      </c>
      <c r="AS226" s="261">
        <f>IF(COUNTIFS(TabSynthez[Test],"="&amp;$AE113&amp;".*",TabSynthez[Page13],"Invalidé")&gt;0,IF(COUNTIFS(TabSynthez[Test],"="&amp;$AE113&amp;".*",TabSynthez[Page13],"Indéterminé")&gt;0,0,1),0)</f>
        <v>0</v>
      </c>
    </row>
    <row r="227" spans="1:45" s="9" customFormat="1" x14ac:dyDescent="0.25">
      <c r="A227" s="68"/>
      <c r="B227" s="79" t="str">
        <f>Modèle!B229</f>
        <v>Navigation</v>
      </c>
      <c r="C227" s="89" t="str">
        <f>Modèle!D229</f>
        <v>12.5.1</v>
      </c>
      <c r="D227" s="87" t="str">
        <f>Modèle!E229</f>
        <v>AA</v>
      </c>
      <c r="E227" s="195">
        <f ca="1">COUNTIF(OFFSET(Synthèse!$G236,0,0,1,COUNTA(Synthèse!$10:$10)-6),"="&amp;$E$1)</f>
        <v>0</v>
      </c>
      <c r="F227" s="195">
        <f ca="1">COUNTIF(OFFSET(Synthèse!$G236,0,0,1,COUNTA(Synthèse!$10:$10)-6),"="&amp;$F$1)</f>
        <v>0</v>
      </c>
      <c r="G227" s="195">
        <f ca="1">COUNTIF(OFFSET(Synthèse!$G236,0,0,1,COUNTA(Synthèse!$10:$10)-6),"="&amp;$G$1)</f>
        <v>0</v>
      </c>
      <c r="H227" s="195">
        <f ca="1">COUNTIF(OFFSET(Synthèse!$G236,0,0,1,COUNTA(Synthèse!$10:$10)-6),"="&amp;$H$1)</f>
        <v>13</v>
      </c>
      <c r="I227" s="219">
        <f t="shared" ca="1" si="15"/>
        <v>13</v>
      </c>
      <c r="J227" s="68"/>
      <c r="K227" s="96"/>
      <c r="S227" s="68"/>
      <c r="U227" s="68"/>
      <c r="X227" s="68"/>
      <c r="AA227" s="68"/>
      <c r="AD227" s="68"/>
      <c r="AE227" s="229" t="str">
        <f t="shared" si="16"/>
        <v>12.11</v>
      </c>
      <c r="AG227" s="261">
        <f>IF(COUNTIFS(TabSynthez[Test],"="&amp;$AE114&amp;".*",TabSynthez[Page1],"Invalidé")&gt;0,IF(COUNTIFS(TabSynthez[Test],"="&amp;$AE114&amp;".*",TabSynthez[Page1],"Indéterminé")&gt;0,0,1),0)</f>
        <v>0</v>
      </c>
      <c r="AH227" s="261">
        <f>IF(COUNTIFS(TabSynthez[Test],"="&amp;$AE114&amp;".*",TabSynthez[Page2],"Invalidé")&gt;0,IF(COUNTIFS(TabSynthez[Test],"="&amp;$AE114&amp;".*",TabSynthez[Page2],"Indéterminé")&gt;0,0,1),0)</f>
        <v>0</v>
      </c>
      <c r="AI227" s="261">
        <f>IF(COUNTIFS(TabSynthez[Test],"="&amp;$AE114&amp;".*",TabSynthez[Page3],"Invalidé")&gt;0,IF(COUNTIFS(TabSynthez[Test],"="&amp;$AE114&amp;".*",TabSynthez[Page3],"Indéterminé")&gt;0,0,1),0)</f>
        <v>0</v>
      </c>
      <c r="AJ227" s="261">
        <f>IF(COUNTIFS(TabSynthez[Test],"="&amp;$AE114&amp;".*",TabSynthez[Page4],"Invalidé")&gt;0,IF(COUNTIFS(TabSynthez[Test],"="&amp;$AE114&amp;".*",TabSynthez[Page4],"Indéterminé")&gt;0,0,1),0)</f>
        <v>1</v>
      </c>
      <c r="AK227" s="261">
        <f>IF(COUNTIFS(TabSynthez[Test],"="&amp;$AE114&amp;".*",TabSynthez[Page5],"Invalidé")&gt;0,IF(COUNTIFS(TabSynthez[Test],"="&amp;$AE114&amp;".*",TabSynthez[Page5],"Indéterminé")&gt;0,0,1),0)</f>
        <v>0</v>
      </c>
      <c r="AL227" s="261">
        <f>IF(COUNTIFS(TabSynthez[Test],"="&amp;$AE114&amp;".*",TabSynthez[Page6],"Invalidé")&gt;0,IF(COUNTIFS(TabSynthez[Test],"="&amp;$AE114&amp;".*",TabSynthez[Page6],"Indéterminé")&gt;0,0,1),0)</f>
        <v>0</v>
      </c>
      <c r="AM227" s="261">
        <f>IF(COUNTIFS(TabSynthez[Test],"="&amp;$AE114&amp;".*",TabSynthez[Page7],"Invalidé")&gt;0,IF(COUNTIFS(TabSynthez[Test],"="&amp;$AE114&amp;".*",TabSynthez[Page7],"Indéterminé")&gt;0,0,1),0)</f>
        <v>0</v>
      </c>
      <c r="AN227" s="261">
        <f>IF(COUNTIFS(TabSynthez[Test],"="&amp;$AE114&amp;".*",TabSynthez[Page8],"Invalidé")&gt;0,IF(COUNTIFS(TabSynthez[Test],"="&amp;$AE114&amp;".*",TabSynthez[Page8],"Indéterminé")&gt;0,0,1),0)</f>
        <v>0</v>
      </c>
      <c r="AO227" s="261">
        <f>IF(COUNTIFS(TabSynthez[Test],"="&amp;$AE114&amp;".*",TabSynthez[Page9],"Invalidé")&gt;0,IF(COUNTIFS(TabSynthez[Test],"="&amp;$AE114&amp;".*",TabSynthez[Page9],"Indéterminé")&gt;0,0,1),0)</f>
        <v>0</v>
      </c>
      <c r="AP227" s="261">
        <f>IF(COUNTIFS(TabSynthez[Test],"="&amp;$AE114&amp;".*",TabSynthez[Page10],"Invalidé")&gt;0,IF(COUNTIFS(TabSynthez[Test],"="&amp;$AE114&amp;".*",TabSynthez[Page10],"Indéterminé")&gt;0,0,1),0)</f>
        <v>0</v>
      </c>
      <c r="AQ227" s="261">
        <f>IF(COUNTIFS(TabSynthez[Test],"="&amp;$AE114&amp;".*",TabSynthez[Page11],"Invalidé")&gt;0,IF(COUNTIFS(TabSynthez[Test],"="&amp;$AE114&amp;".*",TabSynthez[Page11],"Indéterminé")&gt;0,0,1),0)</f>
        <v>0</v>
      </c>
      <c r="AR227" s="261">
        <f>IF(COUNTIFS(TabSynthez[Test],"="&amp;$AE114&amp;".*",TabSynthez[Page12],"Invalidé")&gt;0,IF(COUNTIFS(TabSynthez[Test],"="&amp;$AE114&amp;".*",TabSynthez[Page12],"Indéterminé")&gt;0,0,1),0)</f>
        <v>0</v>
      </c>
      <c r="AS227" s="261">
        <f>IF(COUNTIFS(TabSynthez[Test],"="&amp;$AE114&amp;".*",TabSynthez[Page13],"Invalidé")&gt;0,IF(COUNTIFS(TabSynthez[Test],"="&amp;$AE114&amp;".*",TabSynthez[Page13],"Indéterminé")&gt;0,0,1),0)</f>
        <v>0</v>
      </c>
    </row>
    <row r="228" spans="1:45" s="9" customFormat="1" x14ac:dyDescent="0.25">
      <c r="A228" s="68"/>
      <c r="B228" s="79" t="str">
        <f>Modèle!B230</f>
        <v>Navigation</v>
      </c>
      <c r="C228" s="89" t="str">
        <f>Modèle!D230</f>
        <v>12.5.2</v>
      </c>
      <c r="D228" s="87" t="str">
        <f>Modèle!E230</f>
        <v>AA</v>
      </c>
      <c r="E228" s="195">
        <f ca="1">COUNTIF(OFFSET(Synthèse!$G237,0,0,1,COUNTA(Synthèse!$10:$10)-6),"="&amp;$E$1)</f>
        <v>0</v>
      </c>
      <c r="F228" s="195">
        <f ca="1">COUNTIF(OFFSET(Synthèse!$G237,0,0,1,COUNTA(Synthèse!$10:$10)-6),"="&amp;$F$1)</f>
        <v>0</v>
      </c>
      <c r="G228" s="195">
        <f ca="1">COUNTIF(OFFSET(Synthèse!$G237,0,0,1,COUNTA(Synthèse!$10:$10)-6),"="&amp;$G$1)</f>
        <v>0</v>
      </c>
      <c r="H228" s="195">
        <f ca="1">COUNTIF(OFFSET(Synthèse!$G237,0,0,1,COUNTA(Synthèse!$10:$10)-6),"="&amp;$H$1)</f>
        <v>13</v>
      </c>
      <c r="I228" s="219">
        <f t="shared" ca="1" si="15"/>
        <v>13</v>
      </c>
      <c r="J228" s="68"/>
      <c r="K228" s="96"/>
      <c r="S228" s="68"/>
      <c r="U228" s="68"/>
      <c r="X228" s="68"/>
      <c r="AA228" s="68"/>
      <c r="AD228" s="68"/>
      <c r="AE228" s="229" t="str">
        <f t="shared" si="16"/>
        <v>13.1</v>
      </c>
      <c r="AG228" s="261">
        <f>IF(COUNTIFS(TabSynthez[Test],"="&amp;$AE115&amp;".*",TabSynthez[Page1],"Invalidé")&gt;0,IF(COUNTIFS(TabSynthez[Test],"="&amp;$AE115&amp;".*",TabSynthez[Page1],"Indéterminé")&gt;0,0,1),0)</f>
        <v>0</v>
      </c>
      <c r="AH228" s="261">
        <f>IF(COUNTIFS(TabSynthez[Test],"="&amp;$AE115&amp;".*",TabSynthez[Page2],"Invalidé")&gt;0,IF(COUNTIFS(TabSynthez[Test],"="&amp;$AE115&amp;".*",TabSynthez[Page2],"Indéterminé")&gt;0,0,1),0)</f>
        <v>0</v>
      </c>
      <c r="AI228" s="261">
        <f>IF(COUNTIFS(TabSynthez[Test],"="&amp;$AE115&amp;".*",TabSynthez[Page3],"Invalidé")&gt;0,IF(COUNTIFS(TabSynthez[Test],"="&amp;$AE115&amp;".*",TabSynthez[Page3],"Indéterminé")&gt;0,0,1),0)</f>
        <v>0</v>
      </c>
      <c r="AJ228" s="261">
        <f>IF(COUNTIFS(TabSynthez[Test],"="&amp;$AE115&amp;".*",TabSynthez[Page4],"Invalidé")&gt;0,IF(COUNTIFS(TabSynthez[Test],"="&amp;$AE115&amp;".*",TabSynthez[Page4],"Indéterminé")&gt;0,0,1),0)</f>
        <v>0</v>
      </c>
      <c r="AK228" s="261">
        <f>IF(COUNTIFS(TabSynthez[Test],"="&amp;$AE115&amp;".*",TabSynthez[Page5],"Invalidé")&gt;0,IF(COUNTIFS(TabSynthez[Test],"="&amp;$AE115&amp;".*",TabSynthez[Page5],"Indéterminé")&gt;0,0,1),0)</f>
        <v>0</v>
      </c>
      <c r="AL228" s="261">
        <f>IF(COUNTIFS(TabSynthez[Test],"="&amp;$AE115&amp;".*",TabSynthez[Page6],"Invalidé")&gt;0,IF(COUNTIFS(TabSynthez[Test],"="&amp;$AE115&amp;".*",TabSynthez[Page6],"Indéterminé")&gt;0,0,1),0)</f>
        <v>0</v>
      </c>
      <c r="AM228" s="261">
        <f>IF(COUNTIFS(TabSynthez[Test],"="&amp;$AE115&amp;".*",TabSynthez[Page7],"Invalidé")&gt;0,IF(COUNTIFS(TabSynthez[Test],"="&amp;$AE115&amp;".*",TabSynthez[Page7],"Indéterminé")&gt;0,0,1),0)</f>
        <v>0</v>
      </c>
      <c r="AN228" s="261">
        <f>IF(COUNTIFS(TabSynthez[Test],"="&amp;$AE115&amp;".*",TabSynthez[Page8],"Invalidé")&gt;0,IF(COUNTIFS(TabSynthez[Test],"="&amp;$AE115&amp;".*",TabSynthez[Page8],"Indéterminé")&gt;0,0,1),0)</f>
        <v>0</v>
      </c>
      <c r="AO228" s="261">
        <f>IF(COUNTIFS(TabSynthez[Test],"="&amp;$AE115&amp;".*",TabSynthez[Page9],"Invalidé")&gt;0,IF(COUNTIFS(TabSynthez[Test],"="&amp;$AE115&amp;".*",TabSynthez[Page9],"Indéterminé")&gt;0,0,1),0)</f>
        <v>0</v>
      </c>
      <c r="AP228" s="261">
        <f>IF(COUNTIFS(TabSynthez[Test],"="&amp;$AE115&amp;".*",TabSynthez[Page10],"Invalidé")&gt;0,IF(COUNTIFS(TabSynthez[Test],"="&amp;$AE115&amp;".*",TabSynthez[Page10],"Indéterminé")&gt;0,0,1),0)</f>
        <v>0</v>
      </c>
      <c r="AQ228" s="261">
        <f>IF(COUNTIFS(TabSynthez[Test],"="&amp;$AE115&amp;".*",TabSynthez[Page11],"Invalidé")&gt;0,IF(COUNTIFS(TabSynthez[Test],"="&amp;$AE115&amp;".*",TabSynthez[Page11],"Indéterminé")&gt;0,0,1),0)</f>
        <v>0</v>
      </c>
      <c r="AR228" s="261">
        <f>IF(COUNTIFS(TabSynthez[Test],"="&amp;$AE115&amp;".*",TabSynthez[Page12],"Invalidé")&gt;0,IF(COUNTIFS(TabSynthez[Test],"="&amp;$AE115&amp;".*",TabSynthez[Page12],"Indéterminé")&gt;0,0,1),0)</f>
        <v>0</v>
      </c>
      <c r="AS228" s="261">
        <f>IF(COUNTIFS(TabSynthez[Test],"="&amp;$AE115&amp;".*",TabSynthez[Page13],"Invalidé")&gt;0,IF(COUNTIFS(TabSynthez[Test],"="&amp;$AE115&amp;".*",TabSynthez[Page13],"Indéterminé")&gt;0,0,1),0)</f>
        <v>0</v>
      </c>
    </row>
    <row r="229" spans="1:45" s="9" customFormat="1" x14ac:dyDescent="0.25">
      <c r="A229" s="68"/>
      <c r="B229" s="79" t="str">
        <f>Modèle!B231</f>
        <v>Navigation</v>
      </c>
      <c r="C229" s="89" t="str">
        <f>Modèle!D231</f>
        <v>12.5.3</v>
      </c>
      <c r="D229" s="87" t="str">
        <f>Modèle!E231</f>
        <v>AA</v>
      </c>
      <c r="E229" s="195">
        <f ca="1">COUNTIF(OFFSET(Synthèse!$G238,0,0,1,COUNTA(Synthèse!$10:$10)-6),"="&amp;$E$1)</f>
        <v>0</v>
      </c>
      <c r="F229" s="195">
        <f ca="1">COUNTIF(OFFSET(Synthèse!$G238,0,0,1,COUNTA(Synthèse!$10:$10)-6),"="&amp;$F$1)</f>
        <v>0</v>
      </c>
      <c r="G229" s="195">
        <f ca="1">COUNTIF(OFFSET(Synthèse!$G238,0,0,1,COUNTA(Synthèse!$10:$10)-6),"="&amp;$G$1)</f>
        <v>0</v>
      </c>
      <c r="H229" s="195">
        <f ca="1">COUNTIF(OFFSET(Synthèse!$G238,0,0,1,COUNTA(Synthèse!$10:$10)-6),"="&amp;$H$1)</f>
        <v>13</v>
      </c>
      <c r="I229" s="219">
        <f t="shared" ca="1" si="15"/>
        <v>13</v>
      </c>
      <c r="J229" s="68"/>
      <c r="K229" s="96"/>
      <c r="S229" s="68"/>
      <c r="U229" s="68"/>
      <c r="X229" s="68"/>
      <c r="AA229" s="68"/>
      <c r="AD229" s="68"/>
      <c r="AE229" s="229" t="str">
        <f t="shared" si="16"/>
        <v>13.2</v>
      </c>
      <c r="AG229" s="261">
        <f>IF(COUNTIFS(TabSynthez[Test],"="&amp;$AE116&amp;".*",TabSynthez[Page1],"Invalidé")&gt;0,IF(COUNTIFS(TabSynthez[Test],"="&amp;$AE116&amp;".*",TabSynthez[Page1],"Indéterminé")&gt;0,0,1),0)</f>
        <v>0</v>
      </c>
      <c r="AH229" s="261">
        <f>IF(COUNTIFS(TabSynthez[Test],"="&amp;$AE116&amp;".*",TabSynthez[Page2],"Invalidé")&gt;0,IF(COUNTIFS(TabSynthez[Test],"="&amp;$AE116&amp;".*",TabSynthez[Page2],"Indéterminé")&gt;0,0,1),0)</f>
        <v>0</v>
      </c>
      <c r="AI229" s="261">
        <f>IF(COUNTIFS(TabSynthez[Test],"="&amp;$AE116&amp;".*",TabSynthez[Page3],"Invalidé")&gt;0,IF(COUNTIFS(TabSynthez[Test],"="&amp;$AE116&amp;".*",TabSynthez[Page3],"Indéterminé")&gt;0,0,1),0)</f>
        <v>0</v>
      </c>
      <c r="AJ229" s="261">
        <f>IF(COUNTIFS(TabSynthez[Test],"="&amp;$AE116&amp;".*",TabSynthez[Page4],"Invalidé")&gt;0,IF(COUNTIFS(TabSynthez[Test],"="&amp;$AE116&amp;".*",TabSynthez[Page4],"Indéterminé")&gt;0,0,1),0)</f>
        <v>0</v>
      </c>
      <c r="AK229" s="261">
        <f>IF(COUNTIFS(TabSynthez[Test],"="&amp;$AE116&amp;".*",TabSynthez[Page5],"Invalidé")&gt;0,IF(COUNTIFS(TabSynthez[Test],"="&amp;$AE116&amp;".*",TabSynthez[Page5],"Indéterminé")&gt;0,0,1),0)</f>
        <v>0</v>
      </c>
      <c r="AL229" s="261">
        <f>IF(COUNTIFS(TabSynthez[Test],"="&amp;$AE116&amp;".*",TabSynthez[Page6],"Invalidé")&gt;0,IF(COUNTIFS(TabSynthez[Test],"="&amp;$AE116&amp;".*",TabSynthez[Page6],"Indéterminé")&gt;0,0,1),0)</f>
        <v>0</v>
      </c>
      <c r="AM229" s="261">
        <f>IF(COUNTIFS(TabSynthez[Test],"="&amp;$AE116&amp;".*",TabSynthez[Page7],"Invalidé")&gt;0,IF(COUNTIFS(TabSynthez[Test],"="&amp;$AE116&amp;".*",TabSynthez[Page7],"Indéterminé")&gt;0,0,1),0)</f>
        <v>0</v>
      </c>
      <c r="AN229" s="261">
        <f>IF(COUNTIFS(TabSynthez[Test],"="&amp;$AE116&amp;".*",TabSynthez[Page8],"Invalidé")&gt;0,IF(COUNTIFS(TabSynthez[Test],"="&amp;$AE116&amp;".*",TabSynthez[Page8],"Indéterminé")&gt;0,0,1),0)</f>
        <v>0</v>
      </c>
      <c r="AO229" s="261">
        <f>IF(COUNTIFS(TabSynthez[Test],"="&amp;$AE116&amp;".*",TabSynthez[Page9],"Invalidé")&gt;0,IF(COUNTIFS(TabSynthez[Test],"="&amp;$AE116&amp;".*",TabSynthez[Page9],"Indéterminé")&gt;0,0,1),0)</f>
        <v>0</v>
      </c>
      <c r="AP229" s="261">
        <f>IF(COUNTIFS(TabSynthez[Test],"="&amp;$AE116&amp;".*",TabSynthez[Page10],"Invalidé")&gt;0,IF(COUNTIFS(TabSynthez[Test],"="&amp;$AE116&amp;".*",TabSynthez[Page10],"Indéterminé")&gt;0,0,1),0)</f>
        <v>0</v>
      </c>
      <c r="AQ229" s="261">
        <f>IF(COUNTIFS(TabSynthez[Test],"="&amp;$AE116&amp;".*",TabSynthez[Page11],"Invalidé")&gt;0,IF(COUNTIFS(TabSynthez[Test],"="&amp;$AE116&amp;".*",TabSynthez[Page11],"Indéterminé")&gt;0,0,1),0)</f>
        <v>0</v>
      </c>
      <c r="AR229" s="261">
        <f>IF(COUNTIFS(TabSynthez[Test],"="&amp;$AE116&amp;".*",TabSynthez[Page12],"Invalidé")&gt;0,IF(COUNTIFS(TabSynthez[Test],"="&amp;$AE116&amp;".*",TabSynthez[Page12],"Indéterminé")&gt;0,0,1),0)</f>
        <v>0</v>
      </c>
      <c r="AS229" s="261">
        <f>IF(COUNTIFS(TabSynthez[Test],"="&amp;$AE116&amp;".*",TabSynthez[Page13],"Invalidé")&gt;0,IF(COUNTIFS(TabSynthez[Test],"="&amp;$AE116&amp;".*",TabSynthez[Page13],"Indéterminé")&gt;0,0,1),0)</f>
        <v>0</v>
      </c>
    </row>
    <row r="230" spans="1:45" s="9" customFormat="1" x14ac:dyDescent="0.25">
      <c r="A230" s="68"/>
      <c r="B230" s="78" t="str">
        <f>Modèle!B232</f>
        <v>Navigation</v>
      </c>
      <c r="C230" s="88" t="str">
        <f>Modèle!D232</f>
        <v>12.6.1</v>
      </c>
      <c r="D230" s="85" t="str">
        <f>Modèle!E232</f>
        <v>A</v>
      </c>
      <c r="E230" s="194">
        <f ca="1">COUNTIF(OFFSET(Synthèse!$G239,0,0,1,COUNTA(Synthèse!$10:$10)-6),"="&amp;$E$1)</f>
        <v>13</v>
      </c>
      <c r="F230" s="194">
        <f ca="1">COUNTIF(OFFSET(Synthèse!$G239,0,0,1,COUNTA(Synthèse!$10:$10)-6),"="&amp;$F$1)</f>
        <v>0</v>
      </c>
      <c r="G230" s="194">
        <f ca="1">COUNTIF(OFFSET(Synthèse!$G239,0,0,1,COUNTA(Synthèse!$10:$10)-6),"="&amp;$G$1)</f>
        <v>0</v>
      </c>
      <c r="H230" s="194">
        <f ca="1">COUNTIF(OFFSET(Synthèse!$G239,0,0,1,COUNTA(Synthèse!$10:$10)-6),"="&amp;$H$1)</f>
        <v>0</v>
      </c>
      <c r="I230" s="219">
        <f t="shared" ca="1" si="15"/>
        <v>13</v>
      </c>
      <c r="J230" s="68"/>
      <c r="K230" s="96"/>
      <c r="S230" s="68"/>
      <c r="U230" s="68"/>
      <c r="X230" s="68"/>
      <c r="AA230" s="68"/>
      <c r="AD230" s="68"/>
      <c r="AE230" s="229" t="str">
        <f t="shared" ref="AE230:AE239" si="17">$AE117</f>
        <v>13.3</v>
      </c>
      <c r="AG230" s="261">
        <f>IF(COUNTIFS(TabSynthez[Test],"="&amp;$AE117&amp;".*",TabSynthez[Page1],"Invalidé")&gt;0,IF(COUNTIFS(TabSynthez[Test],"="&amp;$AE117&amp;".*",TabSynthez[Page1],"Indéterminé")&gt;0,0,1),0)</f>
        <v>0</v>
      </c>
      <c r="AH230" s="261">
        <f>IF(COUNTIFS(TabSynthez[Test],"="&amp;$AE117&amp;".*",TabSynthez[Page2],"Invalidé")&gt;0,IF(COUNTIFS(TabSynthez[Test],"="&amp;$AE117&amp;".*",TabSynthez[Page2],"Indéterminé")&gt;0,0,1),0)</f>
        <v>0</v>
      </c>
      <c r="AI230" s="261">
        <f>IF(COUNTIFS(TabSynthez[Test],"="&amp;$AE117&amp;".*",TabSynthez[Page3],"Invalidé")&gt;0,IF(COUNTIFS(TabSynthez[Test],"="&amp;$AE117&amp;".*",TabSynthez[Page3],"Indéterminé")&gt;0,0,1),0)</f>
        <v>0</v>
      </c>
      <c r="AJ230" s="261">
        <f>IF(COUNTIFS(TabSynthez[Test],"="&amp;$AE117&amp;".*",TabSynthez[Page4],"Invalidé")&gt;0,IF(COUNTIFS(TabSynthez[Test],"="&amp;$AE117&amp;".*",TabSynthez[Page4],"Indéterminé")&gt;0,0,1),0)</f>
        <v>0</v>
      </c>
      <c r="AK230" s="261">
        <f>IF(COUNTIFS(TabSynthez[Test],"="&amp;$AE117&amp;".*",TabSynthez[Page5],"Invalidé")&gt;0,IF(COUNTIFS(TabSynthez[Test],"="&amp;$AE117&amp;".*",TabSynthez[Page5],"Indéterminé")&gt;0,0,1),0)</f>
        <v>0</v>
      </c>
      <c r="AL230" s="261">
        <f>IF(COUNTIFS(TabSynthez[Test],"="&amp;$AE117&amp;".*",TabSynthez[Page6],"Invalidé")&gt;0,IF(COUNTIFS(TabSynthez[Test],"="&amp;$AE117&amp;".*",TabSynthez[Page6],"Indéterminé")&gt;0,0,1),0)</f>
        <v>0</v>
      </c>
      <c r="AM230" s="261">
        <f>IF(COUNTIFS(TabSynthez[Test],"="&amp;$AE117&amp;".*",TabSynthez[Page7],"Invalidé")&gt;0,IF(COUNTIFS(TabSynthez[Test],"="&amp;$AE117&amp;".*",TabSynthez[Page7],"Indéterminé")&gt;0,0,1),0)</f>
        <v>0</v>
      </c>
      <c r="AN230" s="261">
        <f>IF(COUNTIFS(TabSynthez[Test],"="&amp;$AE117&amp;".*",TabSynthez[Page8],"Invalidé")&gt;0,IF(COUNTIFS(TabSynthez[Test],"="&amp;$AE117&amp;".*",TabSynthez[Page8],"Indéterminé")&gt;0,0,1),0)</f>
        <v>0</v>
      </c>
      <c r="AO230" s="261">
        <f>IF(COUNTIFS(TabSynthez[Test],"="&amp;$AE117&amp;".*",TabSynthez[Page9],"Invalidé")&gt;0,IF(COUNTIFS(TabSynthez[Test],"="&amp;$AE117&amp;".*",TabSynthez[Page9],"Indéterminé")&gt;0,0,1),0)</f>
        <v>0</v>
      </c>
      <c r="AP230" s="261">
        <f>IF(COUNTIFS(TabSynthez[Test],"="&amp;$AE117&amp;".*",TabSynthez[Page10],"Invalidé")&gt;0,IF(COUNTIFS(TabSynthez[Test],"="&amp;$AE117&amp;".*",TabSynthez[Page10],"Indéterminé")&gt;0,0,1),0)</f>
        <v>1</v>
      </c>
      <c r="AQ230" s="261">
        <f>IF(COUNTIFS(TabSynthez[Test],"="&amp;$AE117&amp;".*",TabSynthez[Page11],"Invalidé")&gt;0,IF(COUNTIFS(TabSynthez[Test],"="&amp;$AE117&amp;".*",TabSynthez[Page11],"Indéterminé")&gt;0,0,1),0)</f>
        <v>0</v>
      </c>
      <c r="AR230" s="261">
        <f>IF(COUNTIFS(TabSynthez[Test],"="&amp;$AE117&amp;".*",TabSynthez[Page12],"Invalidé")&gt;0,IF(COUNTIFS(TabSynthez[Test],"="&amp;$AE117&amp;".*",TabSynthez[Page12],"Indéterminé")&gt;0,0,1),0)</f>
        <v>0</v>
      </c>
      <c r="AS230" s="261">
        <f>IF(COUNTIFS(TabSynthez[Test],"="&amp;$AE117&amp;".*",TabSynthez[Page13],"Invalidé")&gt;0,IF(COUNTIFS(TabSynthez[Test],"="&amp;$AE117&amp;".*",TabSynthez[Page13],"Indéterminé")&gt;0,0,1),0)</f>
        <v>0</v>
      </c>
    </row>
    <row r="231" spans="1:45" s="9" customFormat="1" x14ac:dyDescent="0.25">
      <c r="A231" s="68"/>
      <c r="B231" s="79" t="str">
        <f>Modèle!B233</f>
        <v>Navigation</v>
      </c>
      <c r="C231" s="89" t="str">
        <f>Modèle!D233</f>
        <v>12.7.1</v>
      </c>
      <c r="D231" s="87" t="str">
        <f>Modèle!E233</f>
        <v>A</v>
      </c>
      <c r="E231" s="195">
        <f ca="1">COUNTIF(OFFSET(Synthèse!$G240,0,0,1,COUNTA(Synthèse!$10:$10)-6),"="&amp;$E$1)</f>
        <v>0</v>
      </c>
      <c r="F231" s="195">
        <f ca="1">COUNTIF(OFFSET(Synthèse!$G240,0,0,1,COUNTA(Synthèse!$10:$10)-6),"="&amp;$F$1)</f>
        <v>13</v>
      </c>
      <c r="G231" s="195">
        <f ca="1">COUNTIF(OFFSET(Synthèse!$G240,0,0,1,COUNTA(Synthèse!$10:$10)-6),"="&amp;$G$1)</f>
        <v>0</v>
      </c>
      <c r="H231" s="195">
        <f ca="1">COUNTIF(OFFSET(Synthèse!$G240,0,0,1,COUNTA(Synthèse!$10:$10)-6),"="&amp;$H$1)</f>
        <v>0</v>
      </c>
      <c r="I231" s="219">
        <f t="shared" ca="1" si="15"/>
        <v>13</v>
      </c>
      <c r="J231" s="68"/>
      <c r="K231" s="96"/>
      <c r="S231" s="68"/>
      <c r="U231" s="68"/>
      <c r="X231" s="68"/>
      <c r="AA231" s="68"/>
      <c r="AD231" s="68"/>
      <c r="AE231" s="229" t="str">
        <f t="shared" si="17"/>
        <v>13.4</v>
      </c>
      <c r="AG231" s="261">
        <f>IF(COUNTIFS(TabSynthez[Test],"="&amp;$AE118&amp;".*",TabSynthez[Page1],"Invalidé")&gt;0,IF(COUNTIFS(TabSynthez[Test],"="&amp;$AE118&amp;".*",TabSynthez[Page1],"Indéterminé")&gt;0,0,1),0)</f>
        <v>0</v>
      </c>
      <c r="AH231" s="261">
        <f>IF(COUNTIFS(TabSynthez[Test],"="&amp;$AE118&amp;".*",TabSynthez[Page2],"Invalidé")&gt;0,IF(COUNTIFS(TabSynthez[Test],"="&amp;$AE118&amp;".*",TabSynthez[Page2],"Indéterminé")&gt;0,0,1),0)</f>
        <v>0</v>
      </c>
      <c r="AI231" s="261">
        <f>IF(COUNTIFS(TabSynthez[Test],"="&amp;$AE118&amp;".*",TabSynthez[Page3],"Invalidé")&gt;0,IF(COUNTIFS(TabSynthez[Test],"="&amp;$AE118&amp;".*",TabSynthez[Page3],"Indéterminé")&gt;0,0,1),0)</f>
        <v>0</v>
      </c>
      <c r="AJ231" s="261">
        <f>IF(COUNTIFS(TabSynthez[Test],"="&amp;$AE118&amp;".*",TabSynthez[Page4],"Invalidé")&gt;0,IF(COUNTIFS(TabSynthez[Test],"="&amp;$AE118&amp;".*",TabSynthez[Page4],"Indéterminé")&gt;0,0,1),0)</f>
        <v>0</v>
      </c>
      <c r="AK231" s="261">
        <f>IF(COUNTIFS(TabSynthez[Test],"="&amp;$AE118&amp;".*",TabSynthez[Page5],"Invalidé")&gt;0,IF(COUNTIFS(TabSynthez[Test],"="&amp;$AE118&amp;".*",TabSynthez[Page5],"Indéterminé")&gt;0,0,1),0)</f>
        <v>0</v>
      </c>
      <c r="AL231" s="261">
        <f>IF(COUNTIFS(TabSynthez[Test],"="&amp;$AE118&amp;".*",TabSynthez[Page6],"Invalidé")&gt;0,IF(COUNTIFS(TabSynthez[Test],"="&amp;$AE118&amp;".*",TabSynthez[Page6],"Indéterminé")&gt;0,0,1),0)</f>
        <v>0</v>
      </c>
      <c r="AM231" s="261">
        <f>IF(COUNTIFS(TabSynthez[Test],"="&amp;$AE118&amp;".*",TabSynthez[Page7],"Invalidé")&gt;0,IF(COUNTIFS(TabSynthez[Test],"="&amp;$AE118&amp;".*",TabSynthez[Page7],"Indéterminé")&gt;0,0,1),0)</f>
        <v>0</v>
      </c>
      <c r="AN231" s="261">
        <f>IF(COUNTIFS(TabSynthez[Test],"="&amp;$AE118&amp;".*",TabSynthez[Page8],"Invalidé")&gt;0,IF(COUNTIFS(TabSynthez[Test],"="&amp;$AE118&amp;".*",TabSynthez[Page8],"Indéterminé")&gt;0,0,1),0)</f>
        <v>0</v>
      </c>
      <c r="AO231" s="261">
        <f>IF(COUNTIFS(TabSynthez[Test],"="&amp;$AE118&amp;".*",TabSynthez[Page9],"Invalidé")&gt;0,IF(COUNTIFS(TabSynthez[Test],"="&amp;$AE118&amp;".*",TabSynthez[Page9],"Indéterminé")&gt;0,0,1),0)</f>
        <v>0</v>
      </c>
      <c r="AP231" s="261">
        <f>IF(COUNTIFS(TabSynthez[Test],"="&amp;$AE118&amp;".*",TabSynthez[Page10],"Invalidé")&gt;0,IF(COUNTIFS(TabSynthez[Test],"="&amp;$AE118&amp;".*",TabSynthez[Page10],"Indéterminé")&gt;0,0,1),0)</f>
        <v>0</v>
      </c>
      <c r="AQ231" s="261">
        <f>IF(COUNTIFS(TabSynthez[Test],"="&amp;$AE118&amp;".*",TabSynthez[Page11],"Invalidé")&gt;0,IF(COUNTIFS(TabSynthez[Test],"="&amp;$AE118&amp;".*",TabSynthez[Page11],"Indéterminé")&gt;0,0,1),0)</f>
        <v>0</v>
      </c>
      <c r="AR231" s="261">
        <f>IF(COUNTIFS(TabSynthez[Test],"="&amp;$AE118&amp;".*",TabSynthez[Page12],"Invalidé")&gt;0,IF(COUNTIFS(TabSynthez[Test],"="&amp;$AE118&amp;".*",TabSynthez[Page12],"Indéterminé")&gt;0,0,1),0)</f>
        <v>0</v>
      </c>
      <c r="AS231" s="261">
        <f>IF(COUNTIFS(TabSynthez[Test],"="&amp;$AE118&amp;".*",TabSynthez[Page13],"Invalidé")&gt;0,IF(COUNTIFS(TabSynthez[Test],"="&amp;$AE118&amp;".*",TabSynthez[Page13],"Indéterminé")&gt;0,0,1),0)</f>
        <v>0</v>
      </c>
    </row>
    <row r="232" spans="1:45" s="9" customFormat="1" x14ac:dyDescent="0.25">
      <c r="A232" s="68"/>
      <c r="B232" s="79" t="str">
        <f>Modèle!B234</f>
        <v>Navigation</v>
      </c>
      <c r="C232" s="89" t="str">
        <f>Modèle!D234</f>
        <v>12.7.2</v>
      </c>
      <c r="D232" s="87" t="str">
        <f>Modèle!E234</f>
        <v>A</v>
      </c>
      <c r="E232" s="195">
        <f ca="1">COUNTIF(OFFSET(Synthèse!$G241,0,0,1,COUNTA(Synthèse!$10:$10)-6),"="&amp;$E$1)</f>
        <v>0</v>
      </c>
      <c r="F232" s="195">
        <f ca="1">COUNTIF(OFFSET(Synthèse!$G241,0,0,1,COUNTA(Synthèse!$10:$10)-6),"="&amp;$F$1)</f>
        <v>13</v>
      </c>
      <c r="G232" s="195">
        <f ca="1">COUNTIF(OFFSET(Synthèse!$G241,0,0,1,COUNTA(Synthèse!$10:$10)-6),"="&amp;$G$1)</f>
        <v>0</v>
      </c>
      <c r="H232" s="195">
        <f ca="1">COUNTIF(OFFSET(Synthèse!$G241,0,0,1,COUNTA(Synthèse!$10:$10)-6),"="&amp;$H$1)</f>
        <v>0</v>
      </c>
      <c r="I232" s="219">
        <f t="shared" ca="1" si="15"/>
        <v>13</v>
      </c>
      <c r="J232" s="68"/>
      <c r="K232" s="96"/>
      <c r="S232" s="68"/>
      <c r="U232" s="68"/>
      <c r="X232" s="68"/>
      <c r="AA232" s="68"/>
      <c r="AD232" s="68"/>
      <c r="AE232" s="229" t="str">
        <f t="shared" si="17"/>
        <v>13.5</v>
      </c>
      <c r="AG232" s="261">
        <f>IF(COUNTIFS(TabSynthez[Test],"="&amp;$AE119&amp;".*",TabSynthez[Page1],"Invalidé")&gt;0,IF(COUNTIFS(TabSynthez[Test],"="&amp;$AE119&amp;".*",TabSynthez[Page1],"Indéterminé")&gt;0,0,1),0)</f>
        <v>0</v>
      </c>
      <c r="AH232" s="261">
        <f>IF(COUNTIFS(TabSynthez[Test],"="&amp;$AE119&amp;".*",TabSynthez[Page2],"Invalidé")&gt;0,IF(COUNTIFS(TabSynthez[Test],"="&amp;$AE119&amp;".*",TabSynthez[Page2],"Indéterminé")&gt;0,0,1),0)</f>
        <v>0</v>
      </c>
      <c r="AI232" s="261">
        <f>IF(COUNTIFS(TabSynthez[Test],"="&amp;$AE119&amp;".*",TabSynthez[Page3],"Invalidé")&gt;0,IF(COUNTIFS(TabSynthez[Test],"="&amp;$AE119&amp;".*",TabSynthez[Page3],"Indéterminé")&gt;0,0,1),0)</f>
        <v>0</v>
      </c>
      <c r="AJ232" s="261">
        <f>IF(COUNTIFS(TabSynthez[Test],"="&amp;$AE119&amp;".*",TabSynthez[Page4],"Invalidé")&gt;0,IF(COUNTIFS(TabSynthez[Test],"="&amp;$AE119&amp;".*",TabSynthez[Page4],"Indéterminé")&gt;0,0,1),0)</f>
        <v>0</v>
      </c>
      <c r="AK232" s="261">
        <f>IF(COUNTIFS(TabSynthez[Test],"="&amp;$AE119&amp;".*",TabSynthez[Page5],"Invalidé")&gt;0,IF(COUNTIFS(TabSynthez[Test],"="&amp;$AE119&amp;".*",TabSynthez[Page5],"Indéterminé")&gt;0,0,1),0)</f>
        <v>0</v>
      </c>
      <c r="AL232" s="261">
        <f>IF(COUNTIFS(TabSynthez[Test],"="&amp;$AE119&amp;".*",TabSynthez[Page6],"Invalidé")&gt;0,IF(COUNTIFS(TabSynthez[Test],"="&amp;$AE119&amp;".*",TabSynthez[Page6],"Indéterminé")&gt;0,0,1),0)</f>
        <v>0</v>
      </c>
      <c r="AM232" s="261">
        <f>IF(COUNTIFS(TabSynthez[Test],"="&amp;$AE119&amp;".*",TabSynthez[Page7],"Invalidé")&gt;0,IF(COUNTIFS(TabSynthez[Test],"="&amp;$AE119&amp;".*",TabSynthez[Page7],"Indéterminé")&gt;0,0,1),0)</f>
        <v>0</v>
      </c>
      <c r="AN232" s="261">
        <f>IF(COUNTIFS(TabSynthez[Test],"="&amp;$AE119&amp;".*",TabSynthez[Page8],"Invalidé")&gt;0,IF(COUNTIFS(TabSynthez[Test],"="&amp;$AE119&amp;".*",TabSynthez[Page8],"Indéterminé")&gt;0,0,1),0)</f>
        <v>0</v>
      </c>
      <c r="AO232" s="261">
        <f>IF(COUNTIFS(TabSynthez[Test],"="&amp;$AE119&amp;".*",TabSynthez[Page9],"Invalidé")&gt;0,IF(COUNTIFS(TabSynthez[Test],"="&amp;$AE119&amp;".*",TabSynthez[Page9],"Indéterminé")&gt;0,0,1),0)</f>
        <v>0</v>
      </c>
      <c r="AP232" s="261">
        <f>IF(COUNTIFS(TabSynthez[Test],"="&amp;$AE119&amp;".*",TabSynthez[Page10],"Invalidé")&gt;0,IF(COUNTIFS(TabSynthez[Test],"="&amp;$AE119&amp;".*",TabSynthez[Page10],"Indéterminé")&gt;0,0,1),0)</f>
        <v>0</v>
      </c>
      <c r="AQ232" s="261">
        <f>IF(COUNTIFS(TabSynthez[Test],"="&amp;$AE119&amp;".*",TabSynthez[Page11],"Invalidé")&gt;0,IF(COUNTIFS(TabSynthez[Test],"="&amp;$AE119&amp;".*",TabSynthez[Page11],"Indéterminé")&gt;0,0,1),0)</f>
        <v>0</v>
      </c>
      <c r="AR232" s="261">
        <f>IF(COUNTIFS(TabSynthez[Test],"="&amp;$AE119&amp;".*",TabSynthez[Page12],"Invalidé")&gt;0,IF(COUNTIFS(TabSynthez[Test],"="&amp;$AE119&amp;".*",TabSynthez[Page12],"Indéterminé")&gt;0,0,1),0)</f>
        <v>0</v>
      </c>
      <c r="AS232" s="261">
        <f>IF(COUNTIFS(TabSynthez[Test],"="&amp;$AE119&amp;".*",TabSynthez[Page13],"Invalidé")&gt;0,IF(COUNTIFS(TabSynthez[Test],"="&amp;$AE119&amp;".*",TabSynthez[Page13],"Indéterminé")&gt;0,0,1),0)</f>
        <v>0</v>
      </c>
    </row>
    <row r="233" spans="1:45" s="9" customFormat="1" x14ac:dyDescent="0.25">
      <c r="A233" s="68"/>
      <c r="B233" s="78" t="str">
        <f>Modèle!B235</f>
        <v>Navigation</v>
      </c>
      <c r="C233" s="88" t="str">
        <f>Modèle!D235</f>
        <v>12.8.1</v>
      </c>
      <c r="D233" s="85" t="str">
        <f>Modèle!E235</f>
        <v>A</v>
      </c>
      <c r="E233" s="194">
        <f ca="1">COUNTIF(OFFSET(Synthèse!$G242,0,0,1,COUNTA(Synthèse!$10:$10)-6),"="&amp;$E$1)</f>
        <v>13</v>
      </c>
      <c r="F233" s="194">
        <f ca="1">COUNTIF(OFFSET(Synthèse!$G242,0,0,1,COUNTA(Synthèse!$10:$10)-6),"="&amp;$F$1)</f>
        <v>0</v>
      </c>
      <c r="G233" s="194">
        <f ca="1">COUNTIF(OFFSET(Synthèse!$G242,0,0,1,COUNTA(Synthèse!$10:$10)-6),"="&amp;$G$1)</f>
        <v>0</v>
      </c>
      <c r="H233" s="194">
        <f ca="1">COUNTIF(OFFSET(Synthèse!$G242,0,0,1,COUNTA(Synthèse!$10:$10)-6),"="&amp;$H$1)</f>
        <v>0</v>
      </c>
      <c r="I233" s="219">
        <f t="shared" ca="1" si="15"/>
        <v>13</v>
      </c>
      <c r="J233" s="68"/>
      <c r="K233" s="96"/>
      <c r="S233" s="68"/>
      <c r="U233" s="68"/>
      <c r="X233" s="68"/>
      <c r="AA233" s="68"/>
      <c r="AD233" s="68"/>
      <c r="AE233" s="229" t="str">
        <f t="shared" si="17"/>
        <v>13.6</v>
      </c>
      <c r="AG233" s="261">
        <f>IF(COUNTIFS(TabSynthez[Test],"="&amp;$AE120&amp;".*",TabSynthez[Page1],"Invalidé")&gt;0,IF(COUNTIFS(TabSynthez[Test],"="&amp;$AE120&amp;".*",TabSynthez[Page1],"Indéterminé")&gt;0,0,1),0)</f>
        <v>0</v>
      </c>
      <c r="AH233" s="261">
        <f>IF(COUNTIFS(TabSynthez[Test],"="&amp;$AE120&amp;".*",TabSynthez[Page2],"Invalidé")&gt;0,IF(COUNTIFS(TabSynthez[Test],"="&amp;$AE120&amp;".*",TabSynthez[Page2],"Indéterminé")&gt;0,0,1),0)</f>
        <v>0</v>
      </c>
      <c r="AI233" s="261">
        <f>IF(COUNTIFS(TabSynthez[Test],"="&amp;$AE120&amp;".*",TabSynthez[Page3],"Invalidé")&gt;0,IF(COUNTIFS(TabSynthez[Test],"="&amp;$AE120&amp;".*",TabSynthez[Page3],"Indéterminé")&gt;0,0,1),0)</f>
        <v>0</v>
      </c>
      <c r="AJ233" s="261">
        <f>IF(COUNTIFS(TabSynthez[Test],"="&amp;$AE120&amp;".*",TabSynthez[Page4],"Invalidé")&gt;0,IF(COUNTIFS(TabSynthez[Test],"="&amp;$AE120&amp;".*",TabSynthez[Page4],"Indéterminé")&gt;0,0,1),0)</f>
        <v>0</v>
      </c>
      <c r="AK233" s="261">
        <f>IF(COUNTIFS(TabSynthez[Test],"="&amp;$AE120&amp;".*",TabSynthez[Page5],"Invalidé")&gt;0,IF(COUNTIFS(TabSynthez[Test],"="&amp;$AE120&amp;".*",TabSynthez[Page5],"Indéterminé")&gt;0,0,1),0)</f>
        <v>0</v>
      </c>
      <c r="AL233" s="261">
        <f>IF(COUNTIFS(TabSynthez[Test],"="&amp;$AE120&amp;".*",TabSynthez[Page6],"Invalidé")&gt;0,IF(COUNTIFS(TabSynthez[Test],"="&amp;$AE120&amp;".*",TabSynthez[Page6],"Indéterminé")&gt;0,0,1),0)</f>
        <v>0</v>
      </c>
      <c r="AM233" s="261">
        <f>IF(COUNTIFS(TabSynthez[Test],"="&amp;$AE120&amp;".*",TabSynthez[Page7],"Invalidé")&gt;0,IF(COUNTIFS(TabSynthez[Test],"="&amp;$AE120&amp;".*",TabSynthez[Page7],"Indéterminé")&gt;0,0,1),0)</f>
        <v>0</v>
      </c>
      <c r="AN233" s="261">
        <f>IF(COUNTIFS(TabSynthez[Test],"="&amp;$AE120&amp;".*",TabSynthez[Page8],"Invalidé")&gt;0,IF(COUNTIFS(TabSynthez[Test],"="&amp;$AE120&amp;".*",TabSynthez[Page8],"Indéterminé")&gt;0,0,1),0)</f>
        <v>0</v>
      </c>
      <c r="AO233" s="261">
        <f>IF(COUNTIFS(TabSynthez[Test],"="&amp;$AE120&amp;".*",TabSynthez[Page9],"Invalidé")&gt;0,IF(COUNTIFS(TabSynthez[Test],"="&amp;$AE120&amp;".*",TabSynthez[Page9],"Indéterminé")&gt;0,0,1),0)</f>
        <v>0</v>
      </c>
      <c r="AP233" s="261">
        <f>IF(COUNTIFS(TabSynthez[Test],"="&amp;$AE120&amp;".*",TabSynthez[Page10],"Invalidé")&gt;0,IF(COUNTIFS(TabSynthez[Test],"="&amp;$AE120&amp;".*",TabSynthez[Page10],"Indéterminé")&gt;0,0,1),0)</f>
        <v>0</v>
      </c>
      <c r="AQ233" s="261">
        <f>IF(COUNTIFS(TabSynthez[Test],"="&amp;$AE120&amp;".*",TabSynthez[Page11],"Invalidé")&gt;0,IF(COUNTIFS(TabSynthez[Test],"="&amp;$AE120&amp;".*",TabSynthez[Page11],"Indéterminé")&gt;0,0,1),0)</f>
        <v>0</v>
      </c>
      <c r="AR233" s="261">
        <f>IF(COUNTIFS(TabSynthez[Test],"="&amp;$AE120&amp;".*",TabSynthez[Page12],"Invalidé")&gt;0,IF(COUNTIFS(TabSynthez[Test],"="&amp;$AE120&amp;".*",TabSynthez[Page12],"Indéterminé")&gt;0,0,1),0)</f>
        <v>0</v>
      </c>
      <c r="AS233" s="261">
        <f>IF(COUNTIFS(TabSynthez[Test],"="&amp;$AE120&amp;".*",TabSynthez[Page13],"Invalidé")&gt;0,IF(COUNTIFS(TabSynthez[Test],"="&amp;$AE120&amp;".*",TabSynthez[Page13],"Indéterminé")&gt;0,0,1),0)</f>
        <v>0</v>
      </c>
    </row>
    <row r="234" spans="1:45" s="9" customFormat="1" x14ac:dyDescent="0.25">
      <c r="A234" s="68"/>
      <c r="B234" s="78" t="str">
        <f>Modèle!B236</f>
        <v>Navigation</v>
      </c>
      <c r="C234" s="88" t="str">
        <f>Modèle!D236</f>
        <v>12.8.2</v>
      </c>
      <c r="D234" s="85" t="str">
        <f>Modèle!E236</f>
        <v>A</v>
      </c>
      <c r="E234" s="194">
        <f ca="1">COUNTIF(OFFSET(Synthèse!$G243,0,0,1,COUNTA(Synthèse!$10:$10)-6),"="&amp;$E$1)</f>
        <v>2</v>
      </c>
      <c r="F234" s="194">
        <f ca="1">COUNTIF(OFFSET(Synthèse!$G243,0,0,1,COUNTA(Synthèse!$10:$10)-6),"="&amp;$F$1)</f>
        <v>4</v>
      </c>
      <c r="G234" s="194">
        <f ca="1">COUNTIF(OFFSET(Synthèse!$G243,0,0,1,COUNTA(Synthèse!$10:$10)-6),"="&amp;$G$1)</f>
        <v>0</v>
      </c>
      <c r="H234" s="194">
        <f ca="1">COUNTIF(OFFSET(Synthèse!$G243,0,0,1,COUNTA(Synthèse!$10:$10)-6),"="&amp;$H$1)</f>
        <v>7</v>
      </c>
      <c r="I234" s="219">
        <f t="shared" ca="1" si="15"/>
        <v>13</v>
      </c>
      <c r="J234" s="68"/>
      <c r="K234" s="96"/>
      <c r="S234" s="68"/>
      <c r="U234" s="68"/>
      <c r="X234" s="68"/>
      <c r="AA234" s="68"/>
      <c r="AD234" s="68"/>
      <c r="AE234" s="229" t="str">
        <f t="shared" si="17"/>
        <v>13.7</v>
      </c>
      <c r="AG234" s="261">
        <f>IF(COUNTIFS(TabSynthez[Test],"="&amp;$AE121&amp;".*",TabSynthez[Page1],"Invalidé")&gt;0,IF(COUNTIFS(TabSynthez[Test],"="&amp;$AE121&amp;".*",TabSynthez[Page1],"Indéterminé")&gt;0,0,1),0)</f>
        <v>0</v>
      </c>
      <c r="AH234" s="261">
        <f>IF(COUNTIFS(TabSynthez[Test],"="&amp;$AE121&amp;".*",TabSynthez[Page2],"Invalidé")&gt;0,IF(COUNTIFS(TabSynthez[Test],"="&amp;$AE121&amp;".*",TabSynthez[Page2],"Indéterminé")&gt;0,0,1),0)</f>
        <v>0</v>
      </c>
      <c r="AI234" s="261">
        <f>IF(COUNTIFS(TabSynthez[Test],"="&amp;$AE121&amp;".*",TabSynthez[Page3],"Invalidé")&gt;0,IF(COUNTIFS(TabSynthez[Test],"="&amp;$AE121&amp;".*",TabSynthez[Page3],"Indéterminé")&gt;0,0,1),0)</f>
        <v>0</v>
      </c>
      <c r="AJ234" s="261">
        <f>IF(COUNTIFS(TabSynthez[Test],"="&amp;$AE121&amp;".*",TabSynthez[Page4],"Invalidé")&gt;0,IF(COUNTIFS(TabSynthez[Test],"="&amp;$AE121&amp;".*",TabSynthez[Page4],"Indéterminé")&gt;0,0,1),0)</f>
        <v>0</v>
      </c>
      <c r="AK234" s="261">
        <f>IF(COUNTIFS(TabSynthez[Test],"="&amp;$AE121&amp;".*",TabSynthez[Page5],"Invalidé")&gt;0,IF(COUNTIFS(TabSynthez[Test],"="&amp;$AE121&amp;".*",TabSynthez[Page5],"Indéterminé")&gt;0,0,1),0)</f>
        <v>0</v>
      </c>
      <c r="AL234" s="261">
        <f>IF(COUNTIFS(TabSynthez[Test],"="&amp;$AE121&amp;".*",TabSynthez[Page6],"Invalidé")&gt;0,IF(COUNTIFS(TabSynthez[Test],"="&amp;$AE121&amp;".*",TabSynthez[Page6],"Indéterminé")&gt;0,0,1),0)</f>
        <v>0</v>
      </c>
      <c r="AM234" s="261">
        <f>IF(COUNTIFS(TabSynthez[Test],"="&amp;$AE121&amp;".*",TabSynthez[Page7],"Invalidé")&gt;0,IF(COUNTIFS(TabSynthez[Test],"="&amp;$AE121&amp;".*",TabSynthez[Page7],"Indéterminé")&gt;0,0,1),0)</f>
        <v>0</v>
      </c>
      <c r="AN234" s="261">
        <f>IF(COUNTIFS(TabSynthez[Test],"="&amp;$AE121&amp;".*",TabSynthez[Page8],"Invalidé")&gt;0,IF(COUNTIFS(TabSynthez[Test],"="&amp;$AE121&amp;".*",TabSynthez[Page8],"Indéterminé")&gt;0,0,1),0)</f>
        <v>0</v>
      </c>
      <c r="AO234" s="261">
        <f>IF(COUNTIFS(TabSynthez[Test],"="&amp;$AE121&amp;".*",TabSynthez[Page9],"Invalidé")&gt;0,IF(COUNTIFS(TabSynthez[Test],"="&amp;$AE121&amp;".*",TabSynthez[Page9],"Indéterminé")&gt;0,0,1),0)</f>
        <v>0</v>
      </c>
      <c r="AP234" s="261">
        <f>IF(COUNTIFS(TabSynthez[Test],"="&amp;$AE121&amp;".*",TabSynthez[Page10],"Invalidé")&gt;0,IF(COUNTIFS(TabSynthez[Test],"="&amp;$AE121&amp;".*",TabSynthez[Page10],"Indéterminé")&gt;0,0,1),0)</f>
        <v>0</v>
      </c>
      <c r="AQ234" s="261">
        <f>IF(COUNTIFS(TabSynthez[Test],"="&amp;$AE121&amp;".*",TabSynthez[Page11],"Invalidé")&gt;0,IF(COUNTIFS(TabSynthez[Test],"="&amp;$AE121&amp;".*",TabSynthez[Page11],"Indéterminé")&gt;0,0,1),0)</f>
        <v>0</v>
      </c>
      <c r="AR234" s="261">
        <f>IF(COUNTIFS(TabSynthez[Test],"="&amp;$AE121&amp;".*",TabSynthez[Page12],"Invalidé")&gt;0,IF(COUNTIFS(TabSynthez[Test],"="&amp;$AE121&amp;".*",TabSynthez[Page12],"Indéterminé")&gt;0,0,1),0)</f>
        <v>0</v>
      </c>
      <c r="AS234" s="261">
        <f>IF(COUNTIFS(TabSynthez[Test],"="&amp;$AE121&amp;".*",TabSynthez[Page13],"Invalidé")&gt;0,IF(COUNTIFS(TabSynthez[Test],"="&amp;$AE121&amp;".*",TabSynthez[Page13],"Indéterminé")&gt;0,0,1),0)</f>
        <v>0</v>
      </c>
    </row>
    <row r="235" spans="1:45" s="9" customFormat="1" x14ac:dyDescent="0.25">
      <c r="A235" s="68"/>
      <c r="B235" s="79" t="str">
        <f>Modèle!B237</f>
        <v>Navigation</v>
      </c>
      <c r="C235" s="89" t="str">
        <f>Modèle!D237</f>
        <v>12.9.1</v>
      </c>
      <c r="D235" s="87" t="str">
        <f>Modèle!E237</f>
        <v>A</v>
      </c>
      <c r="E235" s="195">
        <f ca="1">COUNTIF(OFFSET(Synthèse!$G244,0,0,1,COUNTA(Synthèse!$10:$10)-6),"="&amp;$E$1)</f>
        <v>0</v>
      </c>
      <c r="F235" s="195">
        <f ca="1">COUNTIF(OFFSET(Synthèse!$G244,0,0,1,COUNTA(Synthèse!$10:$10)-6),"="&amp;$F$1)</f>
        <v>13</v>
      </c>
      <c r="G235" s="195">
        <f ca="1">COUNTIF(OFFSET(Synthèse!$G244,0,0,1,COUNTA(Synthèse!$10:$10)-6),"="&amp;$G$1)</f>
        <v>0</v>
      </c>
      <c r="H235" s="195">
        <f ca="1">COUNTIF(OFFSET(Synthèse!$G244,0,0,1,COUNTA(Synthèse!$10:$10)-6),"="&amp;$H$1)</f>
        <v>0</v>
      </c>
      <c r="I235" s="219">
        <f t="shared" ca="1" si="15"/>
        <v>13</v>
      </c>
      <c r="J235" s="68"/>
      <c r="K235" s="96"/>
      <c r="S235" s="68"/>
      <c r="U235" s="68"/>
      <c r="X235" s="68"/>
      <c r="AA235" s="68"/>
      <c r="AD235" s="68"/>
      <c r="AE235" s="229" t="str">
        <f t="shared" si="17"/>
        <v>13.8</v>
      </c>
      <c r="AG235" s="261">
        <f>IF(COUNTIFS(TabSynthez[Test],"="&amp;$AE122&amp;".*",TabSynthez[Page1],"Invalidé")&gt;0,IF(COUNTIFS(TabSynthez[Test],"="&amp;$AE122&amp;".*",TabSynthez[Page1],"Indéterminé")&gt;0,0,1),0)</f>
        <v>0</v>
      </c>
      <c r="AH235" s="261">
        <f>IF(COUNTIFS(TabSynthez[Test],"="&amp;$AE122&amp;".*",TabSynthez[Page2],"Invalidé")&gt;0,IF(COUNTIFS(TabSynthez[Test],"="&amp;$AE122&amp;".*",TabSynthez[Page2],"Indéterminé")&gt;0,0,1),0)</f>
        <v>0</v>
      </c>
      <c r="AI235" s="261">
        <f>IF(COUNTIFS(TabSynthez[Test],"="&amp;$AE122&amp;".*",TabSynthez[Page3],"Invalidé")&gt;0,IF(COUNTIFS(TabSynthez[Test],"="&amp;$AE122&amp;".*",TabSynthez[Page3],"Indéterminé")&gt;0,0,1),0)</f>
        <v>0</v>
      </c>
      <c r="AJ235" s="261">
        <f>IF(COUNTIFS(TabSynthez[Test],"="&amp;$AE122&amp;".*",TabSynthez[Page4],"Invalidé")&gt;0,IF(COUNTIFS(TabSynthez[Test],"="&amp;$AE122&amp;".*",TabSynthez[Page4],"Indéterminé")&gt;0,0,1),0)</f>
        <v>0</v>
      </c>
      <c r="AK235" s="261">
        <f>IF(COUNTIFS(TabSynthez[Test],"="&amp;$AE122&amp;".*",TabSynthez[Page5],"Invalidé")&gt;0,IF(COUNTIFS(TabSynthez[Test],"="&amp;$AE122&amp;".*",TabSynthez[Page5],"Indéterminé")&gt;0,0,1),0)</f>
        <v>0</v>
      </c>
      <c r="AL235" s="261">
        <f>IF(COUNTIFS(TabSynthez[Test],"="&amp;$AE122&amp;".*",TabSynthez[Page6],"Invalidé")&gt;0,IF(COUNTIFS(TabSynthez[Test],"="&amp;$AE122&amp;".*",TabSynthez[Page6],"Indéterminé")&gt;0,0,1),0)</f>
        <v>0</v>
      </c>
      <c r="AM235" s="261">
        <f>IF(COUNTIFS(TabSynthez[Test],"="&amp;$AE122&amp;".*",TabSynthez[Page7],"Invalidé")&gt;0,IF(COUNTIFS(TabSynthez[Test],"="&amp;$AE122&amp;".*",TabSynthez[Page7],"Indéterminé")&gt;0,0,1),0)</f>
        <v>0</v>
      </c>
      <c r="AN235" s="261">
        <f>IF(COUNTIFS(TabSynthez[Test],"="&amp;$AE122&amp;".*",TabSynthez[Page8],"Invalidé")&gt;0,IF(COUNTIFS(TabSynthez[Test],"="&amp;$AE122&amp;".*",TabSynthez[Page8],"Indéterminé")&gt;0,0,1),0)</f>
        <v>0</v>
      </c>
      <c r="AO235" s="261">
        <f>IF(COUNTIFS(TabSynthez[Test],"="&amp;$AE122&amp;".*",TabSynthez[Page9],"Invalidé")&gt;0,IF(COUNTIFS(TabSynthez[Test],"="&amp;$AE122&amp;".*",TabSynthez[Page9],"Indéterminé")&gt;0,0,1),0)</f>
        <v>0</v>
      </c>
      <c r="AP235" s="261">
        <f>IF(COUNTIFS(TabSynthez[Test],"="&amp;$AE122&amp;".*",TabSynthez[Page10],"Invalidé")&gt;0,IF(COUNTIFS(TabSynthez[Test],"="&amp;$AE122&amp;".*",TabSynthez[Page10],"Indéterminé")&gt;0,0,1),0)</f>
        <v>0</v>
      </c>
      <c r="AQ235" s="261">
        <f>IF(COUNTIFS(TabSynthez[Test],"="&amp;$AE122&amp;".*",TabSynthez[Page11],"Invalidé")&gt;0,IF(COUNTIFS(TabSynthez[Test],"="&amp;$AE122&amp;".*",TabSynthez[Page11],"Indéterminé")&gt;0,0,1),0)</f>
        <v>0</v>
      </c>
      <c r="AR235" s="261">
        <f>IF(COUNTIFS(TabSynthez[Test],"="&amp;$AE122&amp;".*",TabSynthez[Page12],"Invalidé")&gt;0,IF(COUNTIFS(TabSynthez[Test],"="&amp;$AE122&amp;".*",TabSynthez[Page12],"Indéterminé")&gt;0,0,1),0)</f>
        <v>0</v>
      </c>
      <c r="AS235" s="261">
        <f>IF(COUNTIFS(TabSynthez[Test],"="&amp;$AE122&amp;".*",TabSynthez[Page13],"Invalidé")&gt;0,IF(COUNTIFS(TabSynthez[Test],"="&amp;$AE122&amp;".*",TabSynthez[Page13],"Indéterminé")&gt;0,0,1),0)</f>
        <v>0</v>
      </c>
    </row>
    <row r="236" spans="1:45" s="9" customFormat="1" x14ac:dyDescent="0.25">
      <c r="A236" s="68"/>
      <c r="B236" s="78" t="str">
        <f>Modèle!B238</f>
        <v>Navigation</v>
      </c>
      <c r="C236" s="88" t="str">
        <f>Modèle!D238</f>
        <v>12.10.1</v>
      </c>
      <c r="D236" s="85" t="str">
        <f>Modèle!E238</f>
        <v>A</v>
      </c>
      <c r="E236" s="194">
        <f ca="1">COUNTIF(OFFSET(Synthèse!$G245,0,0,1,COUNTA(Synthèse!$10:$10)-6),"="&amp;$E$1)</f>
        <v>0</v>
      </c>
      <c r="F236" s="194">
        <f ca="1">COUNTIF(OFFSET(Synthèse!$G245,0,0,1,COUNTA(Synthèse!$10:$10)-6),"="&amp;$F$1)</f>
        <v>0</v>
      </c>
      <c r="G236" s="194">
        <f ca="1">COUNTIF(OFFSET(Synthèse!$G245,0,0,1,COUNTA(Synthèse!$10:$10)-6),"="&amp;$G$1)</f>
        <v>0</v>
      </c>
      <c r="H236" s="194">
        <f ca="1">COUNTIF(OFFSET(Synthèse!$G245,0,0,1,COUNTA(Synthèse!$10:$10)-6),"="&amp;$H$1)</f>
        <v>13</v>
      </c>
      <c r="I236" s="219">
        <f t="shared" ca="1" si="15"/>
        <v>13</v>
      </c>
      <c r="J236" s="68"/>
      <c r="K236" s="96"/>
      <c r="S236" s="68"/>
      <c r="U236" s="68"/>
      <c r="X236" s="68"/>
      <c r="AA236" s="68"/>
      <c r="AD236" s="68"/>
      <c r="AE236" s="229" t="str">
        <f t="shared" si="17"/>
        <v>13.9</v>
      </c>
      <c r="AG236" s="261">
        <f>IF(COUNTIFS(TabSynthez[Test],"="&amp;$AE123&amp;".*",TabSynthez[Page1],"Invalidé")&gt;0,IF(COUNTIFS(TabSynthez[Test],"="&amp;$AE123&amp;".*",TabSynthez[Page1],"Indéterminé")&gt;0,0,1),0)</f>
        <v>0</v>
      </c>
      <c r="AH236" s="261">
        <f>IF(COUNTIFS(TabSynthez[Test],"="&amp;$AE123&amp;".*",TabSynthez[Page2],"Invalidé")&gt;0,IF(COUNTIFS(TabSynthez[Test],"="&amp;$AE123&amp;".*",TabSynthez[Page2],"Indéterminé")&gt;0,0,1),0)</f>
        <v>0</v>
      </c>
      <c r="AI236" s="261">
        <f>IF(COUNTIFS(TabSynthez[Test],"="&amp;$AE123&amp;".*",TabSynthez[Page3],"Invalidé")&gt;0,IF(COUNTIFS(TabSynthez[Test],"="&amp;$AE123&amp;".*",TabSynthez[Page3],"Indéterminé")&gt;0,0,1),0)</f>
        <v>0</v>
      </c>
      <c r="AJ236" s="261">
        <f>IF(COUNTIFS(TabSynthez[Test],"="&amp;$AE123&amp;".*",TabSynthez[Page4],"Invalidé")&gt;0,IF(COUNTIFS(TabSynthez[Test],"="&amp;$AE123&amp;".*",TabSynthez[Page4],"Indéterminé")&gt;0,0,1),0)</f>
        <v>0</v>
      </c>
      <c r="AK236" s="261">
        <f>IF(COUNTIFS(TabSynthez[Test],"="&amp;$AE123&amp;".*",TabSynthez[Page5],"Invalidé")&gt;0,IF(COUNTIFS(TabSynthez[Test],"="&amp;$AE123&amp;".*",TabSynthez[Page5],"Indéterminé")&gt;0,0,1),0)</f>
        <v>0</v>
      </c>
      <c r="AL236" s="261">
        <f>IF(COUNTIFS(TabSynthez[Test],"="&amp;$AE123&amp;".*",TabSynthez[Page6],"Invalidé")&gt;0,IF(COUNTIFS(TabSynthez[Test],"="&amp;$AE123&amp;".*",TabSynthez[Page6],"Indéterminé")&gt;0,0,1),0)</f>
        <v>0</v>
      </c>
      <c r="AM236" s="261">
        <f>IF(COUNTIFS(TabSynthez[Test],"="&amp;$AE123&amp;".*",TabSynthez[Page7],"Invalidé")&gt;0,IF(COUNTIFS(TabSynthez[Test],"="&amp;$AE123&amp;".*",TabSynthez[Page7],"Indéterminé")&gt;0,0,1),0)</f>
        <v>0</v>
      </c>
      <c r="AN236" s="261">
        <f>IF(COUNTIFS(TabSynthez[Test],"="&amp;$AE123&amp;".*",TabSynthez[Page8],"Invalidé")&gt;0,IF(COUNTIFS(TabSynthez[Test],"="&amp;$AE123&amp;".*",TabSynthez[Page8],"Indéterminé")&gt;0,0,1),0)</f>
        <v>0</v>
      </c>
      <c r="AO236" s="261">
        <f>IF(COUNTIFS(TabSynthez[Test],"="&amp;$AE123&amp;".*",TabSynthez[Page9],"Invalidé")&gt;0,IF(COUNTIFS(TabSynthez[Test],"="&amp;$AE123&amp;".*",TabSynthez[Page9],"Indéterminé")&gt;0,0,1),0)</f>
        <v>0</v>
      </c>
      <c r="AP236" s="261">
        <f>IF(COUNTIFS(TabSynthez[Test],"="&amp;$AE123&amp;".*",TabSynthez[Page10],"Invalidé")&gt;0,IF(COUNTIFS(TabSynthez[Test],"="&amp;$AE123&amp;".*",TabSynthez[Page10],"Indéterminé")&gt;0,0,1),0)</f>
        <v>0</v>
      </c>
      <c r="AQ236" s="261">
        <f>IF(COUNTIFS(TabSynthez[Test],"="&amp;$AE123&amp;".*",TabSynthez[Page11],"Invalidé")&gt;0,IF(COUNTIFS(TabSynthez[Test],"="&amp;$AE123&amp;".*",TabSynthez[Page11],"Indéterminé")&gt;0,0,1),0)</f>
        <v>0</v>
      </c>
      <c r="AR236" s="261">
        <f>IF(COUNTIFS(TabSynthez[Test],"="&amp;$AE123&amp;".*",TabSynthez[Page12],"Invalidé")&gt;0,IF(COUNTIFS(TabSynthez[Test],"="&amp;$AE123&amp;".*",TabSynthez[Page12],"Indéterminé")&gt;0,0,1),0)</f>
        <v>0</v>
      </c>
      <c r="AS236" s="261">
        <f>IF(COUNTIFS(TabSynthez[Test],"="&amp;$AE123&amp;".*",TabSynthez[Page13],"Invalidé")&gt;0,IF(COUNTIFS(TabSynthez[Test],"="&amp;$AE123&amp;".*",TabSynthez[Page13],"Indéterminé")&gt;0,0,1),0)</f>
        <v>0</v>
      </c>
    </row>
    <row r="237" spans="1:45" s="9" customFormat="1" x14ac:dyDescent="0.25">
      <c r="A237" s="68"/>
      <c r="B237" s="79" t="str">
        <f>Modèle!B239</f>
        <v>Navigation</v>
      </c>
      <c r="C237" s="89" t="str">
        <f>Modèle!D239</f>
        <v>12.11.1</v>
      </c>
      <c r="D237" s="87" t="str">
        <f>Modèle!E239</f>
        <v>A</v>
      </c>
      <c r="E237" s="195">
        <f ca="1">COUNTIF(OFFSET(Synthèse!$G246,0,0,1,COUNTA(Synthèse!$10:$10)-6),"="&amp;$E$1)</f>
        <v>1</v>
      </c>
      <c r="F237" s="195">
        <f ca="1">COUNTIF(OFFSET(Synthèse!$G246,0,0,1,COUNTA(Synthèse!$10:$10)-6),"="&amp;$F$1)</f>
        <v>6</v>
      </c>
      <c r="G237" s="195">
        <f ca="1">COUNTIF(OFFSET(Synthèse!$G246,0,0,1,COUNTA(Synthèse!$10:$10)-6),"="&amp;$G$1)</f>
        <v>0</v>
      </c>
      <c r="H237" s="195">
        <f ca="1">COUNTIF(OFFSET(Synthèse!$G246,0,0,1,COUNTA(Synthèse!$10:$10)-6),"="&amp;$H$1)</f>
        <v>6</v>
      </c>
      <c r="I237" s="219">
        <f t="shared" ca="1" si="15"/>
        <v>13</v>
      </c>
      <c r="J237" s="68"/>
      <c r="K237" s="96"/>
      <c r="S237" s="68"/>
      <c r="U237" s="68"/>
      <c r="X237" s="68"/>
      <c r="AA237" s="68"/>
      <c r="AD237" s="68"/>
      <c r="AE237" s="229" t="str">
        <f t="shared" si="17"/>
        <v>13.10</v>
      </c>
      <c r="AG237" s="261">
        <f>IF(COUNTIFS(TabSynthez[Test],"="&amp;$AE124&amp;".*",TabSynthez[Page1],"Invalidé")&gt;0,IF(COUNTIFS(TabSynthez[Test],"="&amp;$AE124&amp;".*",TabSynthez[Page1],"Indéterminé")&gt;0,0,1),0)</f>
        <v>0</v>
      </c>
      <c r="AH237" s="261">
        <f>IF(COUNTIFS(TabSynthez[Test],"="&amp;$AE124&amp;".*",TabSynthez[Page2],"Invalidé")&gt;0,IF(COUNTIFS(TabSynthez[Test],"="&amp;$AE124&amp;".*",TabSynthez[Page2],"Indéterminé")&gt;0,0,1),0)</f>
        <v>0</v>
      </c>
      <c r="AI237" s="261">
        <f>IF(COUNTIFS(TabSynthez[Test],"="&amp;$AE124&amp;".*",TabSynthez[Page3],"Invalidé")&gt;0,IF(COUNTIFS(TabSynthez[Test],"="&amp;$AE124&amp;".*",TabSynthez[Page3],"Indéterminé")&gt;0,0,1),0)</f>
        <v>0</v>
      </c>
      <c r="AJ237" s="261">
        <f>IF(COUNTIFS(TabSynthez[Test],"="&amp;$AE124&amp;".*",TabSynthez[Page4],"Invalidé")&gt;0,IF(COUNTIFS(TabSynthez[Test],"="&amp;$AE124&amp;".*",TabSynthez[Page4],"Indéterminé")&gt;0,0,1),0)</f>
        <v>0</v>
      </c>
      <c r="AK237" s="261">
        <f>IF(COUNTIFS(TabSynthez[Test],"="&amp;$AE124&amp;".*",TabSynthez[Page5],"Invalidé")&gt;0,IF(COUNTIFS(TabSynthez[Test],"="&amp;$AE124&amp;".*",TabSynthez[Page5],"Indéterminé")&gt;0,0,1),0)</f>
        <v>0</v>
      </c>
      <c r="AL237" s="261">
        <f>IF(COUNTIFS(TabSynthez[Test],"="&amp;$AE124&amp;".*",TabSynthez[Page6],"Invalidé")&gt;0,IF(COUNTIFS(TabSynthez[Test],"="&amp;$AE124&amp;".*",TabSynthez[Page6],"Indéterminé")&gt;0,0,1),0)</f>
        <v>0</v>
      </c>
      <c r="AM237" s="261">
        <f>IF(COUNTIFS(TabSynthez[Test],"="&amp;$AE124&amp;".*",TabSynthez[Page7],"Invalidé")&gt;0,IF(COUNTIFS(TabSynthez[Test],"="&amp;$AE124&amp;".*",TabSynthez[Page7],"Indéterminé")&gt;0,0,1),0)</f>
        <v>0</v>
      </c>
      <c r="AN237" s="261">
        <f>IF(COUNTIFS(TabSynthez[Test],"="&amp;$AE124&amp;".*",TabSynthez[Page8],"Invalidé")&gt;0,IF(COUNTIFS(TabSynthez[Test],"="&amp;$AE124&amp;".*",TabSynthez[Page8],"Indéterminé")&gt;0,0,1),0)</f>
        <v>0</v>
      </c>
      <c r="AO237" s="261">
        <f>IF(COUNTIFS(TabSynthez[Test],"="&amp;$AE124&amp;".*",TabSynthez[Page9],"Invalidé")&gt;0,IF(COUNTIFS(TabSynthez[Test],"="&amp;$AE124&amp;".*",TabSynthez[Page9],"Indéterminé")&gt;0,0,1),0)</f>
        <v>0</v>
      </c>
      <c r="AP237" s="261">
        <f>IF(COUNTIFS(TabSynthez[Test],"="&amp;$AE124&amp;".*",TabSynthez[Page10],"Invalidé")&gt;0,IF(COUNTIFS(TabSynthez[Test],"="&amp;$AE124&amp;".*",TabSynthez[Page10],"Indéterminé")&gt;0,0,1),0)</f>
        <v>0</v>
      </c>
      <c r="AQ237" s="261">
        <f>IF(COUNTIFS(TabSynthez[Test],"="&amp;$AE124&amp;".*",TabSynthez[Page11],"Invalidé")&gt;0,IF(COUNTIFS(TabSynthez[Test],"="&amp;$AE124&amp;".*",TabSynthez[Page11],"Indéterminé")&gt;0,0,1),0)</f>
        <v>0</v>
      </c>
      <c r="AR237" s="261">
        <f>IF(COUNTIFS(TabSynthez[Test],"="&amp;$AE124&amp;".*",TabSynthez[Page12],"Invalidé")&gt;0,IF(COUNTIFS(TabSynthez[Test],"="&amp;$AE124&amp;".*",TabSynthez[Page12],"Indéterminé")&gt;0,0,1),0)</f>
        <v>0</v>
      </c>
      <c r="AS237" s="261">
        <f>IF(COUNTIFS(TabSynthez[Test],"="&amp;$AE124&amp;".*",TabSynthez[Page13],"Invalidé")&gt;0,IF(COUNTIFS(TabSynthez[Test],"="&amp;$AE124&amp;".*",TabSynthez[Page13],"Indéterminé")&gt;0,0,1),0)</f>
        <v>0</v>
      </c>
    </row>
    <row r="238" spans="1:45" s="9" customFormat="1" x14ac:dyDescent="0.25">
      <c r="A238" s="68"/>
      <c r="B238" s="78" t="str">
        <f>Modèle!B240</f>
        <v>Consultation</v>
      </c>
      <c r="C238" s="88" t="str">
        <f>Modèle!D240</f>
        <v>13.1.1</v>
      </c>
      <c r="D238" s="85" t="str">
        <f>Modèle!E240</f>
        <v>A</v>
      </c>
      <c r="E238" s="194">
        <f ca="1">COUNTIF(OFFSET(Synthèse!$G247,0,0,1,COUNTA(Synthèse!$10:$10)-6),"="&amp;$E$1)</f>
        <v>0</v>
      </c>
      <c r="F238" s="194">
        <f ca="1">COUNTIF(OFFSET(Synthèse!$G247,0,0,1,COUNTA(Synthèse!$10:$10)-6),"="&amp;$F$1)</f>
        <v>0</v>
      </c>
      <c r="G238" s="194">
        <f ca="1">COUNTIF(OFFSET(Synthèse!$G247,0,0,1,COUNTA(Synthèse!$10:$10)-6),"="&amp;$G$1)</f>
        <v>0</v>
      </c>
      <c r="H238" s="194">
        <f ca="1">COUNTIF(OFFSET(Synthèse!$G247,0,0,1,COUNTA(Synthèse!$10:$10)-6),"="&amp;$H$1)</f>
        <v>13</v>
      </c>
      <c r="I238" s="219">
        <f t="shared" ca="1" si="15"/>
        <v>13</v>
      </c>
      <c r="J238" s="68"/>
      <c r="K238" s="96"/>
      <c r="S238" s="68"/>
      <c r="U238" s="68"/>
      <c r="X238" s="68"/>
      <c r="AA238" s="68"/>
      <c r="AD238" s="68"/>
      <c r="AE238" s="229" t="str">
        <f t="shared" si="17"/>
        <v>13.11</v>
      </c>
      <c r="AG238" s="261">
        <f>IF(COUNTIFS(TabSynthez[Test],"="&amp;$AE125&amp;".*",TabSynthez[Page1],"Invalidé")&gt;0,IF(COUNTIFS(TabSynthez[Test],"="&amp;$AE125&amp;".*",TabSynthez[Page1],"Indéterminé")&gt;0,0,1),0)</f>
        <v>0</v>
      </c>
      <c r="AH238" s="261">
        <f>IF(COUNTIFS(TabSynthez[Test],"="&amp;$AE125&amp;".*",TabSynthez[Page2],"Invalidé")&gt;0,IF(COUNTIFS(TabSynthez[Test],"="&amp;$AE125&amp;".*",TabSynthez[Page2],"Indéterminé")&gt;0,0,1),0)</f>
        <v>0</v>
      </c>
      <c r="AI238" s="261">
        <f>IF(COUNTIFS(TabSynthez[Test],"="&amp;$AE125&amp;".*",TabSynthez[Page3],"Invalidé")&gt;0,IF(COUNTIFS(TabSynthez[Test],"="&amp;$AE125&amp;".*",TabSynthez[Page3],"Indéterminé")&gt;0,0,1),0)</f>
        <v>0</v>
      </c>
      <c r="AJ238" s="261">
        <f>IF(COUNTIFS(TabSynthez[Test],"="&amp;$AE125&amp;".*",TabSynthez[Page4],"Invalidé")&gt;0,IF(COUNTIFS(TabSynthez[Test],"="&amp;$AE125&amp;".*",TabSynthez[Page4],"Indéterminé")&gt;0,0,1),0)</f>
        <v>0</v>
      </c>
      <c r="AK238" s="261">
        <f>IF(COUNTIFS(TabSynthez[Test],"="&amp;$AE125&amp;".*",TabSynthez[Page5],"Invalidé")&gt;0,IF(COUNTIFS(TabSynthez[Test],"="&amp;$AE125&amp;".*",TabSynthez[Page5],"Indéterminé")&gt;0,0,1),0)</f>
        <v>0</v>
      </c>
      <c r="AL238" s="261">
        <f>IF(COUNTIFS(TabSynthez[Test],"="&amp;$AE125&amp;".*",TabSynthez[Page6],"Invalidé")&gt;0,IF(COUNTIFS(TabSynthez[Test],"="&amp;$AE125&amp;".*",TabSynthez[Page6],"Indéterminé")&gt;0,0,1),0)</f>
        <v>0</v>
      </c>
      <c r="AM238" s="261">
        <f>IF(COUNTIFS(TabSynthez[Test],"="&amp;$AE125&amp;".*",TabSynthez[Page7],"Invalidé")&gt;0,IF(COUNTIFS(TabSynthez[Test],"="&amp;$AE125&amp;".*",TabSynthez[Page7],"Indéterminé")&gt;0,0,1),0)</f>
        <v>0</v>
      </c>
      <c r="AN238" s="261">
        <f>IF(COUNTIFS(TabSynthez[Test],"="&amp;$AE125&amp;".*",TabSynthez[Page8],"Invalidé")&gt;0,IF(COUNTIFS(TabSynthez[Test],"="&amp;$AE125&amp;".*",TabSynthez[Page8],"Indéterminé")&gt;0,0,1),0)</f>
        <v>0</v>
      </c>
      <c r="AO238" s="261">
        <f>IF(COUNTIFS(TabSynthez[Test],"="&amp;$AE125&amp;".*",TabSynthez[Page9],"Invalidé")&gt;0,IF(COUNTIFS(TabSynthez[Test],"="&amp;$AE125&amp;".*",TabSynthez[Page9],"Indéterminé")&gt;0,0,1),0)</f>
        <v>0</v>
      </c>
      <c r="AP238" s="261">
        <f>IF(COUNTIFS(TabSynthez[Test],"="&amp;$AE125&amp;".*",TabSynthez[Page10],"Invalidé")&gt;0,IF(COUNTIFS(TabSynthez[Test],"="&amp;$AE125&amp;".*",TabSynthez[Page10],"Indéterminé")&gt;0,0,1),0)</f>
        <v>0</v>
      </c>
      <c r="AQ238" s="261">
        <f>IF(COUNTIFS(TabSynthez[Test],"="&amp;$AE125&amp;".*",TabSynthez[Page11],"Invalidé")&gt;0,IF(COUNTIFS(TabSynthez[Test],"="&amp;$AE125&amp;".*",TabSynthez[Page11],"Indéterminé")&gt;0,0,1),0)</f>
        <v>0</v>
      </c>
      <c r="AR238" s="261">
        <f>IF(COUNTIFS(TabSynthez[Test],"="&amp;$AE125&amp;".*",TabSynthez[Page12],"Invalidé")&gt;0,IF(COUNTIFS(TabSynthez[Test],"="&amp;$AE125&amp;".*",TabSynthez[Page12],"Indéterminé")&gt;0,0,1),0)</f>
        <v>0</v>
      </c>
      <c r="AS238" s="261">
        <f>IF(COUNTIFS(TabSynthez[Test],"="&amp;$AE125&amp;".*",TabSynthez[Page13],"Invalidé")&gt;0,IF(COUNTIFS(TabSynthez[Test],"="&amp;$AE125&amp;".*",TabSynthez[Page13],"Indéterminé")&gt;0,0,1),0)</f>
        <v>0</v>
      </c>
    </row>
    <row r="239" spans="1:45" s="9" customFormat="1" x14ac:dyDescent="0.25">
      <c r="A239" s="68"/>
      <c r="B239" s="78" t="str">
        <f>Modèle!B241</f>
        <v>Consultation</v>
      </c>
      <c r="C239" s="88" t="str">
        <f>Modèle!D241</f>
        <v>13.1.2</v>
      </c>
      <c r="D239" s="85" t="str">
        <f>Modèle!E241</f>
        <v>A</v>
      </c>
      <c r="E239" s="194">
        <f ca="1">COUNTIF(OFFSET(Synthèse!$G248,0,0,1,COUNTA(Synthèse!$10:$10)-6),"="&amp;$E$1)</f>
        <v>0</v>
      </c>
      <c r="F239" s="194">
        <f ca="1">COUNTIF(OFFSET(Synthèse!$G248,0,0,1,COUNTA(Synthèse!$10:$10)-6),"="&amp;$F$1)</f>
        <v>0</v>
      </c>
      <c r="G239" s="194">
        <f ca="1">COUNTIF(OFFSET(Synthèse!$G248,0,0,1,COUNTA(Synthèse!$10:$10)-6),"="&amp;$G$1)</f>
        <v>0</v>
      </c>
      <c r="H239" s="194">
        <f ca="1">COUNTIF(OFFSET(Synthèse!$G248,0,0,1,COUNTA(Synthèse!$10:$10)-6),"="&amp;$H$1)</f>
        <v>13</v>
      </c>
      <c r="I239" s="219">
        <f t="shared" ca="1" si="15"/>
        <v>13</v>
      </c>
      <c r="J239" s="68"/>
      <c r="K239" s="96"/>
      <c r="S239" s="68"/>
      <c r="U239" s="68"/>
      <c r="X239" s="68"/>
      <c r="AA239" s="68"/>
      <c r="AD239" s="68"/>
      <c r="AE239" s="229" t="str">
        <f t="shared" si="17"/>
        <v>13.12</v>
      </c>
      <c r="AG239" s="261">
        <f>IF(COUNTIFS(TabSynthez[Test],"="&amp;$AE126&amp;".*",TabSynthez[Page1],"Invalidé")&gt;0,IF(COUNTIFS(TabSynthez[Test],"="&amp;$AE126&amp;".*",TabSynthez[Page1],"Indéterminé")&gt;0,0,1),0)</f>
        <v>0</v>
      </c>
      <c r="AH239" s="261">
        <f>IF(COUNTIFS(TabSynthez[Test],"="&amp;$AE126&amp;".*",TabSynthez[Page2],"Invalidé")&gt;0,IF(COUNTIFS(TabSynthez[Test],"="&amp;$AE126&amp;".*",TabSynthez[Page2],"Indéterminé")&gt;0,0,1),0)</f>
        <v>0</v>
      </c>
      <c r="AI239" s="261">
        <f>IF(COUNTIFS(TabSynthez[Test],"="&amp;$AE126&amp;".*",TabSynthez[Page3],"Invalidé")&gt;0,IF(COUNTIFS(TabSynthez[Test],"="&amp;$AE126&amp;".*",TabSynthez[Page3],"Indéterminé")&gt;0,0,1),0)</f>
        <v>0</v>
      </c>
      <c r="AJ239" s="261">
        <f>IF(COUNTIFS(TabSynthez[Test],"="&amp;$AE126&amp;".*",TabSynthez[Page4],"Invalidé")&gt;0,IF(COUNTIFS(TabSynthez[Test],"="&amp;$AE126&amp;".*",TabSynthez[Page4],"Indéterminé")&gt;0,0,1),0)</f>
        <v>0</v>
      </c>
      <c r="AK239" s="261">
        <f>IF(COUNTIFS(TabSynthez[Test],"="&amp;$AE126&amp;".*",TabSynthez[Page5],"Invalidé")&gt;0,IF(COUNTIFS(TabSynthez[Test],"="&amp;$AE126&amp;".*",TabSynthez[Page5],"Indéterminé")&gt;0,0,1),0)</f>
        <v>0</v>
      </c>
      <c r="AL239" s="261">
        <f>IF(COUNTIFS(TabSynthez[Test],"="&amp;$AE126&amp;".*",TabSynthez[Page6],"Invalidé")&gt;0,IF(COUNTIFS(TabSynthez[Test],"="&amp;$AE126&amp;".*",TabSynthez[Page6],"Indéterminé")&gt;0,0,1),0)</f>
        <v>0</v>
      </c>
      <c r="AM239" s="261">
        <f>IF(COUNTIFS(TabSynthez[Test],"="&amp;$AE126&amp;".*",TabSynthez[Page7],"Invalidé")&gt;0,IF(COUNTIFS(TabSynthez[Test],"="&amp;$AE126&amp;".*",TabSynthez[Page7],"Indéterminé")&gt;0,0,1),0)</f>
        <v>0</v>
      </c>
      <c r="AN239" s="261">
        <f>IF(COUNTIFS(TabSynthez[Test],"="&amp;$AE126&amp;".*",TabSynthez[Page8],"Invalidé")&gt;0,IF(COUNTIFS(TabSynthez[Test],"="&amp;$AE126&amp;".*",TabSynthez[Page8],"Indéterminé")&gt;0,0,1),0)</f>
        <v>0</v>
      </c>
      <c r="AO239" s="261">
        <f>IF(COUNTIFS(TabSynthez[Test],"="&amp;$AE126&amp;".*",TabSynthez[Page9],"Invalidé")&gt;0,IF(COUNTIFS(TabSynthez[Test],"="&amp;$AE126&amp;".*",TabSynthez[Page9],"Indéterminé")&gt;0,0,1),0)</f>
        <v>0</v>
      </c>
      <c r="AP239" s="261">
        <f>IF(COUNTIFS(TabSynthez[Test],"="&amp;$AE126&amp;".*",TabSynthez[Page10],"Invalidé")&gt;0,IF(COUNTIFS(TabSynthez[Test],"="&amp;$AE126&amp;".*",TabSynthez[Page10],"Indéterminé")&gt;0,0,1),0)</f>
        <v>0</v>
      </c>
      <c r="AQ239" s="261">
        <f>IF(COUNTIFS(TabSynthez[Test],"="&amp;$AE126&amp;".*",TabSynthez[Page11],"Invalidé")&gt;0,IF(COUNTIFS(TabSynthez[Test],"="&amp;$AE126&amp;".*",TabSynthez[Page11],"Indéterminé")&gt;0,0,1),0)</f>
        <v>0</v>
      </c>
      <c r="AR239" s="261">
        <f>IF(COUNTIFS(TabSynthez[Test],"="&amp;$AE126&amp;".*",TabSynthez[Page12],"Invalidé")&gt;0,IF(COUNTIFS(TabSynthez[Test],"="&amp;$AE126&amp;".*",TabSynthez[Page12],"Indéterminé")&gt;0,0,1),0)</f>
        <v>0</v>
      </c>
      <c r="AS239" s="261">
        <f>IF(COUNTIFS(TabSynthez[Test],"="&amp;$AE126&amp;".*",TabSynthez[Page13],"Invalidé")&gt;0,IF(COUNTIFS(TabSynthez[Test],"="&amp;$AE126&amp;".*",TabSynthez[Page13],"Indéterminé")&gt;0,0,1),0)</f>
        <v>0</v>
      </c>
    </row>
    <row r="240" spans="1:45" x14ac:dyDescent="0.25">
      <c r="A240" s="68"/>
      <c r="B240" s="241" t="str">
        <f>Modèle!B242</f>
        <v>Consultation</v>
      </c>
      <c r="C240" s="242" t="str">
        <f>Modèle!D242</f>
        <v>13.1.3</v>
      </c>
      <c r="D240" s="243" t="str">
        <f>Modèle!E242</f>
        <v>A</v>
      </c>
      <c r="E240" s="244">
        <f ca="1">COUNTIF(OFFSET(Synthèse!$G249,0,0,1,COUNTA(Synthèse!$10:$10)-6),"="&amp;$E$1)</f>
        <v>0</v>
      </c>
      <c r="F240" s="244">
        <f ca="1">COUNTIF(OFFSET(Synthèse!$G249,0,0,1,COUNTA(Synthèse!$10:$10)-6),"="&amp;$F$1)</f>
        <v>0</v>
      </c>
      <c r="G240" s="244">
        <f ca="1">COUNTIF(OFFSET(Synthèse!$G249,0,0,1,COUNTA(Synthèse!$10:$10)-6),"="&amp;$G$1)</f>
        <v>0</v>
      </c>
      <c r="H240" s="244">
        <f ca="1">COUNTIF(OFFSET(Synthèse!$G249,0,0,1,COUNTA(Synthèse!$10:$10)-6),"="&amp;$H$1)</f>
        <v>13</v>
      </c>
      <c r="I240" s="245">
        <f t="shared" ca="1" si="15"/>
        <v>13</v>
      </c>
      <c r="J240" s="68"/>
      <c r="AD240" s="68"/>
      <c r="AE240" s="230"/>
      <c r="AF240" s="9"/>
      <c r="AG240" s="261"/>
      <c r="AH240" s="261"/>
      <c r="AI240" s="261"/>
      <c r="AJ240" s="261"/>
      <c r="AK240" s="261"/>
      <c r="AL240" s="261"/>
      <c r="AM240" s="261"/>
      <c r="AN240" s="261"/>
      <c r="AO240" s="261"/>
      <c r="AP240" s="261"/>
      <c r="AQ240" s="261"/>
      <c r="AR240" s="261"/>
      <c r="AS240" s="261"/>
    </row>
    <row r="241" spans="1:45" x14ac:dyDescent="0.25">
      <c r="A241" s="68"/>
      <c r="B241" s="241" t="str">
        <f>Modèle!B243</f>
        <v>Consultation</v>
      </c>
      <c r="C241" s="242" t="str">
        <f>Modèle!D243</f>
        <v>13.1.4</v>
      </c>
      <c r="D241" s="243" t="str">
        <f>Modèle!E243</f>
        <v>A</v>
      </c>
      <c r="E241" s="244">
        <f ca="1">COUNTIF(OFFSET(Synthèse!$G250,0,0,1,COUNTA(Synthèse!$10:$10)-6),"="&amp;$E$1)</f>
        <v>0</v>
      </c>
      <c r="F241" s="244">
        <f ca="1">COUNTIF(OFFSET(Synthèse!$G250,0,0,1,COUNTA(Synthèse!$10:$10)-6),"="&amp;$F$1)</f>
        <v>13</v>
      </c>
      <c r="G241" s="244">
        <f ca="1">COUNTIF(OFFSET(Synthèse!$G250,0,0,1,COUNTA(Synthèse!$10:$10)-6),"="&amp;$G$1)</f>
        <v>0</v>
      </c>
      <c r="H241" s="244">
        <f ca="1">COUNTIF(OFFSET(Synthèse!$G250,0,0,1,COUNTA(Synthèse!$10:$10)-6),"="&amp;$H$1)</f>
        <v>0</v>
      </c>
      <c r="I241" s="245">
        <f t="shared" ca="1" si="15"/>
        <v>13</v>
      </c>
      <c r="J241" s="68"/>
      <c r="AD241" s="68"/>
    </row>
    <row r="242" spans="1:45" ht="15.75" x14ac:dyDescent="0.25">
      <c r="A242" s="68"/>
      <c r="B242" s="246" t="str">
        <f>Modèle!B244</f>
        <v>Consultation</v>
      </c>
      <c r="C242" s="247" t="str">
        <f>Modèle!D244</f>
        <v>13.2.1</v>
      </c>
      <c r="D242" s="248" t="str">
        <f>Modèle!E244</f>
        <v>A</v>
      </c>
      <c r="E242" s="249">
        <f ca="1">COUNTIF(OFFSET(Synthèse!$G251,0,0,1,COUNTA(Synthèse!$10:$10)-6),"="&amp;$E$1)</f>
        <v>0</v>
      </c>
      <c r="F242" s="249">
        <f ca="1">COUNTIF(OFFSET(Synthèse!$G251,0,0,1,COUNTA(Synthèse!$10:$10)-6),"="&amp;$F$1)</f>
        <v>13</v>
      </c>
      <c r="G242" s="249">
        <f ca="1">COUNTIF(OFFSET(Synthèse!$G251,0,0,1,COUNTA(Synthèse!$10:$10)-6),"="&amp;$G$1)</f>
        <v>0</v>
      </c>
      <c r="H242" s="249">
        <f ca="1">COUNTIF(OFFSET(Synthèse!$G251,0,0,1,COUNTA(Synthèse!$10:$10)-6),"="&amp;$H$1)</f>
        <v>0</v>
      </c>
      <c r="I242" s="245">
        <f t="shared" ca="1" si="15"/>
        <v>13</v>
      </c>
      <c r="J242" s="68"/>
      <c r="AD242" s="68"/>
      <c r="AE242" s="268" t="s">
        <v>984</v>
      </c>
      <c r="AF242" s="269"/>
      <c r="AG242" s="262" t="s">
        <v>976</v>
      </c>
      <c r="AH242" s="262" t="s">
        <v>976</v>
      </c>
      <c r="AI242" s="262" t="s">
        <v>976</v>
      </c>
      <c r="AJ242" s="262" t="s">
        <v>976</v>
      </c>
      <c r="AK242" s="262" t="s">
        <v>976</v>
      </c>
      <c r="AL242" s="262" t="s">
        <v>976</v>
      </c>
      <c r="AM242" s="262" t="s">
        <v>976</v>
      </c>
      <c r="AN242" s="262" t="s">
        <v>976</v>
      </c>
      <c r="AO242" s="262" t="s">
        <v>976</v>
      </c>
      <c r="AP242" s="262" t="s">
        <v>976</v>
      </c>
      <c r="AQ242" s="262" t="s">
        <v>976</v>
      </c>
      <c r="AR242" s="262" t="s">
        <v>976</v>
      </c>
      <c r="AS242" s="262" t="s">
        <v>976</v>
      </c>
    </row>
    <row r="243" spans="1:45" x14ac:dyDescent="0.25">
      <c r="A243" s="68"/>
      <c r="B243" s="241" t="str">
        <f>Modèle!B245</f>
        <v>Consultation</v>
      </c>
      <c r="C243" s="242" t="str">
        <f>Modèle!D245</f>
        <v>13.3.1</v>
      </c>
      <c r="D243" s="243" t="str">
        <f>Modèle!E245</f>
        <v>A</v>
      </c>
      <c r="E243" s="244">
        <f ca="1">COUNTIF(OFFSET(Synthèse!$G252,0,0,1,COUNTA(Synthèse!$10:$10)-6),"="&amp;$E$1)</f>
        <v>1</v>
      </c>
      <c r="F243" s="244">
        <f ca="1">COUNTIF(OFFSET(Synthèse!$G252,0,0,1,COUNTA(Synthèse!$10:$10)-6),"="&amp;$F$1)</f>
        <v>0</v>
      </c>
      <c r="G243" s="244">
        <f ca="1">COUNTIF(OFFSET(Synthèse!$G252,0,0,1,COUNTA(Synthèse!$10:$10)-6),"="&amp;$G$1)</f>
        <v>0</v>
      </c>
      <c r="H243" s="244">
        <f ca="1">COUNTIF(OFFSET(Synthèse!$G252,0,0,1,COUNTA(Synthèse!$10:$10)-6),"="&amp;$H$1)</f>
        <v>12</v>
      </c>
      <c r="I243" s="245">
        <f t="shared" ca="1" si="15"/>
        <v>13</v>
      </c>
      <c r="J243" s="68"/>
      <c r="AD243" s="68"/>
      <c r="AE243" s="228" t="s">
        <v>970</v>
      </c>
      <c r="AF243" s="9"/>
      <c r="AG243" s="263" t="str">
        <f t="shared" ref="AG243:AS243" si="18">AG$1</f>
        <v>Page1</v>
      </c>
      <c r="AH243" s="263" t="str">
        <f t="shared" si="18"/>
        <v>Page2</v>
      </c>
      <c r="AI243" s="263" t="str">
        <f t="shared" si="18"/>
        <v>Page3</v>
      </c>
      <c r="AJ243" s="263" t="str">
        <f t="shared" si="18"/>
        <v>Page4</v>
      </c>
      <c r="AK243" s="263" t="str">
        <f t="shared" si="18"/>
        <v>Page5</v>
      </c>
      <c r="AL243" s="263" t="str">
        <f t="shared" si="18"/>
        <v>Page6</v>
      </c>
      <c r="AM243" s="263" t="str">
        <f t="shared" si="18"/>
        <v>Page7</v>
      </c>
      <c r="AN243" s="263" t="str">
        <f t="shared" si="18"/>
        <v>Page8</v>
      </c>
      <c r="AO243" s="263" t="str">
        <f t="shared" si="18"/>
        <v>Page9</v>
      </c>
      <c r="AP243" s="263" t="str">
        <f t="shared" si="18"/>
        <v>Page10</v>
      </c>
      <c r="AQ243" s="263" t="str">
        <f t="shared" si="18"/>
        <v>Page11</v>
      </c>
      <c r="AR243" s="263" t="str">
        <f t="shared" si="18"/>
        <v>Page12</v>
      </c>
      <c r="AS243" s="263" t="str">
        <f t="shared" si="18"/>
        <v>Page13</v>
      </c>
    </row>
    <row r="244" spans="1:45" x14ac:dyDescent="0.25">
      <c r="A244" s="68"/>
      <c r="B244" s="246" t="str">
        <f>Modèle!B246</f>
        <v>Consultation</v>
      </c>
      <c r="C244" s="247" t="str">
        <f>Modèle!D246</f>
        <v>13.4.1</v>
      </c>
      <c r="D244" s="248" t="str">
        <f>Modèle!E246</f>
        <v>A</v>
      </c>
      <c r="E244" s="249">
        <f ca="1">COUNTIF(OFFSET(Synthèse!$G253,0,0,1,COUNTA(Synthèse!$10:$10)-6),"="&amp;$E$1)</f>
        <v>0</v>
      </c>
      <c r="F244" s="249">
        <f ca="1">COUNTIF(OFFSET(Synthèse!$G253,0,0,1,COUNTA(Synthèse!$10:$10)-6),"="&amp;$F$1)</f>
        <v>0</v>
      </c>
      <c r="G244" s="249">
        <f ca="1">COUNTIF(OFFSET(Synthèse!$G253,0,0,1,COUNTA(Synthèse!$10:$10)-6),"="&amp;$G$1)</f>
        <v>0</v>
      </c>
      <c r="H244" s="249">
        <f ca="1">COUNTIF(OFFSET(Synthèse!$G253,0,0,1,COUNTA(Synthèse!$10:$10)-6),"="&amp;$H$1)</f>
        <v>13</v>
      </c>
      <c r="I244" s="245">
        <f t="shared" ca="1" si="15"/>
        <v>13</v>
      </c>
      <c r="J244" s="68"/>
      <c r="AD244" s="68"/>
      <c r="AE244" s="229" t="str">
        <f t="shared" ref="AE244:AE275" si="19">$AE21</f>
        <v>1.1</v>
      </c>
      <c r="AF244" s="9"/>
      <c r="AG244" s="223">
        <f>IF(COUNTIFS(TabSynthez[Test],"="&amp;$AE21&amp;".*",TabSynthez[Page1],"Indéterminé")&gt;0,1,0)</f>
        <v>0</v>
      </c>
      <c r="AH244" s="223">
        <f>IF(COUNTIFS(TabSynthez[Test],"="&amp;$AE21&amp;".*",TabSynthez[Page2],"Indéterminé")&gt;0,1,0)</f>
        <v>0</v>
      </c>
      <c r="AI244" s="223">
        <f>IF(COUNTIFS(TabSynthez[Test],"="&amp;$AE21&amp;".*",TabSynthez[Page3],"Indéterminé")&gt;0,1,0)</f>
        <v>0</v>
      </c>
      <c r="AJ244" s="223">
        <f>IF(COUNTIFS(TabSynthez[Test],"="&amp;$AE21&amp;".*",TabSynthez[Page4],"Indéterminé")&gt;0,1,0)</f>
        <v>0</v>
      </c>
      <c r="AK244" s="223">
        <f>IF(COUNTIFS(TabSynthez[Test],"="&amp;$AE21&amp;".*",TabSynthez[Page5],"Indéterminé")&gt;0,1,0)</f>
        <v>0</v>
      </c>
      <c r="AL244" s="223">
        <f>IF(COUNTIFS(TabSynthez[Test],"="&amp;$AE21&amp;".*",TabSynthez[Page6],"Indéterminé")&gt;0,1,0)</f>
        <v>0</v>
      </c>
      <c r="AM244" s="223">
        <f>IF(COUNTIFS(TabSynthez[Test],"="&amp;$AE21&amp;".*",TabSynthez[Page7],"Indéterminé")&gt;0,1,0)</f>
        <v>0</v>
      </c>
      <c r="AN244" s="223">
        <f>IF(COUNTIFS(TabSynthez[Test],"="&amp;$AE21&amp;".*",TabSynthez[Page8],"Indéterminé")&gt;0,1,0)</f>
        <v>0</v>
      </c>
      <c r="AO244" s="223">
        <f>IF(COUNTIFS(TabSynthez[Test],"="&amp;$AE21&amp;".*",TabSynthez[Page9],"Indéterminé")&gt;0,1,0)</f>
        <v>0</v>
      </c>
      <c r="AP244" s="223">
        <f>IF(COUNTIFS(TabSynthez[Test],"="&amp;$AE21&amp;".*",TabSynthez[Page10],"Indéterminé")&gt;0,1,0)</f>
        <v>0</v>
      </c>
      <c r="AQ244" s="223">
        <f>IF(COUNTIFS(TabSynthez[Test],"="&amp;$AE21&amp;".*",TabSynthez[Page11],"Indéterminé")&gt;0,1,0)</f>
        <v>0</v>
      </c>
      <c r="AR244" s="223">
        <f>IF(COUNTIFS(TabSynthez[Test],"="&amp;$AE21&amp;".*",TabSynthez[Page12],"Indéterminé")&gt;0,1,0)</f>
        <v>0</v>
      </c>
      <c r="AS244" s="223">
        <f>IF(COUNTIFS(TabSynthez[Test],"="&amp;$AE21&amp;".*",TabSynthez[Page13],"Indéterminé")&gt;0,1,0)</f>
        <v>0</v>
      </c>
    </row>
    <row r="245" spans="1:45" x14ac:dyDescent="0.25">
      <c r="A245" s="68"/>
      <c r="B245" s="241" t="str">
        <f>Modèle!B247</f>
        <v>Consultation</v>
      </c>
      <c r="C245" s="242" t="str">
        <f>Modèle!D247</f>
        <v>13.5.1</v>
      </c>
      <c r="D245" s="243" t="str">
        <f>Modèle!E247</f>
        <v>A</v>
      </c>
      <c r="E245" s="244">
        <f ca="1">COUNTIF(OFFSET(Synthèse!$G254,0,0,1,COUNTA(Synthèse!$10:$10)-6),"="&amp;$E$1)</f>
        <v>0</v>
      </c>
      <c r="F245" s="244">
        <f ca="1">COUNTIF(OFFSET(Synthèse!$G254,0,0,1,COUNTA(Synthèse!$10:$10)-6),"="&amp;$F$1)</f>
        <v>0</v>
      </c>
      <c r="G245" s="244">
        <f ca="1">COUNTIF(OFFSET(Synthèse!$G254,0,0,1,COUNTA(Synthèse!$10:$10)-6),"="&amp;$G$1)</f>
        <v>0</v>
      </c>
      <c r="H245" s="244">
        <f ca="1">COUNTIF(OFFSET(Synthèse!$G254,0,0,1,COUNTA(Synthèse!$10:$10)-6),"="&amp;$H$1)</f>
        <v>13</v>
      </c>
      <c r="I245" s="245">
        <f t="shared" ca="1" si="15"/>
        <v>13</v>
      </c>
      <c r="J245" s="68"/>
      <c r="AD245" s="68"/>
      <c r="AE245" s="229" t="str">
        <f t="shared" si="19"/>
        <v>1.2</v>
      </c>
      <c r="AF245" s="9"/>
      <c r="AG245" s="223">
        <f>IF(COUNTIFS(TabSynthez[Test],"="&amp;$AE22&amp;".*",TabSynthez[Page1],"Indéterminé")&gt;0,1,0)</f>
        <v>0</v>
      </c>
      <c r="AH245" s="223">
        <f>IF(COUNTIFS(TabSynthez[Test],"="&amp;$AE22&amp;".*",TabSynthez[Page2],"Indéterminé")&gt;0,1,0)</f>
        <v>0</v>
      </c>
      <c r="AI245" s="223">
        <f>IF(COUNTIFS(TabSynthez[Test],"="&amp;$AE22&amp;".*",TabSynthez[Page3],"Indéterminé")&gt;0,1,0)</f>
        <v>0</v>
      </c>
      <c r="AJ245" s="223">
        <f>IF(COUNTIFS(TabSynthez[Test],"="&amp;$AE22&amp;".*",TabSynthez[Page4],"Indéterminé")&gt;0,1,0)</f>
        <v>0</v>
      </c>
      <c r="AK245" s="223">
        <f>IF(COUNTIFS(TabSynthez[Test],"="&amp;$AE22&amp;".*",TabSynthez[Page5],"Indéterminé")&gt;0,1,0)</f>
        <v>0</v>
      </c>
      <c r="AL245" s="223">
        <f>IF(COUNTIFS(TabSynthez[Test],"="&amp;$AE22&amp;".*",TabSynthez[Page6],"Indéterminé")&gt;0,1,0)</f>
        <v>0</v>
      </c>
      <c r="AM245" s="223">
        <f>IF(COUNTIFS(TabSynthez[Test],"="&amp;$AE22&amp;".*",TabSynthez[Page7],"Indéterminé")&gt;0,1,0)</f>
        <v>0</v>
      </c>
      <c r="AN245" s="223">
        <f>IF(COUNTIFS(TabSynthez[Test],"="&amp;$AE22&amp;".*",TabSynthez[Page8],"Indéterminé")&gt;0,1,0)</f>
        <v>0</v>
      </c>
      <c r="AO245" s="223">
        <f>IF(COUNTIFS(TabSynthez[Test],"="&amp;$AE22&amp;".*",TabSynthez[Page9],"Indéterminé")&gt;0,1,0)</f>
        <v>0</v>
      </c>
      <c r="AP245" s="223">
        <f>IF(COUNTIFS(TabSynthez[Test],"="&amp;$AE22&amp;".*",TabSynthez[Page10],"Indéterminé")&gt;0,1,0)</f>
        <v>0</v>
      </c>
      <c r="AQ245" s="223">
        <f>IF(COUNTIFS(TabSynthez[Test],"="&amp;$AE22&amp;".*",TabSynthez[Page11],"Indéterminé")&gt;0,1,0)</f>
        <v>0</v>
      </c>
      <c r="AR245" s="223">
        <f>IF(COUNTIFS(TabSynthez[Test],"="&amp;$AE22&amp;".*",TabSynthez[Page12],"Indéterminé")&gt;0,1,0)</f>
        <v>0</v>
      </c>
      <c r="AS245" s="223">
        <f>IF(COUNTIFS(TabSynthez[Test],"="&amp;$AE22&amp;".*",TabSynthez[Page13],"Indéterminé")&gt;0,1,0)</f>
        <v>0</v>
      </c>
    </row>
    <row r="246" spans="1:45" x14ac:dyDescent="0.25">
      <c r="A246" s="68"/>
      <c r="B246" s="246" t="str">
        <f>Modèle!B248</f>
        <v>Consultation</v>
      </c>
      <c r="C246" s="247" t="str">
        <f>Modèle!D248</f>
        <v>13.6.1</v>
      </c>
      <c r="D246" s="248" t="str">
        <f>Modèle!E248</f>
        <v>A</v>
      </c>
      <c r="E246" s="249">
        <f ca="1">COUNTIF(OFFSET(Synthèse!$G255,0,0,1,COUNTA(Synthèse!$10:$10)-6),"="&amp;$E$1)</f>
        <v>0</v>
      </c>
      <c r="F246" s="249">
        <f ca="1">COUNTIF(OFFSET(Synthèse!$G255,0,0,1,COUNTA(Synthèse!$10:$10)-6),"="&amp;$F$1)</f>
        <v>0</v>
      </c>
      <c r="G246" s="249">
        <f ca="1">COUNTIF(OFFSET(Synthèse!$G255,0,0,1,COUNTA(Synthèse!$10:$10)-6),"="&amp;$G$1)</f>
        <v>0</v>
      </c>
      <c r="H246" s="249">
        <f ca="1">COUNTIF(OFFSET(Synthèse!$G255,0,0,1,COUNTA(Synthèse!$10:$10)-6),"="&amp;$H$1)</f>
        <v>13</v>
      </c>
      <c r="I246" s="245">
        <f t="shared" ca="1" si="15"/>
        <v>13</v>
      </c>
      <c r="J246" s="68"/>
      <c r="AD246" s="68"/>
      <c r="AE246" s="229" t="str">
        <f t="shared" si="19"/>
        <v>1.3</v>
      </c>
      <c r="AF246" s="9"/>
      <c r="AG246" s="223">
        <f>IF(COUNTIFS(TabSynthez[Test],"="&amp;$AE23&amp;".*",TabSynthez[Page1],"Indéterminé")&gt;0,1,0)</f>
        <v>0</v>
      </c>
      <c r="AH246" s="223">
        <f>IF(COUNTIFS(TabSynthez[Test],"="&amp;$AE23&amp;".*",TabSynthez[Page2],"Indéterminé")&gt;0,1,0)</f>
        <v>0</v>
      </c>
      <c r="AI246" s="223">
        <f>IF(COUNTIFS(TabSynthez[Test],"="&amp;$AE23&amp;".*",TabSynthez[Page3],"Indéterminé")&gt;0,1,0)</f>
        <v>0</v>
      </c>
      <c r="AJ246" s="223">
        <f>IF(COUNTIFS(TabSynthez[Test],"="&amp;$AE23&amp;".*",TabSynthez[Page4],"Indéterminé")&gt;0,1,0)</f>
        <v>0</v>
      </c>
      <c r="AK246" s="223">
        <f>IF(COUNTIFS(TabSynthez[Test],"="&amp;$AE23&amp;".*",TabSynthez[Page5],"Indéterminé")&gt;0,1,0)</f>
        <v>0</v>
      </c>
      <c r="AL246" s="223">
        <f>IF(COUNTIFS(TabSynthez[Test],"="&amp;$AE23&amp;".*",TabSynthez[Page6],"Indéterminé")&gt;0,1,0)</f>
        <v>0</v>
      </c>
      <c r="AM246" s="223">
        <f>IF(COUNTIFS(TabSynthez[Test],"="&amp;$AE23&amp;".*",TabSynthez[Page7],"Indéterminé")&gt;0,1,0)</f>
        <v>0</v>
      </c>
      <c r="AN246" s="223">
        <f>IF(COUNTIFS(TabSynthez[Test],"="&amp;$AE23&amp;".*",TabSynthez[Page8],"Indéterminé")&gt;0,1,0)</f>
        <v>0</v>
      </c>
      <c r="AO246" s="223">
        <f>IF(COUNTIFS(TabSynthez[Test],"="&amp;$AE23&amp;".*",TabSynthez[Page9],"Indéterminé")&gt;0,1,0)</f>
        <v>0</v>
      </c>
      <c r="AP246" s="223">
        <f>IF(COUNTIFS(TabSynthez[Test],"="&amp;$AE23&amp;".*",TabSynthez[Page10],"Indéterminé")&gt;0,1,0)</f>
        <v>0</v>
      </c>
      <c r="AQ246" s="223">
        <f>IF(COUNTIFS(TabSynthez[Test],"="&amp;$AE23&amp;".*",TabSynthez[Page11],"Indéterminé")&gt;0,1,0)</f>
        <v>0</v>
      </c>
      <c r="AR246" s="223">
        <f>IF(COUNTIFS(TabSynthez[Test],"="&amp;$AE23&amp;".*",TabSynthez[Page12],"Indéterminé")&gt;0,1,0)</f>
        <v>0</v>
      </c>
      <c r="AS246" s="223">
        <f>IF(COUNTIFS(TabSynthez[Test],"="&amp;$AE23&amp;".*",TabSynthez[Page13],"Indéterminé")&gt;0,1,0)</f>
        <v>0</v>
      </c>
    </row>
    <row r="247" spans="1:45" x14ac:dyDescent="0.25">
      <c r="A247" s="68"/>
      <c r="B247" s="241" t="str">
        <f>Modèle!B249</f>
        <v>Consultation</v>
      </c>
      <c r="C247" s="242" t="str">
        <f>Modèle!D249</f>
        <v>13.7.1</v>
      </c>
      <c r="D247" s="243" t="str">
        <f>Modèle!E249</f>
        <v>A</v>
      </c>
      <c r="E247" s="244">
        <f ca="1">COUNTIF(OFFSET(Synthèse!$G256,0,0,1,COUNTA(Synthèse!$10:$10)-6),"="&amp;$E$1)</f>
        <v>0</v>
      </c>
      <c r="F247" s="244">
        <f ca="1">COUNTIF(OFFSET(Synthèse!$G256,0,0,1,COUNTA(Synthèse!$10:$10)-6),"="&amp;$F$1)</f>
        <v>0</v>
      </c>
      <c r="G247" s="244">
        <f ca="1">COUNTIF(OFFSET(Synthèse!$G256,0,0,1,COUNTA(Synthèse!$10:$10)-6),"="&amp;$G$1)</f>
        <v>0</v>
      </c>
      <c r="H247" s="244">
        <f ca="1">COUNTIF(OFFSET(Synthèse!$G256,0,0,1,COUNTA(Synthèse!$10:$10)-6),"="&amp;$H$1)</f>
        <v>13</v>
      </c>
      <c r="I247" s="245">
        <f t="shared" ca="1" si="15"/>
        <v>13</v>
      </c>
      <c r="J247" s="68"/>
      <c r="AD247" s="68"/>
      <c r="AE247" s="229" t="str">
        <f t="shared" si="19"/>
        <v>1.4</v>
      </c>
      <c r="AF247" s="9"/>
      <c r="AG247" s="223">
        <f>IF(COUNTIFS(TabSynthez[Test],"="&amp;$AE24&amp;".*",TabSynthez[Page1],"Indéterminé")&gt;0,1,0)</f>
        <v>0</v>
      </c>
      <c r="AH247" s="223">
        <f>IF(COUNTIFS(TabSynthez[Test],"="&amp;$AE24&amp;".*",TabSynthez[Page2],"Indéterminé")&gt;0,1,0)</f>
        <v>0</v>
      </c>
      <c r="AI247" s="223">
        <f>IF(COUNTIFS(TabSynthez[Test],"="&amp;$AE24&amp;".*",TabSynthez[Page3],"Indéterminé")&gt;0,1,0)</f>
        <v>0</v>
      </c>
      <c r="AJ247" s="223">
        <f>IF(COUNTIFS(TabSynthez[Test],"="&amp;$AE24&amp;".*",TabSynthez[Page4],"Indéterminé")&gt;0,1,0)</f>
        <v>0</v>
      </c>
      <c r="AK247" s="223">
        <f>IF(COUNTIFS(TabSynthez[Test],"="&amp;$AE24&amp;".*",TabSynthez[Page5],"Indéterminé")&gt;0,1,0)</f>
        <v>0</v>
      </c>
      <c r="AL247" s="223">
        <f>IF(COUNTIFS(TabSynthez[Test],"="&amp;$AE24&amp;".*",TabSynthez[Page6],"Indéterminé")&gt;0,1,0)</f>
        <v>0</v>
      </c>
      <c r="AM247" s="223">
        <f>IF(COUNTIFS(TabSynthez[Test],"="&amp;$AE24&amp;".*",TabSynthez[Page7],"Indéterminé")&gt;0,1,0)</f>
        <v>0</v>
      </c>
      <c r="AN247" s="223">
        <f>IF(COUNTIFS(TabSynthez[Test],"="&amp;$AE24&amp;".*",TabSynthez[Page8],"Indéterminé")&gt;0,1,0)</f>
        <v>0</v>
      </c>
      <c r="AO247" s="223">
        <f>IF(COUNTIFS(TabSynthez[Test],"="&amp;$AE24&amp;".*",TabSynthez[Page9],"Indéterminé")&gt;0,1,0)</f>
        <v>0</v>
      </c>
      <c r="AP247" s="223">
        <f>IF(COUNTIFS(TabSynthez[Test],"="&amp;$AE24&amp;".*",TabSynthez[Page10],"Indéterminé")&gt;0,1,0)</f>
        <v>0</v>
      </c>
      <c r="AQ247" s="223">
        <f>IF(COUNTIFS(TabSynthez[Test],"="&amp;$AE24&amp;".*",TabSynthez[Page11],"Indéterminé")&gt;0,1,0)</f>
        <v>0</v>
      </c>
      <c r="AR247" s="223">
        <f>IF(COUNTIFS(TabSynthez[Test],"="&amp;$AE24&amp;".*",TabSynthez[Page12],"Indéterminé")&gt;0,1,0)</f>
        <v>0</v>
      </c>
      <c r="AS247" s="223">
        <f>IF(COUNTIFS(TabSynthez[Test],"="&amp;$AE24&amp;".*",TabSynthez[Page13],"Indéterminé")&gt;0,1,0)</f>
        <v>0</v>
      </c>
    </row>
    <row r="248" spans="1:45" x14ac:dyDescent="0.25">
      <c r="A248" s="68"/>
      <c r="B248" s="241" t="str">
        <f>Modèle!B250</f>
        <v>Consultation</v>
      </c>
      <c r="C248" s="242" t="str">
        <f>Modèle!D250</f>
        <v>13.7.2</v>
      </c>
      <c r="D248" s="243" t="str">
        <f>Modèle!E250</f>
        <v>A</v>
      </c>
      <c r="E248" s="244">
        <f ca="1">COUNTIF(OFFSET(Synthèse!$G257,0,0,1,COUNTA(Synthèse!$10:$10)-6),"="&amp;$E$1)</f>
        <v>0</v>
      </c>
      <c r="F248" s="244">
        <f ca="1">COUNTIF(OFFSET(Synthèse!$G257,0,0,1,COUNTA(Synthèse!$10:$10)-6),"="&amp;$F$1)</f>
        <v>0</v>
      </c>
      <c r="G248" s="244">
        <f ca="1">COUNTIF(OFFSET(Synthèse!$G257,0,0,1,COUNTA(Synthèse!$10:$10)-6),"="&amp;$G$1)</f>
        <v>0</v>
      </c>
      <c r="H248" s="244">
        <f ca="1">COUNTIF(OFFSET(Synthèse!$G257,0,0,1,COUNTA(Synthèse!$10:$10)-6),"="&amp;$H$1)</f>
        <v>13</v>
      </c>
      <c r="I248" s="245">
        <f t="shared" ca="1" si="15"/>
        <v>13</v>
      </c>
      <c r="J248" s="68"/>
      <c r="AD248" s="68"/>
      <c r="AE248" s="229" t="str">
        <f t="shared" si="19"/>
        <v>1.5</v>
      </c>
      <c r="AF248" s="9"/>
      <c r="AG248" s="223">
        <f>IF(COUNTIFS(TabSynthez[Test],"="&amp;$AE25&amp;".*",TabSynthez[Page1],"Indéterminé")&gt;0,1,0)</f>
        <v>0</v>
      </c>
      <c r="AH248" s="223">
        <f>IF(COUNTIFS(TabSynthez[Test],"="&amp;$AE25&amp;".*",TabSynthez[Page2],"Indéterminé")&gt;0,1,0)</f>
        <v>0</v>
      </c>
      <c r="AI248" s="223">
        <f>IF(COUNTIFS(TabSynthez[Test],"="&amp;$AE25&amp;".*",TabSynthez[Page3],"Indéterminé")&gt;0,1,0)</f>
        <v>0</v>
      </c>
      <c r="AJ248" s="223">
        <f>IF(COUNTIFS(TabSynthez[Test],"="&amp;$AE25&amp;".*",TabSynthez[Page4],"Indéterminé")&gt;0,1,0)</f>
        <v>0</v>
      </c>
      <c r="AK248" s="223">
        <f>IF(COUNTIFS(TabSynthez[Test],"="&amp;$AE25&amp;".*",TabSynthez[Page5],"Indéterminé")&gt;0,1,0)</f>
        <v>0</v>
      </c>
      <c r="AL248" s="223">
        <f>IF(COUNTIFS(TabSynthez[Test],"="&amp;$AE25&amp;".*",TabSynthez[Page6],"Indéterminé")&gt;0,1,0)</f>
        <v>0</v>
      </c>
      <c r="AM248" s="223">
        <f>IF(COUNTIFS(TabSynthez[Test],"="&amp;$AE25&amp;".*",TabSynthez[Page7],"Indéterminé")&gt;0,1,0)</f>
        <v>0</v>
      </c>
      <c r="AN248" s="223">
        <f>IF(COUNTIFS(TabSynthez[Test],"="&amp;$AE25&amp;".*",TabSynthez[Page8],"Indéterminé")&gt;0,1,0)</f>
        <v>0</v>
      </c>
      <c r="AO248" s="223">
        <f>IF(COUNTIFS(TabSynthez[Test],"="&amp;$AE25&amp;".*",TabSynthez[Page9],"Indéterminé")&gt;0,1,0)</f>
        <v>0</v>
      </c>
      <c r="AP248" s="223">
        <f>IF(COUNTIFS(TabSynthez[Test],"="&amp;$AE25&amp;".*",TabSynthez[Page10],"Indéterminé")&gt;0,1,0)</f>
        <v>0</v>
      </c>
      <c r="AQ248" s="223">
        <f>IF(COUNTIFS(TabSynthez[Test],"="&amp;$AE25&amp;".*",TabSynthez[Page11],"Indéterminé")&gt;0,1,0)</f>
        <v>0</v>
      </c>
      <c r="AR248" s="223">
        <f>IF(COUNTIFS(TabSynthez[Test],"="&amp;$AE25&amp;".*",TabSynthez[Page12],"Indéterminé")&gt;0,1,0)</f>
        <v>0</v>
      </c>
      <c r="AS248" s="223">
        <f>IF(COUNTIFS(TabSynthez[Test],"="&amp;$AE25&amp;".*",TabSynthez[Page13],"Indéterminé")&gt;0,1,0)</f>
        <v>0</v>
      </c>
    </row>
    <row r="249" spans="1:45" x14ac:dyDescent="0.25">
      <c r="A249" s="68"/>
      <c r="B249" s="241" t="str">
        <f>Modèle!B251</f>
        <v>Consultation</v>
      </c>
      <c r="C249" s="242" t="str">
        <f>Modèle!D251</f>
        <v>13.7.3</v>
      </c>
      <c r="D249" s="243" t="str">
        <f>Modèle!E251</f>
        <v>A</v>
      </c>
      <c r="E249" s="244">
        <f ca="1">COUNTIF(OFFSET(Synthèse!$G258,0,0,1,COUNTA(Synthèse!$10:$10)-6),"="&amp;$E$1)</f>
        <v>0</v>
      </c>
      <c r="F249" s="244">
        <f ca="1">COUNTIF(OFFSET(Synthèse!$G258,0,0,1,COUNTA(Synthèse!$10:$10)-6),"="&amp;$F$1)</f>
        <v>0</v>
      </c>
      <c r="G249" s="244">
        <f ca="1">COUNTIF(OFFSET(Synthèse!$G258,0,0,1,COUNTA(Synthèse!$10:$10)-6),"="&amp;$G$1)</f>
        <v>0</v>
      </c>
      <c r="H249" s="244">
        <f ca="1">COUNTIF(OFFSET(Synthèse!$G258,0,0,1,COUNTA(Synthèse!$10:$10)-6),"="&amp;$H$1)</f>
        <v>13</v>
      </c>
      <c r="I249" s="245">
        <f t="shared" ca="1" si="15"/>
        <v>13</v>
      </c>
      <c r="J249" s="68"/>
      <c r="AD249" s="68"/>
      <c r="AE249" s="229" t="str">
        <f t="shared" si="19"/>
        <v>1.6</v>
      </c>
      <c r="AF249" s="9"/>
      <c r="AG249" s="223">
        <f>IF(COUNTIFS(TabSynthez[Test],"="&amp;$AE26&amp;".*",TabSynthez[Page1],"Indéterminé")&gt;0,1,0)</f>
        <v>0</v>
      </c>
      <c r="AH249" s="223">
        <f>IF(COUNTIFS(TabSynthez[Test],"="&amp;$AE26&amp;".*",TabSynthez[Page2],"Indéterminé")&gt;0,1,0)</f>
        <v>0</v>
      </c>
      <c r="AI249" s="223">
        <f>IF(COUNTIFS(TabSynthez[Test],"="&amp;$AE26&amp;".*",TabSynthez[Page3],"Indéterminé")&gt;0,1,0)</f>
        <v>0</v>
      </c>
      <c r="AJ249" s="223">
        <f>IF(COUNTIFS(TabSynthez[Test],"="&amp;$AE26&amp;".*",TabSynthez[Page4],"Indéterminé")&gt;0,1,0)</f>
        <v>0</v>
      </c>
      <c r="AK249" s="223">
        <f>IF(COUNTIFS(TabSynthez[Test],"="&amp;$AE26&amp;".*",TabSynthez[Page5],"Indéterminé")&gt;0,1,0)</f>
        <v>0</v>
      </c>
      <c r="AL249" s="223">
        <f>IF(COUNTIFS(TabSynthez[Test],"="&amp;$AE26&amp;".*",TabSynthez[Page6],"Indéterminé")&gt;0,1,0)</f>
        <v>0</v>
      </c>
      <c r="AM249" s="223">
        <f>IF(COUNTIFS(TabSynthez[Test],"="&amp;$AE26&amp;".*",TabSynthez[Page7],"Indéterminé")&gt;0,1,0)</f>
        <v>0</v>
      </c>
      <c r="AN249" s="223">
        <f>IF(COUNTIFS(TabSynthez[Test],"="&amp;$AE26&amp;".*",TabSynthez[Page8],"Indéterminé")&gt;0,1,0)</f>
        <v>0</v>
      </c>
      <c r="AO249" s="223">
        <f>IF(COUNTIFS(TabSynthez[Test],"="&amp;$AE26&amp;".*",TabSynthez[Page9],"Indéterminé")&gt;0,1,0)</f>
        <v>0</v>
      </c>
      <c r="AP249" s="223">
        <f>IF(COUNTIFS(TabSynthez[Test],"="&amp;$AE26&amp;".*",TabSynthez[Page10],"Indéterminé")&gt;0,1,0)</f>
        <v>0</v>
      </c>
      <c r="AQ249" s="223">
        <f>IF(COUNTIFS(TabSynthez[Test],"="&amp;$AE26&amp;".*",TabSynthez[Page11],"Indéterminé")&gt;0,1,0)</f>
        <v>0</v>
      </c>
      <c r="AR249" s="223">
        <f>IF(COUNTIFS(TabSynthez[Test],"="&amp;$AE26&amp;".*",TabSynthez[Page12],"Indéterminé")&gt;0,1,0)</f>
        <v>0</v>
      </c>
      <c r="AS249" s="223">
        <f>IF(COUNTIFS(TabSynthez[Test],"="&amp;$AE26&amp;".*",TabSynthez[Page13],"Indéterminé")&gt;0,1,0)</f>
        <v>0</v>
      </c>
    </row>
    <row r="250" spans="1:45" x14ac:dyDescent="0.25">
      <c r="A250" s="68"/>
      <c r="B250" s="246" t="str">
        <f>Modèle!B252</f>
        <v>Consultation</v>
      </c>
      <c r="C250" s="247" t="str">
        <f>Modèle!D252</f>
        <v>13.8.1</v>
      </c>
      <c r="D250" s="248" t="str">
        <f>Modèle!E252</f>
        <v>A</v>
      </c>
      <c r="E250" s="249">
        <f ca="1">COUNTIF(OFFSET(Synthèse!$G259,0,0,1,COUNTA(Synthèse!$10:$10)-6),"="&amp;$E$1)</f>
        <v>0</v>
      </c>
      <c r="F250" s="249">
        <f ca="1">COUNTIF(OFFSET(Synthèse!$G259,0,0,1,COUNTA(Synthèse!$10:$10)-6),"="&amp;$F$1)</f>
        <v>0</v>
      </c>
      <c r="G250" s="249">
        <f ca="1">COUNTIF(OFFSET(Synthèse!$G259,0,0,1,COUNTA(Synthèse!$10:$10)-6),"="&amp;$G$1)</f>
        <v>0</v>
      </c>
      <c r="H250" s="249">
        <f ca="1">COUNTIF(OFFSET(Synthèse!$G259,0,0,1,COUNTA(Synthèse!$10:$10)-6),"="&amp;$H$1)</f>
        <v>13</v>
      </c>
      <c r="I250" s="245">
        <f t="shared" ca="1" si="15"/>
        <v>13</v>
      </c>
      <c r="J250" s="68"/>
      <c r="AD250" s="68"/>
      <c r="AE250" s="229" t="str">
        <f t="shared" si="19"/>
        <v>1.7</v>
      </c>
      <c r="AF250" s="9"/>
      <c r="AG250" s="223">
        <f>IF(COUNTIFS(TabSynthez[Test],"="&amp;$AE27&amp;".*",TabSynthez[Page1],"Indéterminé")&gt;0,1,0)</f>
        <v>0</v>
      </c>
      <c r="AH250" s="223">
        <f>IF(COUNTIFS(TabSynthez[Test],"="&amp;$AE27&amp;".*",TabSynthez[Page2],"Indéterminé")&gt;0,1,0)</f>
        <v>0</v>
      </c>
      <c r="AI250" s="223">
        <f>IF(COUNTIFS(TabSynthez[Test],"="&amp;$AE27&amp;".*",TabSynthez[Page3],"Indéterminé")&gt;0,1,0)</f>
        <v>0</v>
      </c>
      <c r="AJ250" s="223">
        <f>IF(COUNTIFS(TabSynthez[Test],"="&amp;$AE27&amp;".*",TabSynthez[Page4],"Indéterminé")&gt;0,1,0)</f>
        <v>0</v>
      </c>
      <c r="AK250" s="223">
        <f>IF(COUNTIFS(TabSynthez[Test],"="&amp;$AE27&amp;".*",TabSynthez[Page5],"Indéterminé")&gt;0,1,0)</f>
        <v>0</v>
      </c>
      <c r="AL250" s="223">
        <f>IF(COUNTIFS(TabSynthez[Test],"="&amp;$AE27&amp;".*",TabSynthez[Page6],"Indéterminé")&gt;0,1,0)</f>
        <v>0</v>
      </c>
      <c r="AM250" s="223">
        <f>IF(COUNTIFS(TabSynthez[Test],"="&amp;$AE27&amp;".*",TabSynthez[Page7],"Indéterminé")&gt;0,1,0)</f>
        <v>0</v>
      </c>
      <c r="AN250" s="223">
        <f>IF(COUNTIFS(TabSynthez[Test],"="&amp;$AE27&amp;".*",TabSynthez[Page8],"Indéterminé")&gt;0,1,0)</f>
        <v>0</v>
      </c>
      <c r="AO250" s="223">
        <f>IF(COUNTIFS(TabSynthez[Test],"="&amp;$AE27&amp;".*",TabSynthez[Page9],"Indéterminé")&gt;0,1,0)</f>
        <v>0</v>
      </c>
      <c r="AP250" s="223">
        <f>IF(COUNTIFS(TabSynthez[Test],"="&amp;$AE27&amp;".*",TabSynthez[Page10],"Indéterminé")&gt;0,1,0)</f>
        <v>0</v>
      </c>
      <c r="AQ250" s="223">
        <f>IF(COUNTIFS(TabSynthez[Test],"="&amp;$AE27&amp;".*",TabSynthez[Page11],"Indéterminé")&gt;0,1,0)</f>
        <v>0</v>
      </c>
      <c r="AR250" s="223">
        <f>IF(COUNTIFS(TabSynthez[Test],"="&amp;$AE27&amp;".*",TabSynthez[Page12],"Indéterminé")&gt;0,1,0)</f>
        <v>0</v>
      </c>
      <c r="AS250" s="223">
        <f>IF(COUNTIFS(TabSynthez[Test],"="&amp;$AE27&amp;".*",TabSynthez[Page13],"Indéterminé")&gt;0,1,0)</f>
        <v>0</v>
      </c>
    </row>
    <row r="251" spans="1:45" x14ac:dyDescent="0.25">
      <c r="A251" s="68"/>
      <c r="B251" s="246" t="str">
        <f>Modèle!B253</f>
        <v>Consultation</v>
      </c>
      <c r="C251" s="247" t="str">
        <f>Modèle!D253</f>
        <v>13.8.2</v>
      </c>
      <c r="D251" s="248" t="str">
        <f>Modèle!E253</f>
        <v>A</v>
      </c>
      <c r="E251" s="249">
        <f ca="1">COUNTIF(OFFSET(Synthèse!$G260,0,0,1,COUNTA(Synthèse!$10:$10)-6),"="&amp;$E$1)</f>
        <v>0</v>
      </c>
      <c r="F251" s="249">
        <f ca="1">COUNTIF(OFFSET(Synthèse!$G260,0,0,1,COUNTA(Synthèse!$10:$10)-6),"="&amp;$F$1)</f>
        <v>0</v>
      </c>
      <c r="G251" s="249">
        <f ca="1">COUNTIF(OFFSET(Synthèse!$G260,0,0,1,COUNTA(Synthèse!$10:$10)-6),"="&amp;$G$1)</f>
        <v>0</v>
      </c>
      <c r="H251" s="249">
        <f ca="1">COUNTIF(OFFSET(Synthèse!$G260,0,0,1,COUNTA(Synthèse!$10:$10)-6),"="&amp;$H$1)</f>
        <v>13</v>
      </c>
      <c r="I251" s="245">
        <f t="shared" ca="1" si="15"/>
        <v>13</v>
      </c>
      <c r="J251" s="68"/>
      <c r="AD251" s="68"/>
      <c r="AE251" s="229" t="str">
        <f t="shared" si="19"/>
        <v>1.8</v>
      </c>
      <c r="AF251" s="9"/>
      <c r="AG251" s="223">
        <f>IF(COUNTIFS(TabSynthez[Test],"="&amp;$AE28&amp;".*",TabSynthez[Page1],"Indéterminé")&gt;0,1,0)</f>
        <v>0</v>
      </c>
      <c r="AH251" s="223">
        <f>IF(COUNTIFS(TabSynthez[Test],"="&amp;$AE28&amp;".*",TabSynthez[Page2],"Indéterminé")&gt;0,1,0)</f>
        <v>0</v>
      </c>
      <c r="AI251" s="223">
        <f>IF(COUNTIFS(TabSynthez[Test],"="&amp;$AE28&amp;".*",TabSynthez[Page3],"Indéterminé")&gt;0,1,0)</f>
        <v>0</v>
      </c>
      <c r="AJ251" s="223">
        <f>IF(COUNTIFS(TabSynthez[Test],"="&amp;$AE28&amp;".*",TabSynthez[Page4],"Indéterminé")&gt;0,1,0)</f>
        <v>0</v>
      </c>
      <c r="AK251" s="223">
        <f>IF(COUNTIFS(TabSynthez[Test],"="&amp;$AE28&amp;".*",TabSynthez[Page5],"Indéterminé")&gt;0,1,0)</f>
        <v>0</v>
      </c>
      <c r="AL251" s="223">
        <f>IF(COUNTIFS(TabSynthez[Test],"="&amp;$AE28&amp;".*",TabSynthez[Page6],"Indéterminé")&gt;0,1,0)</f>
        <v>0</v>
      </c>
      <c r="AM251" s="223">
        <f>IF(COUNTIFS(TabSynthez[Test],"="&amp;$AE28&amp;".*",TabSynthez[Page7],"Indéterminé")&gt;0,1,0)</f>
        <v>0</v>
      </c>
      <c r="AN251" s="223">
        <f>IF(COUNTIFS(TabSynthez[Test],"="&amp;$AE28&amp;".*",TabSynthez[Page8],"Indéterminé")&gt;0,1,0)</f>
        <v>0</v>
      </c>
      <c r="AO251" s="223">
        <f>IF(COUNTIFS(TabSynthez[Test],"="&amp;$AE28&amp;".*",TabSynthez[Page9],"Indéterminé")&gt;0,1,0)</f>
        <v>0</v>
      </c>
      <c r="AP251" s="223">
        <f>IF(COUNTIFS(TabSynthez[Test],"="&amp;$AE28&amp;".*",TabSynthez[Page10],"Indéterminé")&gt;0,1,0)</f>
        <v>0</v>
      </c>
      <c r="AQ251" s="223">
        <f>IF(COUNTIFS(TabSynthez[Test],"="&amp;$AE28&amp;".*",TabSynthez[Page11],"Indéterminé")&gt;0,1,0)</f>
        <v>0</v>
      </c>
      <c r="AR251" s="223">
        <f>IF(COUNTIFS(TabSynthez[Test],"="&amp;$AE28&amp;".*",TabSynthez[Page12],"Indéterminé")&gt;0,1,0)</f>
        <v>0</v>
      </c>
      <c r="AS251" s="223">
        <f>IF(COUNTIFS(TabSynthez[Test],"="&amp;$AE28&amp;".*",TabSynthez[Page13],"Indéterminé")&gt;0,1,0)</f>
        <v>0</v>
      </c>
    </row>
    <row r="252" spans="1:45" x14ac:dyDescent="0.25">
      <c r="A252" s="68"/>
      <c r="B252" s="241" t="str">
        <f>Modèle!B254</f>
        <v>Consultation</v>
      </c>
      <c r="C252" s="242" t="str">
        <f>Modèle!D254</f>
        <v>13.9.1</v>
      </c>
      <c r="D252" s="243" t="str">
        <f>Modèle!E254</f>
        <v>AA</v>
      </c>
      <c r="E252" s="244">
        <f ca="1">COUNTIF(OFFSET(Synthèse!$G261,0,0,1,COUNTA(Synthèse!$10:$10)-6),"="&amp;$E$1)</f>
        <v>0</v>
      </c>
      <c r="F252" s="244">
        <f ca="1">COUNTIF(OFFSET(Synthèse!$G261,0,0,1,COUNTA(Synthèse!$10:$10)-6),"="&amp;$F$1)</f>
        <v>13</v>
      </c>
      <c r="G252" s="244">
        <f ca="1">COUNTIF(OFFSET(Synthèse!$G261,0,0,1,COUNTA(Synthèse!$10:$10)-6),"="&amp;$G$1)</f>
        <v>0</v>
      </c>
      <c r="H252" s="244">
        <f ca="1">COUNTIF(OFFSET(Synthèse!$G261,0,0,1,COUNTA(Synthèse!$10:$10)-6),"="&amp;$H$1)</f>
        <v>0</v>
      </c>
      <c r="I252" s="245">
        <f t="shared" ca="1" si="15"/>
        <v>13</v>
      </c>
      <c r="J252" s="68"/>
      <c r="AD252" s="68"/>
      <c r="AE252" s="229" t="str">
        <f t="shared" si="19"/>
        <v>1.9</v>
      </c>
      <c r="AF252" s="9"/>
      <c r="AG252" s="223">
        <f>IF(COUNTIFS(TabSynthez[Test],"="&amp;$AE29&amp;".*",TabSynthez[Page1],"Indéterminé")&gt;0,1,0)</f>
        <v>0</v>
      </c>
      <c r="AH252" s="223">
        <f>IF(COUNTIFS(TabSynthez[Test],"="&amp;$AE29&amp;".*",TabSynthez[Page2],"Indéterminé")&gt;0,1,0)</f>
        <v>0</v>
      </c>
      <c r="AI252" s="223">
        <f>IF(COUNTIFS(TabSynthez[Test],"="&amp;$AE29&amp;".*",TabSynthez[Page3],"Indéterminé")&gt;0,1,0)</f>
        <v>0</v>
      </c>
      <c r="AJ252" s="223">
        <f>IF(COUNTIFS(TabSynthez[Test],"="&amp;$AE29&amp;".*",TabSynthez[Page4],"Indéterminé")&gt;0,1,0)</f>
        <v>0</v>
      </c>
      <c r="AK252" s="223">
        <f>IF(COUNTIFS(TabSynthez[Test],"="&amp;$AE29&amp;".*",TabSynthez[Page5],"Indéterminé")&gt;0,1,0)</f>
        <v>0</v>
      </c>
      <c r="AL252" s="223">
        <f>IF(COUNTIFS(TabSynthez[Test],"="&amp;$AE29&amp;".*",TabSynthez[Page6],"Indéterminé")&gt;0,1,0)</f>
        <v>0</v>
      </c>
      <c r="AM252" s="223">
        <f>IF(COUNTIFS(TabSynthez[Test],"="&amp;$AE29&amp;".*",TabSynthez[Page7],"Indéterminé")&gt;0,1,0)</f>
        <v>0</v>
      </c>
      <c r="AN252" s="223">
        <f>IF(COUNTIFS(TabSynthez[Test],"="&amp;$AE29&amp;".*",TabSynthez[Page8],"Indéterminé")&gt;0,1,0)</f>
        <v>0</v>
      </c>
      <c r="AO252" s="223">
        <f>IF(COUNTIFS(TabSynthez[Test],"="&amp;$AE29&amp;".*",TabSynthez[Page9],"Indéterminé")&gt;0,1,0)</f>
        <v>0</v>
      </c>
      <c r="AP252" s="223">
        <f>IF(COUNTIFS(TabSynthez[Test],"="&amp;$AE29&amp;".*",TabSynthez[Page10],"Indéterminé")&gt;0,1,0)</f>
        <v>0</v>
      </c>
      <c r="AQ252" s="223">
        <f>IF(COUNTIFS(TabSynthez[Test],"="&amp;$AE29&amp;".*",TabSynthez[Page11],"Indéterminé")&gt;0,1,0)</f>
        <v>0</v>
      </c>
      <c r="AR252" s="223">
        <f>IF(COUNTIFS(TabSynthez[Test],"="&amp;$AE29&amp;".*",TabSynthez[Page12],"Indéterminé")&gt;0,1,0)</f>
        <v>0</v>
      </c>
      <c r="AS252" s="223">
        <f>IF(COUNTIFS(TabSynthez[Test],"="&amp;$AE29&amp;".*",TabSynthez[Page13],"Indéterminé")&gt;0,1,0)</f>
        <v>0</v>
      </c>
    </row>
    <row r="253" spans="1:45" x14ac:dyDescent="0.25">
      <c r="A253" s="68"/>
      <c r="B253" s="246" t="str">
        <f>Modèle!B255</f>
        <v>Consultation</v>
      </c>
      <c r="C253" s="247" t="str">
        <f>Modèle!D255</f>
        <v>13.10.1</v>
      </c>
      <c r="D253" s="248" t="str">
        <f>Modèle!E255</f>
        <v>A</v>
      </c>
      <c r="E253" s="249">
        <f ca="1">COUNTIF(OFFSET(Synthèse!$G262,0,0,1,COUNTA(Synthèse!$10:$10)-6),"="&amp;$E$1)</f>
        <v>0</v>
      </c>
      <c r="F253" s="249">
        <f ca="1">COUNTIF(OFFSET(Synthèse!$G262,0,0,1,COUNTA(Synthèse!$10:$10)-6),"="&amp;$F$1)</f>
        <v>0</v>
      </c>
      <c r="G253" s="249">
        <f ca="1">COUNTIF(OFFSET(Synthèse!$G262,0,0,1,COUNTA(Synthèse!$10:$10)-6),"="&amp;$G$1)</f>
        <v>0</v>
      </c>
      <c r="H253" s="249">
        <f ca="1">COUNTIF(OFFSET(Synthèse!$G262,0,0,1,COUNTA(Synthèse!$10:$10)-6),"="&amp;$H$1)</f>
        <v>13</v>
      </c>
      <c r="I253" s="245">
        <f t="shared" ca="1" si="15"/>
        <v>13</v>
      </c>
      <c r="J253" s="68"/>
      <c r="AD253" s="68"/>
      <c r="AE253" s="229" t="str">
        <f t="shared" si="19"/>
        <v>2.1</v>
      </c>
      <c r="AF253" s="9"/>
      <c r="AG253" s="223">
        <f>IF(COUNTIFS(TabSynthez[Test],"="&amp;$AE30&amp;".*",TabSynthez[Page1],"Indéterminé")&gt;0,1,0)</f>
        <v>0</v>
      </c>
      <c r="AH253" s="223">
        <f>IF(COUNTIFS(TabSynthez[Test],"="&amp;$AE30&amp;".*",TabSynthez[Page2],"Indéterminé")&gt;0,1,0)</f>
        <v>0</v>
      </c>
      <c r="AI253" s="223">
        <f>IF(COUNTIFS(TabSynthez[Test],"="&amp;$AE30&amp;".*",TabSynthez[Page3],"Indéterminé")&gt;0,1,0)</f>
        <v>0</v>
      </c>
      <c r="AJ253" s="223">
        <f>IF(COUNTIFS(TabSynthez[Test],"="&amp;$AE30&amp;".*",TabSynthez[Page4],"Indéterminé")&gt;0,1,0)</f>
        <v>0</v>
      </c>
      <c r="AK253" s="223">
        <f>IF(COUNTIFS(TabSynthez[Test],"="&amp;$AE30&amp;".*",TabSynthez[Page5],"Indéterminé")&gt;0,1,0)</f>
        <v>0</v>
      </c>
      <c r="AL253" s="223">
        <f>IF(COUNTIFS(TabSynthez[Test],"="&amp;$AE30&amp;".*",TabSynthez[Page6],"Indéterminé")&gt;0,1,0)</f>
        <v>0</v>
      </c>
      <c r="AM253" s="223">
        <f>IF(COUNTIFS(TabSynthez[Test],"="&amp;$AE30&amp;".*",TabSynthez[Page7],"Indéterminé")&gt;0,1,0)</f>
        <v>0</v>
      </c>
      <c r="AN253" s="223">
        <f>IF(COUNTIFS(TabSynthez[Test],"="&amp;$AE30&amp;".*",TabSynthez[Page8],"Indéterminé")&gt;0,1,0)</f>
        <v>0</v>
      </c>
      <c r="AO253" s="223">
        <f>IF(COUNTIFS(TabSynthez[Test],"="&amp;$AE30&amp;".*",TabSynthez[Page9],"Indéterminé")&gt;0,1,0)</f>
        <v>0</v>
      </c>
      <c r="AP253" s="223">
        <f>IF(COUNTIFS(TabSynthez[Test],"="&amp;$AE30&amp;".*",TabSynthez[Page10],"Indéterminé")&gt;0,1,0)</f>
        <v>0</v>
      </c>
      <c r="AQ253" s="223">
        <f>IF(COUNTIFS(TabSynthez[Test],"="&amp;$AE30&amp;".*",TabSynthez[Page11],"Indéterminé")&gt;0,1,0)</f>
        <v>0</v>
      </c>
      <c r="AR253" s="223">
        <f>IF(COUNTIFS(TabSynthez[Test],"="&amp;$AE30&amp;".*",TabSynthez[Page12],"Indéterminé")&gt;0,1,0)</f>
        <v>0</v>
      </c>
      <c r="AS253" s="223">
        <f>IF(COUNTIFS(TabSynthez[Test],"="&amp;$AE30&amp;".*",TabSynthez[Page13],"Indéterminé")&gt;0,1,0)</f>
        <v>0</v>
      </c>
    </row>
    <row r="254" spans="1:45" x14ac:dyDescent="0.25">
      <c r="A254" s="68"/>
      <c r="B254" s="246" t="str">
        <f>Modèle!B256</f>
        <v>Consultation</v>
      </c>
      <c r="C254" s="247" t="str">
        <f>Modèle!D256</f>
        <v>13.10.2</v>
      </c>
      <c r="D254" s="248" t="str">
        <f>Modèle!E256</f>
        <v>A</v>
      </c>
      <c r="E254" s="249">
        <f ca="1">COUNTIF(OFFSET(Synthèse!$G263,0,0,1,COUNTA(Synthèse!$10:$10)-6),"="&amp;$E$1)</f>
        <v>0</v>
      </c>
      <c r="F254" s="249">
        <f ca="1">COUNTIF(OFFSET(Synthèse!$G263,0,0,1,COUNTA(Synthèse!$10:$10)-6),"="&amp;$F$1)</f>
        <v>0</v>
      </c>
      <c r="G254" s="249">
        <f ca="1">COUNTIF(OFFSET(Synthèse!$G263,0,0,1,COUNTA(Synthèse!$10:$10)-6),"="&amp;$G$1)</f>
        <v>0</v>
      </c>
      <c r="H254" s="249">
        <f ca="1">COUNTIF(OFFSET(Synthèse!$G263,0,0,1,COUNTA(Synthèse!$10:$10)-6),"="&amp;$H$1)</f>
        <v>13</v>
      </c>
      <c r="I254" s="245">
        <f t="shared" ca="1" si="15"/>
        <v>13</v>
      </c>
      <c r="J254" s="68"/>
      <c r="AD254" s="68"/>
      <c r="AE254" s="229" t="str">
        <f t="shared" si="19"/>
        <v>2.2</v>
      </c>
      <c r="AF254" s="9"/>
      <c r="AG254" s="223">
        <f>IF(COUNTIFS(TabSynthez[Test],"="&amp;$AE31&amp;".*",TabSynthez[Page1],"Indéterminé")&gt;0,1,0)</f>
        <v>0</v>
      </c>
      <c r="AH254" s="223">
        <f>IF(COUNTIFS(TabSynthez[Test],"="&amp;$AE31&amp;".*",TabSynthez[Page2],"Indéterminé")&gt;0,1,0)</f>
        <v>0</v>
      </c>
      <c r="AI254" s="223">
        <f>IF(COUNTIFS(TabSynthez[Test],"="&amp;$AE31&amp;".*",TabSynthez[Page3],"Indéterminé")&gt;0,1,0)</f>
        <v>0</v>
      </c>
      <c r="AJ254" s="223">
        <f>IF(COUNTIFS(TabSynthez[Test],"="&amp;$AE31&amp;".*",TabSynthez[Page4],"Indéterminé")&gt;0,1,0)</f>
        <v>0</v>
      </c>
      <c r="AK254" s="223">
        <f>IF(COUNTIFS(TabSynthez[Test],"="&amp;$AE31&amp;".*",TabSynthez[Page5],"Indéterminé")&gt;0,1,0)</f>
        <v>0</v>
      </c>
      <c r="AL254" s="223">
        <f>IF(COUNTIFS(TabSynthez[Test],"="&amp;$AE31&amp;".*",TabSynthez[Page6],"Indéterminé")&gt;0,1,0)</f>
        <v>0</v>
      </c>
      <c r="AM254" s="223">
        <f>IF(COUNTIFS(TabSynthez[Test],"="&amp;$AE31&amp;".*",TabSynthez[Page7],"Indéterminé")&gt;0,1,0)</f>
        <v>0</v>
      </c>
      <c r="AN254" s="223">
        <f>IF(COUNTIFS(TabSynthez[Test],"="&amp;$AE31&amp;".*",TabSynthez[Page8],"Indéterminé")&gt;0,1,0)</f>
        <v>0</v>
      </c>
      <c r="AO254" s="223">
        <f>IF(COUNTIFS(TabSynthez[Test],"="&amp;$AE31&amp;".*",TabSynthez[Page9],"Indéterminé")&gt;0,1,0)</f>
        <v>0</v>
      </c>
      <c r="AP254" s="223">
        <f>IF(COUNTIFS(TabSynthez[Test],"="&amp;$AE31&amp;".*",TabSynthez[Page10],"Indéterminé")&gt;0,1,0)</f>
        <v>0</v>
      </c>
      <c r="AQ254" s="223">
        <f>IF(COUNTIFS(TabSynthez[Test],"="&amp;$AE31&amp;".*",TabSynthez[Page11],"Indéterminé")&gt;0,1,0)</f>
        <v>0</v>
      </c>
      <c r="AR254" s="223">
        <f>IF(COUNTIFS(TabSynthez[Test],"="&amp;$AE31&amp;".*",TabSynthez[Page12],"Indéterminé")&gt;0,1,0)</f>
        <v>0</v>
      </c>
      <c r="AS254" s="223">
        <f>IF(COUNTIFS(TabSynthez[Test],"="&amp;$AE31&amp;".*",TabSynthez[Page13],"Indéterminé")&gt;0,1,0)</f>
        <v>0</v>
      </c>
    </row>
    <row r="255" spans="1:45" x14ac:dyDescent="0.25">
      <c r="A255" s="68"/>
      <c r="B255" s="241" t="str">
        <f>Modèle!B257</f>
        <v>Consultation</v>
      </c>
      <c r="C255" s="242" t="str">
        <f>Modèle!D257</f>
        <v>13.11.1</v>
      </c>
      <c r="D255" s="243" t="str">
        <f>Modèle!E257</f>
        <v>A</v>
      </c>
      <c r="E255" s="244">
        <f ca="1">COUNTIF(OFFSET(Synthèse!$G264,0,0,1,COUNTA(Synthèse!$10:$10)-6),"="&amp;$E$1)</f>
        <v>0</v>
      </c>
      <c r="F255" s="244">
        <f ca="1">COUNTIF(OFFSET(Synthèse!$G264,0,0,1,COUNTA(Synthèse!$10:$10)-6),"="&amp;$F$1)</f>
        <v>0</v>
      </c>
      <c r="G255" s="244">
        <f ca="1">COUNTIF(OFFSET(Synthèse!$G264,0,0,1,COUNTA(Synthèse!$10:$10)-6),"="&amp;$G$1)</f>
        <v>0</v>
      </c>
      <c r="H255" s="244">
        <f ca="1">COUNTIF(OFFSET(Synthèse!$G264,0,0,1,COUNTA(Synthèse!$10:$10)-6),"="&amp;$H$1)</f>
        <v>13</v>
      </c>
      <c r="I255" s="245">
        <f t="shared" ca="1" si="15"/>
        <v>13</v>
      </c>
      <c r="J255" s="68"/>
      <c r="AD255" s="68"/>
      <c r="AE255" s="229" t="str">
        <f t="shared" si="19"/>
        <v>3.1</v>
      </c>
      <c r="AF255" s="9"/>
      <c r="AG255" s="223">
        <f>IF(COUNTIFS(TabSynthez[Test],"="&amp;$AE32&amp;".*",TabSynthez[Page1],"Indéterminé")&gt;0,1,0)</f>
        <v>0</v>
      </c>
      <c r="AH255" s="223">
        <f>IF(COUNTIFS(TabSynthez[Test],"="&amp;$AE32&amp;".*",TabSynthez[Page2],"Indéterminé")&gt;0,1,0)</f>
        <v>0</v>
      </c>
      <c r="AI255" s="223">
        <f>IF(COUNTIFS(TabSynthez[Test],"="&amp;$AE32&amp;".*",TabSynthez[Page3],"Indéterminé")&gt;0,1,0)</f>
        <v>0</v>
      </c>
      <c r="AJ255" s="223">
        <f>IF(COUNTIFS(TabSynthez[Test],"="&amp;$AE32&amp;".*",TabSynthez[Page4],"Indéterminé")&gt;0,1,0)</f>
        <v>0</v>
      </c>
      <c r="AK255" s="223">
        <f>IF(COUNTIFS(TabSynthez[Test],"="&amp;$AE32&amp;".*",TabSynthez[Page5],"Indéterminé")&gt;0,1,0)</f>
        <v>0</v>
      </c>
      <c r="AL255" s="223">
        <f>IF(COUNTIFS(TabSynthez[Test],"="&amp;$AE32&amp;".*",TabSynthez[Page6],"Indéterminé")&gt;0,1,0)</f>
        <v>0</v>
      </c>
      <c r="AM255" s="223">
        <f>IF(COUNTIFS(TabSynthez[Test],"="&amp;$AE32&amp;".*",TabSynthez[Page7],"Indéterminé")&gt;0,1,0)</f>
        <v>0</v>
      </c>
      <c r="AN255" s="223">
        <f>IF(COUNTIFS(TabSynthez[Test],"="&amp;$AE32&amp;".*",TabSynthez[Page8],"Indéterminé")&gt;0,1,0)</f>
        <v>0</v>
      </c>
      <c r="AO255" s="223">
        <f>IF(COUNTIFS(TabSynthez[Test],"="&amp;$AE32&amp;".*",TabSynthez[Page9],"Indéterminé")&gt;0,1,0)</f>
        <v>0</v>
      </c>
      <c r="AP255" s="223">
        <f>IF(COUNTIFS(TabSynthez[Test],"="&amp;$AE32&amp;".*",TabSynthez[Page10],"Indéterminé")&gt;0,1,0)</f>
        <v>0</v>
      </c>
      <c r="AQ255" s="223">
        <f>IF(COUNTIFS(TabSynthez[Test],"="&amp;$AE32&amp;".*",TabSynthez[Page11],"Indéterminé")&gt;0,1,0)</f>
        <v>0</v>
      </c>
      <c r="AR255" s="223">
        <f>IF(COUNTIFS(TabSynthez[Test],"="&amp;$AE32&amp;".*",TabSynthez[Page12],"Indéterminé")&gt;0,1,0)</f>
        <v>0</v>
      </c>
      <c r="AS255" s="223">
        <f>IF(COUNTIFS(TabSynthez[Test],"="&amp;$AE32&amp;".*",TabSynthez[Page13],"Indéterminé")&gt;0,1,0)</f>
        <v>0</v>
      </c>
    </row>
    <row r="256" spans="1:45" x14ac:dyDescent="0.25">
      <c r="A256" s="68"/>
      <c r="B256" s="246" t="str">
        <f>Modèle!B258</f>
        <v>Consultation</v>
      </c>
      <c r="C256" s="247" t="str">
        <f>Modèle!D258</f>
        <v>13.12.1</v>
      </c>
      <c r="D256" s="248" t="str">
        <f>Modèle!E258</f>
        <v>A</v>
      </c>
      <c r="E256" s="249">
        <f ca="1">COUNTIF(OFFSET(Synthèse!$G265,0,0,1,COUNTA(Synthèse!$10:$10)-6),"="&amp;$E$1)</f>
        <v>0</v>
      </c>
      <c r="F256" s="249">
        <f ca="1">COUNTIF(OFFSET(Synthèse!$G265,0,0,1,COUNTA(Synthèse!$10:$10)-6),"="&amp;$F$1)</f>
        <v>0</v>
      </c>
      <c r="G256" s="249">
        <f ca="1">COUNTIF(OFFSET(Synthèse!$G265,0,0,1,COUNTA(Synthèse!$10:$10)-6),"="&amp;$G$1)</f>
        <v>0</v>
      </c>
      <c r="H256" s="249">
        <f ca="1">COUNTIF(OFFSET(Synthèse!$G265,0,0,1,COUNTA(Synthèse!$10:$10)-6),"="&amp;$H$1)</f>
        <v>13</v>
      </c>
      <c r="I256" s="245">
        <f t="shared" ca="1" si="15"/>
        <v>13</v>
      </c>
      <c r="J256" s="68"/>
      <c r="AD256" s="68"/>
      <c r="AE256" s="229" t="str">
        <f t="shared" si="19"/>
        <v>3.2</v>
      </c>
      <c r="AF256" s="9"/>
      <c r="AG256" s="223">
        <f>IF(COUNTIFS(TabSynthez[Test],"="&amp;$AE33&amp;".*",TabSynthez[Page1],"Indéterminé")&gt;0,1,0)</f>
        <v>0</v>
      </c>
      <c r="AH256" s="223">
        <f>IF(COUNTIFS(TabSynthez[Test],"="&amp;$AE33&amp;".*",TabSynthez[Page2],"Indéterminé")&gt;0,1,0)</f>
        <v>0</v>
      </c>
      <c r="AI256" s="223">
        <f>IF(COUNTIFS(TabSynthez[Test],"="&amp;$AE33&amp;".*",TabSynthez[Page3],"Indéterminé")&gt;0,1,0)</f>
        <v>0</v>
      </c>
      <c r="AJ256" s="223">
        <f>IF(COUNTIFS(TabSynthez[Test],"="&amp;$AE33&amp;".*",TabSynthez[Page4],"Indéterminé")&gt;0,1,0)</f>
        <v>0</v>
      </c>
      <c r="AK256" s="223">
        <f>IF(COUNTIFS(TabSynthez[Test],"="&amp;$AE33&amp;".*",TabSynthez[Page5],"Indéterminé")&gt;0,1,0)</f>
        <v>0</v>
      </c>
      <c r="AL256" s="223">
        <f>IF(COUNTIFS(TabSynthez[Test],"="&amp;$AE33&amp;".*",TabSynthez[Page6],"Indéterminé")&gt;0,1,0)</f>
        <v>0</v>
      </c>
      <c r="AM256" s="223">
        <f>IF(COUNTIFS(TabSynthez[Test],"="&amp;$AE33&amp;".*",TabSynthez[Page7],"Indéterminé")&gt;0,1,0)</f>
        <v>0</v>
      </c>
      <c r="AN256" s="223">
        <f>IF(COUNTIFS(TabSynthez[Test],"="&amp;$AE33&amp;".*",TabSynthez[Page8],"Indéterminé")&gt;0,1,0)</f>
        <v>0</v>
      </c>
      <c r="AO256" s="223">
        <f>IF(COUNTIFS(TabSynthez[Test],"="&amp;$AE33&amp;".*",TabSynthez[Page9],"Indéterminé")&gt;0,1,0)</f>
        <v>0</v>
      </c>
      <c r="AP256" s="223">
        <f>IF(COUNTIFS(TabSynthez[Test],"="&amp;$AE33&amp;".*",TabSynthez[Page10],"Indéterminé")&gt;0,1,0)</f>
        <v>0</v>
      </c>
      <c r="AQ256" s="223">
        <f>IF(COUNTIFS(TabSynthez[Test],"="&amp;$AE33&amp;".*",TabSynthez[Page11],"Indéterminé")&gt;0,1,0)</f>
        <v>0</v>
      </c>
      <c r="AR256" s="223">
        <f>IF(COUNTIFS(TabSynthez[Test],"="&amp;$AE33&amp;".*",TabSynthez[Page12],"Indéterminé")&gt;0,1,0)</f>
        <v>0</v>
      </c>
      <c r="AS256" s="223">
        <f>IF(COUNTIFS(TabSynthez[Test],"="&amp;$AE33&amp;".*",TabSynthez[Page13],"Indéterminé")&gt;0,1,0)</f>
        <v>0</v>
      </c>
    </row>
    <row r="257" spans="1:45" x14ac:dyDescent="0.25">
      <c r="A257" s="68"/>
      <c r="B257" s="246" t="str">
        <f>Modèle!B259</f>
        <v>Consultation</v>
      </c>
      <c r="C257" s="247" t="str">
        <f>Modèle!D259</f>
        <v>13.12.2</v>
      </c>
      <c r="D257" s="248" t="str">
        <f>Modèle!E259</f>
        <v>A</v>
      </c>
      <c r="E257" s="249">
        <f ca="1">COUNTIF(OFFSET(Synthèse!$G266,0,0,1,COUNTA(Synthèse!$10:$10)-6),"="&amp;$E$1)</f>
        <v>0</v>
      </c>
      <c r="F257" s="249">
        <f ca="1">COUNTIF(OFFSET(Synthèse!$G266,0,0,1,COUNTA(Synthèse!$10:$10)-6),"="&amp;$F$1)</f>
        <v>0</v>
      </c>
      <c r="G257" s="249">
        <f ca="1">COUNTIF(OFFSET(Synthèse!$G266,0,0,1,COUNTA(Synthèse!$10:$10)-6),"="&amp;$G$1)</f>
        <v>0</v>
      </c>
      <c r="H257" s="249">
        <f ca="1">COUNTIF(OFFSET(Synthèse!$G266,0,0,1,COUNTA(Synthèse!$10:$10)-6),"="&amp;$H$1)</f>
        <v>13</v>
      </c>
      <c r="I257" s="245">
        <f t="shared" ca="1" si="15"/>
        <v>13</v>
      </c>
      <c r="J257" s="68"/>
      <c r="AD257" s="68"/>
      <c r="AE257" s="229" t="str">
        <f t="shared" si="19"/>
        <v>3.3</v>
      </c>
      <c r="AF257" s="9"/>
      <c r="AG257" s="223">
        <f>IF(COUNTIFS(TabSynthez[Test],"="&amp;$AE34&amp;".*",TabSynthez[Page1],"Indéterminé")&gt;0,1,0)</f>
        <v>0</v>
      </c>
      <c r="AH257" s="223">
        <f>IF(COUNTIFS(TabSynthez[Test],"="&amp;$AE34&amp;".*",TabSynthez[Page2],"Indéterminé")&gt;0,1,0)</f>
        <v>0</v>
      </c>
      <c r="AI257" s="223">
        <f>IF(COUNTIFS(TabSynthez[Test],"="&amp;$AE34&amp;".*",TabSynthez[Page3],"Indéterminé")&gt;0,1,0)</f>
        <v>0</v>
      </c>
      <c r="AJ257" s="223">
        <f>IF(COUNTIFS(TabSynthez[Test],"="&amp;$AE34&amp;".*",TabSynthez[Page4],"Indéterminé")&gt;0,1,0)</f>
        <v>0</v>
      </c>
      <c r="AK257" s="223">
        <f>IF(COUNTIFS(TabSynthez[Test],"="&amp;$AE34&amp;".*",TabSynthez[Page5],"Indéterminé")&gt;0,1,0)</f>
        <v>0</v>
      </c>
      <c r="AL257" s="223">
        <f>IF(COUNTIFS(TabSynthez[Test],"="&amp;$AE34&amp;".*",TabSynthez[Page6],"Indéterminé")&gt;0,1,0)</f>
        <v>0</v>
      </c>
      <c r="AM257" s="223">
        <f>IF(COUNTIFS(TabSynthez[Test],"="&amp;$AE34&amp;".*",TabSynthez[Page7],"Indéterminé")&gt;0,1,0)</f>
        <v>0</v>
      </c>
      <c r="AN257" s="223">
        <f>IF(COUNTIFS(TabSynthez[Test],"="&amp;$AE34&amp;".*",TabSynthez[Page8],"Indéterminé")&gt;0,1,0)</f>
        <v>0</v>
      </c>
      <c r="AO257" s="223">
        <f>IF(COUNTIFS(TabSynthez[Test],"="&amp;$AE34&amp;".*",TabSynthez[Page9],"Indéterminé")&gt;0,1,0)</f>
        <v>0</v>
      </c>
      <c r="AP257" s="223">
        <f>IF(COUNTIFS(TabSynthez[Test],"="&amp;$AE34&amp;".*",TabSynthez[Page10],"Indéterminé")&gt;0,1,0)</f>
        <v>0</v>
      </c>
      <c r="AQ257" s="223">
        <f>IF(COUNTIFS(TabSynthez[Test],"="&amp;$AE34&amp;".*",TabSynthez[Page11],"Indéterminé")&gt;0,1,0)</f>
        <v>0</v>
      </c>
      <c r="AR257" s="223">
        <f>IF(COUNTIFS(TabSynthez[Test],"="&amp;$AE34&amp;".*",TabSynthez[Page12],"Indéterminé")&gt;0,1,0)</f>
        <v>0</v>
      </c>
      <c r="AS257" s="223">
        <f>IF(COUNTIFS(TabSynthez[Test],"="&amp;$AE34&amp;".*",TabSynthez[Page13],"Indéterminé")&gt;0,1,0)</f>
        <v>0</v>
      </c>
    </row>
    <row r="258" spans="1:45" x14ac:dyDescent="0.25">
      <c r="A258" s="68"/>
      <c r="B258" s="246" t="str">
        <f>Modèle!B260</f>
        <v>Consultation</v>
      </c>
      <c r="C258" s="247" t="str">
        <f>Modèle!D260</f>
        <v>13.12.3</v>
      </c>
      <c r="D258" s="248" t="str">
        <f>Modèle!E260</f>
        <v>A</v>
      </c>
      <c r="E258" s="249">
        <f ca="1">COUNTIF(OFFSET(Synthèse!$G267,0,0,1,COUNTA(Synthèse!$10:$10)-6),"="&amp;$E$1)</f>
        <v>0</v>
      </c>
      <c r="F258" s="249">
        <f ca="1">COUNTIF(OFFSET(Synthèse!$G267,0,0,1,COUNTA(Synthèse!$10:$10)-6),"="&amp;$F$1)</f>
        <v>0</v>
      </c>
      <c r="G258" s="249">
        <f ca="1">COUNTIF(OFFSET(Synthèse!$G267,0,0,1,COUNTA(Synthèse!$10:$10)-6),"="&amp;$G$1)</f>
        <v>0</v>
      </c>
      <c r="H258" s="249">
        <f ca="1">COUNTIF(OFFSET(Synthèse!$G267,0,0,1,COUNTA(Synthèse!$10:$10)-6),"="&amp;$H$1)</f>
        <v>13</v>
      </c>
      <c r="I258" s="245">
        <f t="shared" ca="1" si="15"/>
        <v>13</v>
      </c>
      <c r="J258" s="68"/>
      <c r="AD258" s="68"/>
      <c r="AE258" s="229" t="str">
        <f t="shared" si="19"/>
        <v>4.1</v>
      </c>
      <c r="AF258" s="9"/>
      <c r="AG258" s="223">
        <f>IF(COUNTIFS(TabSynthez[Test],"="&amp;$AE35&amp;".*",TabSynthez[Page1],"Indéterminé")&gt;0,1,0)</f>
        <v>0</v>
      </c>
      <c r="AH258" s="223">
        <f>IF(COUNTIFS(TabSynthez[Test],"="&amp;$AE35&amp;".*",TabSynthez[Page2],"Indéterminé")&gt;0,1,0)</f>
        <v>0</v>
      </c>
      <c r="AI258" s="223">
        <f>IF(COUNTIFS(TabSynthez[Test],"="&amp;$AE35&amp;".*",TabSynthez[Page3],"Indéterminé")&gt;0,1,0)</f>
        <v>0</v>
      </c>
      <c r="AJ258" s="223">
        <f>IF(COUNTIFS(TabSynthez[Test],"="&amp;$AE35&amp;".*",TabSynthez[Page4],"Indéterminé")&gt;0,1,0)</f>
        <v>0</v>
      </c>
      <c r="AK258" s="223">
        <f>IF(COUNTIFS(TabSynthez[Test],"="&amp;$AE35&amp;".*",TabSynthez[Page5],"Indéterminé")&gt;0,1,0)</f>
        <v>0</v>
      </c>
      <c r="AL258" s="223">
        <f>IF(COUNTIFS(TabSynthez[Test],"="&amp;$AE35&amp;".*",TabSynthez[Page6],"Indéterminé")&gt;0,1,0)</f>
        <v>0</v>
      </c>
      <c r="AM258" s="223">
        <f>IF(COUNTIFS(TabSynthez[Test],"="&amp;$AE35&amp;".*",TabSynthez[Page7],"Indéterminé")&gt;0,1,0)</f>
        <v>0</v>
      </c>
      <c r="AN258" s="223">
        <f>IF(COUNTIFS(TabSynthez[Test],"="&amp;$AE35&amp;".*",TabSynthez[Page8],"Indéterminé")&gt;0,1,0)</f>
        <v>0</v>
      </c>
      <c r="AO258" s="223">
        <f>IF(COUNTIFS(TabSynthez[Test],"="&amp;$AE35&amp;".*",TabSynthez[Page9],"Indéterminé")&gt;0,1,0)</f>
        <v>0</v>
      </c>
      <c r="AP258" s="223">
        <f>IF(COUNTIFS(TabSynthez[Test],"="&amp;$AE35&amp;".*",TabSynthez[Page10],"Indéterminé")&gt;0,1,0)</f>
        <v>0</v>
      </c>
      <c r="AQ258" s="223">
        <f>IF(COUNTIFS(TabSynthez[Test],"="&amp;$AE35&amp;".*",TabSynthez[Page11],"Indéterminé")&gt;0,1,0)</f>
        <v>0</v>
      </c>
      <c r="AR258" s="223">
        <f>IF(COUNTIFS(TabSynthez[Test],"="&amp;$AE35&amp;".*",TabSynthez[Page12],"Indéterminé")&gt;0,1,0)</f>
        <v>0</v>
      </c>
      <c r="AS258" s="223">
        <f>IF(COUNTIFS(TabSynthez[Test],"="&amp;$AE35&amp;".*",TabSynthez[Page13],"Indéterminé")&gt;0,1,0)</f>
        <v>0</v>
      </c>
    </row>
    <row r="259" spans="1:45" x14ac:dyDescent="0.25">
      <c r="A259" s="68"/>
      <c r="B259" s="9"/>
      <c r="C259" s="9"/>
      <c r="D259" s="250" t="s">
        <v>975</v>
      </c>
      <c r="E259" s="250">
        <f ca="1">SUM($E$2:$E$258)</f>
        <v>362</v>
      </c>
      <c r="F259" s="250">
        <f ca="1">SUM($F$2:$F$258)</f>
        <v>622</v>
      </c>
      <c r="G259" s="250">
        <f ca="1">SUM($G$2:$G$258)</f>
        <v>0</v>
      </c>
      <c r="H259" s="250">
        <f ca="1">SUM($H$2:$H$258)</f>
        <v>2357</v>
      </c>
      <c r="I259" s="9"/>
      <c r="J259" s="68"/>
      <c r="AD259" s="68"/>
      <c r="AE259" s="229" t="str">
        <f t="shared" si="19"/>
        <v>4.2</v>
      </c>
      <c r="AF259" s="9"/>
      <c r="AG259" s="223">
        <f>IF(COUNTIFS(TabSynthez[Test],"="&amp;$AE36&amp;".*",TabSynthez[Page1],"Indéterminé")&gt;0,1,0)</f>
        <v>0</v>
      </c>
      <c r="AH259" s="223">
        <f>IF(COUNTIFS(TabSynthez[Test],"="&amp;$AE36&amp;".*",TabSynthez[Page2],"Indéterminé")&gt;0,1,0)</f>
        <v>0</v>
      </c>
      <c r="AI259" s="223">
        <f>IF(COUNTIFS(TabSynthez[Test],"="&amp;$AE36&amp;".*",TabSynthez[Page3],"Indéterminé")&gt;0,1,0)</f>
        <v>0</v>
      </c>
      <c r="AJ259" s="223">
        <f>IF(COUNTIFS(TabSynthez[Test],"="&amp;$AE36&amp;".*",TabSynthez[Page4],"Indéterminé")&gt;0,1,0)</f>
        <v>0</v>
      </c>
      <c r="AK259" s="223">
        <f>IF(COUNTIFS(TabSynthez[Test],"="&amp;$AE36&amp;".*",TabSynthez[Page5],"Indéterminé")&gt;0,1,0)</f>
        <v>0</v>
      </c>
      <c r="AL259" s="223">
        <f>IF(COUNTIFS(TabSynthez[Test],"="&amp;$AE36&amp;".*",TabSynthez[Page6],"Indéterminé")&gt;0,1,0)</f>
        <v>0</v>
      </c>
      <c r="AM259" s="223">
        <f>IF(COUNTIFS(TabSynthez[Test],"="&amp;$AE36&amp;".*",TabSynthez[Page7],"Indéterminé")&gt;0,1,0)</f>
        <v>0</v>
      </c>
      <c r="AN259" s="223">
        <f>IF(COUNTIFS(TabSynthez[Test],"="&amp;$AE36&amp;".*",TabSynthez[Page8],"Indéterminé")&gt;0,1,0)</f>
        <v>0</v>
      </c>
      <c r="AO259" s="223">
        <f>IF(COUNTIFS(TabSynthez[Test],"="&amp;$AE36&amp;".*",TabSynthez[Page9],"Indéterminé")&gt;0,1,0)</f>
        <v>0</v>
      </c>
      <c r="AP259" s="223">
        <f>IF(COUNTIFS(TabSynthez[Test],"="&amp;$AE36&amp;".*",TabSynthez[Page10],"Indéterminé")&gt;0,1,0)</f>
        <v>0</v>
      </c>
      <c r="AQ259" s="223">
        <f>IF(COUNTIFS(TabSynthez[Test],"="&amp;$AE36&amp;".*",TabSynthez[Page11],"Indéterminé")&gt;0,1,0)</f>
        <v>0</v>
      </c>
      <c r="AR259" s="223">
        <f>IF(COUNTIFS(TabSynthez[Test],"="&amp;$AE36&amp;".*",TabSynthez[Page12],"Indéterminé")&gt;0,1,0)</f>
        <v>0</v>
      </c>
      <c r="AS259" s="223">
        <f>IF(COUNTIFS(TabSynthez[Test],"="&amp;$AE36&amp;".*",TabSynthez[Page13],"Indéterminé")&gt;0,1,0)</f>
        <v>0</v>
      </c>
    </row>
    <row r="260" spans="1:45" x14ac:dyDescent="0.25">
      <c r="AD260" s="68"/>
      <c r="AE260" s="229" t="str">
        <f t="shared" si="19"/>
        <v>4.3</v>
      </c>
      <c r="AF260" s="9"/>
      <c r="AG260" s="223">
        <f>IF(COUNTIFS(TabSynthez[Test],"="&amp;$AE37&amp;".*",TabSynthez[Page1],"Indéterminé")&gt;0,1,0)</f>
        <v>0</v>
      </c>
      <c r="AH260" s="223">
        <f>IF(COUNTIFS(TabSynthez[Test],"="&amp;$AE37&amp;".*",TabSynthez[Page2],"Indéterminé")&gt;0,1,0)</f>
        <v>0</v>
      </c>
      <c r="AI260" s="223">
        <f>IF(COUNTIFS(TabSynthez[Test],"="&amp;$AE37&amp;".*",TabSynthez[Page3],"Indéterminé")&gt;0,1,0)</f>
        <v>0</v>
      </c>
      <c r="AJ260" s="223">
        <f>IF(COUNTIFS(TabSynthez[Test],"="&amp;$AE37&amp;".*",TabSynthez[Page4],"Indéterminé")&gt;0,1,0)</f>
        <v>0</v>
      </c>
      <c r="AK260" s="223">
        <f>IF(COUNTIFS(TabSynthez[Test],"="&amp;$AE37&amp;".*",TabSynthez[Page5],"Indéterminé")&gt;0,1,0)</f>
        <v>0</v>
      </c>
      <c r="AL260" s="223">
        <f>IF(COUNTIFS(TabSynthez[Test],"="&amp;$AE37&amp;".*",TabSynthez[Page6],"Indéterminé")&gt;0,1,0)</f>
        <v>0</v>
      </c>
      <c r="AM260" s="223">
        <f>IF(COUNTIFS(TabSynthez[Test],"="&amp;$AE37&amp;".*",TabSynthez[Page7],"Indéterminé")&gt;0,1,0)</f>
        <v>0</v>
      </c>
      <c r="AN260" s="223">
        <f>IF(COUNTIFS(TabSynthez[Test],"="&amp;$AE37&amp;".*",TabSynthez[Page8],"Indéterminé")&gt;0,1,0)</f>
        <v>0</v>
      </c>
      <c r="AO260" s="223">
        <f>IF(COUNTIFS(TabSynthez[Test],"="&amp;$AE37&amp;".*",TabSynthez[Page9],"Indéterminé")&gt;0,1,0)</f>
        <v>0</v>
      </c>
      <c r="AP260" s="223">
        <f>IF(COUNTIFS(TabSynthez[Test],"="&amp;$AE37&amp;".*",TabSynthez[Page10],"Indéterminé")&gt;0,1,0)</f>
        <v>0</v>
      </c>
      <c r="AQ260" s="223">
        <f>IF(COUNTIFS(TabSynthez[Test],"="&amp;$AE37&amp;".*",TabSynthez[Page11],"Indéterminé")&gt;0,1,0)</f>
        <v>0</v>
      </c>
      <c r="AR260" s="223">
        <f>IF(COUNTIFS(TabSynthez[Test],"="&amp;$AE37&amp;".*",TabSynthez[Page12],"Indéterminé")&gt;0,1,0)</f>
        <v>0</v>
      </c>
      <c r="AS260" s="223">
        <f>IF(COUNTIFS(TabSynthez[Test],"="&amp;$AE37&amp;".*",TabSynthez[Page13],"Indéterminé")&gt;0,1,0)</f>
        <v>0</v>
      </c>
    </row>
    <row r="261" spans="1:45" x14ac:dyDescent="0.25">
      <c r="AD261" s="68"/>
      <c r="AE261" s="229" t="str">
        <f t="shared" si="19"/>
        <v>4.4</v>
      </c>
      <c r="AF261" s="9"/>
      <c r="AG261" s="223">
        <f>IF(COUNTIFS(TabSynthez[Test],"="&amp;$AE38&amp;".*",TabSynthez[Page1],"Indéterminé")&gt;0,1,0)</f>
        <v>0</v>
      </c>
      <c r="AH261" s="223">
        <f>IF(COUNTIFS(TabSynthez[Test],"="&amp;$AE38&amp;".*",TabSynthez[Page2],"Indéterminé")&gt;0,1,0)</f>
        <v>0</v>
      </c>
      <c r="AI261" s="223">
        <f>IF(COUNTIFS(TabSynthez[Test],"="&amp;$AE38&amp;".*",TabSynthez[Page3],"Indéterminé")&gt;0,1,0)</f>
        <v>0</v>
      </c>
      <c r="AJ261" s="223">
        <f>IF(COUNTIFS(TabSynthez[Test],"="&amp;$AE38&amp;".*",TabSynthez[Page4],"Indéterminé")&gt;0,1,0)</f>
        <v>0</v>
      </c>
      <c r="AK261" s="223">
        <f>IF(COUNTIFS(TabSynthez[Test],"="&amp;$AE38&amp;".*",TabSynthez[Page5],"Indéterminé")&gt;0,1,0)</f>
        <v>0</v>
      </c>
      <c r="AL261" s="223">
        <f>IF(COUNTIFS(TabSynthez[Test],"="&amp;$AE38&amp;".*",TabSynthez[Page6],"Indéterminé")&gt;0,1,0)</f>
        <v>0</v>
      </c>
      <c r="AM261" s="223">
        <f>IF(COUNTIFS(TabSynthez[Test],"="&amp;$AE38&amp;".*",TabSynthez[Page7],"Indéterminé")&gt;0,1,0)</f>
        <v>0</v>
      </c>
      <c r="AN261" s="223">
        <f>IF(COUNTIFS(TabSynthez[Test],"="&amp;$AE38&amp;".*",TabSynthez[Page8],"Indéterminé")&gt;0,1,0)</f>
        <v>0</v>
      </c>
      <c r="AO261" s="223">
        <f>IF(COUNTIFS(TabSynthez[Test],"="&amp;$AE38&amp;".*",TabSynthez[Page9],"Indéterminé")&gt;0,1,0)</f>
        <v>0</v>
      </c>
      <c r="AP261" s="223">
        <f>IF(COUNTIFS(TabSynthez[Test],"="&amp;$AE38&amp;".*",TabSynthez[Page10],"Indéterminé")&gt;0,1,0)</f>
        <v>0</v>
      </c>
      <c r="AQ261" s="223">
        <f>IF(COUNTIFS(TabSynthez[Test],"="&amp;$AE38&amp;".*",TabSynthez[Page11],"Indéterminé")&gt;0,1,0)</f>
        <v>0</v>
      </c>
      <c r="AR261" s="223">
        <f>IF(COUNTIFS(TabSynthez[Test],"="&amp;$AE38&amp;".*",TabSynthez[Page12],"Indéterminé")&gt;0,1,0)</f>
        <v>0</v>
      </c>
      <c r="AS261" s="223">
        <f>IF(COUNTIFS(TabSynthez[Test],"="&amp;$AE38&amp;".*",TabSynthez[Page13],"Indéterminé")&gt;0,1,0)</f>
        <v>0</v>
      </c>
    </row>
    <row r="262" spans="1:45" x14ac:dyDescent="0.25">
      <c r="AD262" s="68"/>
      <c r="AE262" s="229" t="str">
        <f t="shared" si="19"/>
        <v>4.5</v>
      </c>
      <c r="AF262" s="9"/>
      <c r="AG262" s="223">
        <f>IF(COUNTIFS(TabSynthez[Test],"="&amp;$AE39&amp;".*",TabSynthez[Page1],"Indéterminé")&gt;0,1,0)</f>
        <v>0</v>
      </c>
      <c r="AH262" s="223">
        <f>IF(COUNTIFS(TabSynthez[Test],"="&amp;$AE39&amp;".*",TabSynthez[Page2],"Indéterminé")&gt;0,1,0)</f>
        <v>0</v>
      </c>
      <c r="AI262" s="223">
        <f>IF(COUNTIFS(TabSynthez[Test],"="&amp;$AE39&amp;".*",TabSynthez[Page3],"Indéterminé")&gt;0,1,0)</f>
        <v>0</v>
      </c>
      <c r="AJ262" s="223">
        <f>IF(COUNTIFS(TabSynthez[Test],"="&amp;$AE39&amp;".*",TabSynthez[Page4],"Indéterminé")&gt;0,1,0)</f>
        <v>0</v>
      </c>
      <c r="AK262" s="223">
        <f>IF(COUNTIFS(TabSynthez[Test],"="&amp;$AE39&amp;".*",TabSynthez[Page5],"Indéterminé")&gt;0,1,0)</f>
        <v>0</v>
      </c>
      <c r="AL262" s="223">
        <f>IF(COUNTIFS(TabSynthez[Test],"="&amp;$AE39&amp;".*",TabSynthez[Page6],"Indéterminé")&gt;0,1,0)</f>
        <v>0</v>
      </c>
      <c r="AM262" s="223">
        <f>IF(COUNTIFS(TabSynthez[Test],"="&amp;$AE39&amp;".*",TabSynthez[Page7],"Indéterminé")&gt;0,1,0)</f>
        <v>0</v>
      </c>
      <c r="AN262" s="223">
        <f>IF(COUNTIFS(TabSynthez[Test],"="&amp;$AE39&amp;".*",TabSynthez[Page8],"Indéterminé")&gt;0,1,0)</f>
        <v>0</v>
      </c>
      <c r="AO262" s="223">
        <f>IF(COUNTIFS(TabSynthez[Test],"="&amp;$AE39&amp;".*",TabSynthez[Page9],"Indéterminé")&gt;0,1,0)</f>
        <v>0</v>
      </c>
      <c r="AP262" s="223">
        <f>IF(COUNTIFS(TabSynthez[Test],"="&amp;$AE39&amp;".*",TabSynthez[Page10],"Indéterminé")&gt;0,1,0)</f>
        <v>0</v>
      </c>
      <c r="AQ262" s="223">
        <f>IF(COUNTIFS(TabSynthez[Test],"="&amp;$AE39&amp;".*",TabSynthez[Page11],"Indéterminé")&gt;0,1,0)</f>
        <v>0</v>
      </c>
      <c r="AR262" s="223">
        <f>IF(COUNTIFS(TabSynthez[Test],"="&amp;$AE39&amp;".*",TabSynthez[Page12],"Indéterminé")&gt;0,1,0)</f>
        <v>0</v>
      </c>
      <c r="AS262" s="223">
        <f>IF(COUNTIFS(TabSynthez[Test],"="&amp;$AE39&amp;".*",TabSynthez[Page13],"Indéterminé")&gt;0,1,0)</f>
        <v>0</v>
      </c>
    </row>
    <row r="263" spans="1:45" x14ac:dyDescent="0.25">
      <c r="AD263" s="68"/>
      <c r="AE263" s="229" t="str">
        <f t="shared" si="19"/>
        <v>4.6</v>
      </c>
      <c r="AF263" s="9"/>
      <c r="AG263" s="223">
        <f>IF(COUNTIFS(TabSynthez[Test],"="&amp;$AE40&amp;".*",TabSynthez[Page1],"Indéterminé")&gt;0,1,0)</f>
        <v>0</v>
      </c>
      <c r="AH263" s="223">
        <f>IF(COUNTIFS(TabSynthez[Test],"="&amp;$AE40&amp;".*",TabSynthez[Page2],"Indéterminé")&gt;0,1,0)</f>
        <v>0</v>
      </c>
      <c r="AI263" s="223">
        <f>IF(COUNTIFS(TabSynthez[Test],"="&amp;$AE40&amp;".*",TabSynthez[Page3],"Indéterminé")&gt;0,1,0)</f>
        <v>0</v>
      </c>
      <c r="AJ263" s="223">
        <f>IF(COUNTIFS(TabSynthez[Test],"="&amp;$AE40&amp;".*",TabSynthez[Page4],"Indéterminé")&gt;0,1,0)</f>
        <v>0</v>
      </c>
      <c r="AK263" s="223">
        <f>IF(COUNTIFS(TabSynthez[Test],"="&amp;$AE40&amp;".*",TabSynthez[Page5],"Indéterminé")&gt;0,1,0)</f>
        <v>0</v>
      </c>
      <c r="AL263" s="223">
        <f>IF(COUNTIFS(TabSynthez[Test],"="&amp;$AE40&amp;".*",TabSynthez[Page6],"Indéterminé")&gt;0,1,0)</f>
        <v>0</v>
      </c>
      <c r="AM263" s="223">
        <f>IF(COUNTIFS(TabSynthez[Test],"="&amp;$AE40&amp;".*",TabSynthez[Page7],"Indéterminé")&gt;0,1,0)</f>
        <v>0</v>
      </c>
      <c r="AN263" s="223">
        <f>IF(COUNTIFS(TabSynthez[Test],"="&amp;$AE40&amp;".*",TabSynthez[Page8],"Indéterminé")&gt;0,1,0)</f>
        <v>0</v>
      </c>
      <c r="AO263" s="223">
        <f>IF(COUNTIFS(TabSynthez[Test],"="&amp;$AE40&amp;".*",TabSynthez[Page9],"Indéterminé")&gt;0,1,0)</f>
        <v>0</v>
      </c>
      <c r="AP263" s="223">
        <f>IF(COUNTIFS(TabSynthez[Test],"="&amp;$AE40&amp;".*",TabSynthez[Page10],"Indéterminé")&gt;0,1,0)</f>
        <v>0</v>
      </c>
      <c r="AQ263" s="223">
        <f>IF(COUNTIFS(TabSynthez[Test],"="&amp;$AE40&amp;".*",TabSynthez[Page11],"Indéterminé")&gt;0,1,0)</f>
        <v>0</v>
      </c>
      <c r="AR263" s="223">
        <f>IF(COUNTIFS(TabSynthez[Test],"="&amp;$AE40&amp;".*",TabSynthez[Page12],"Indéterminé")&gt;0,1,0)</f>
        <v>0</v>
      </c>
      <c r="AS263" s="223">
        <f>IF(COUNTIFS(TabSynthez[Test],"="&amp;$AE40&amp;".*",TabSynthez[Page13],"Indéterminé")&gt;0,1,0)</f>
        <v>0</v>
      </c>
    </row>
    <row r="264" spans="1:45" x14ac:dyDescent="0.25">
      <c r="AD264" s="68"/>
      <c r="AE264" s="229" t="str">
        <f t="shared" si="19"/>
        <v>4.7</v>
      </c>
      <c r="AF264" s="9"/>
      <c r="AG264" s="223">
        <f>IF(COUNTIFS(TabSynthez[Test],"="&amp;$AE41&amp;".*",TabSynthez[Page1],"Indéterminé")&gt;0,1,0)</f>
        <v>0</v>
      </c>
      <c r="AH264" s="223">
        <f>IF(COUNTIFS(TabSynthez[Test],"="&amp;$AE41&amp;".*",TabSynthez[Page2],"Indéterminé")&gt;0,1,0)</f>
        <v>0</v>
      </c>
      <c r="AI264" s="223">
        <f>IF(COUNTIFS(TabSynthez[Test],"="&amp;$AE41&amp;".*",TabSynthez[Page3],"Indéterminé")&gt;0,1,0)</f>
        <v>0</v>
      </c>
      <c r="AJ264" s="223">
        <f>IF(COUNTIFS(TabSynthez[Test],"="&amp;$AE41&amp;".*",TabSynthez[Page4],"Indéterminé")&gt;0,1,0)</f>
        <v>0</v>
      </c>
      <c r="AK264" s="223">
        <f>IF(COUNTIFS(TabSynthez[Test],"="&amp;$AE41&amp;".*",TabSynthez[Page5],"Indéterminé")&gt;0,1,0)</f>
        <v>0</v>
      </c>
      <c r="AL264" s="223">
        <f>IF(COUNTIFS(TabSynthez[Test],"="&amp;$AE41&amp;".*",TabSynthez[Page6],"Indéterminé")&gt;0,1,0)</f>
        <v>0</v>
      </c>
      <c r="AM264" s="223">
        <f>IF(COUNTIFS(TabSynthez[Test],"="&amp;$AE41&amp;".*",TabSynthez[Page7],"Indéterminé")&gt;0,1,0)</f>
        <v>0</v>
      </c>
      <c r="AN264" s="223">
        <f>IF(COUNTIFS(TabSynthez[Test],"="&amp;$AE41&amp;".*",TabSynthez[Page8],"Indéterminé")&gt;0,1,0)</f>
        <v>0</v>
      </c>
      <c r="AO264" s="223">
        <f>IF(COUNTIFS(TabSynthez[Test],"="&amp;$AE41&amp;".*",TabSynthez[Page9],"Indéterminé")&gt;0,1,0)</f>
        <v>0</v>
      </c>
      <c r="AP264" s="223">
        <f>IF(COUNTIFS(TabSynthez[Test],"="&amp;$AE41&amp;".*",TabSynthez[Page10],"Indéterminé")&gt;0,1,0)</f>
        <v>0</v>
      </c>
      <c r="AQ264" s="223">
        <f>IF(COUNTIFS(TabSynthez[Test],"="&amp;$AE41&amp;".*",TabSynthez[Page11],"Indéterminé")&gt;0,1,0)</f>
        <v>0</v>
      </c>
      <c r="AR264" s="223">
        <f>IF(COUNTIFS(TabSynthez[Test],"="&amp;$AE41&amp;".*",TabSynthez[Page12],"Indéterminé")&gt;0,1,0)</f>
        <v>0</v>
      </c>
      <c r="AS264" s="223">
        <f>IF(COUNTIFS(TabSynthez[Test],"="&amp;$AE41&amp;".*",TabSynthez[Page13],"Indéterminé")&gt;0,1,0)</f>
        <v>0</v>
      </c>
    </row>
    <row r="265" spans="1:45" x14ac:dyDescent="0.25">
      <c r="AD265" s="68"/>
      <c r="AE265" s="229" t="str">
        <f t="shared" si="19"/>
        <v>4.8</v>
      </c>
      <c r="AF265" s="9"/>
      <c r="AG265" s="223">
        <f>IF(COUNTIFS(TabSynthez[Test],"="&amp;$AE42&amp;".*",TabSynthez[Page1],"Indéterminé")&gt;0,1,0)</f>
        <v>0</v>
      </c>
      <c r="AH265" s="223">
        <f>IF(COUNTIFS(TabSynthez[Test],"="&amp;$AE42&amp;".*",TabSynthez[Page2],"Indéterminé")&gt;0,1,0)</f>
        <v>0</v>
      </c>
      <c r="AI265" s="223">
        <f>IF(COUNTIFS(TabSynthez[Test],"="&amp;$AE42&amp;".*",TabSynthez[Page3],"Indéterminé")&gt;0,1,0)</f>
        <v>0</v>
      </c>
      <c r="AJ265" s="223">
        <f>IF(COUNTIFS(TabSynthez[Test],"="&amp;$AE42&amp;".*",TabSynthez[Page4],"Indéterminé")&gt;0,1,0)</f>
        <v>0</v>
      </c>
      <c r="AK265" s="223">
        <f>IF(COUNTIFS(TabSynthez[Test],"="&amp;$AE42&amp;".*",TabSynthez[Page5],"Indéterminé")&gt;0,1,0)</f>
        <v>0</v>
      </c>
      <c r="AL265" s="223">
        <f>IF(COUNTIFS(TabSynthez[Test],"="&amp;$AE42&amp;".*",TabSynthez[Page6],"Indéterminé")&gt;0,1,0)</f>
        <v>0</v>
      </c>
      <c r="AM265" s="223">
        <f>IF(COUNTIFS(TabSynthez[Test],"="&amp;$AE42&amp;".*",TabSynthez[Page7],"Indéterminé")&gt;0,1,0)</f>
        <v>0</v>
      </c>
      <c r="AN265" s="223">
        <f>IF(COUNTIFS(TabSynthez[Test],"="&amp;$AE42&amp;".*",TabSynthez[Page8],"Indéterminé")&gt;0,1,0)</f>
        <v>0</v>
      </c>
      <c r="AO265" s="223">
        <f>IF(COUNTIFS(TabSynthez[Test],"="&amp;$AE42&amp;".*",TabSynthez[Page9],"Indéterminé")&gt;0,1,0)</f>
        <v>0</v>
      </c>
      <c r="AP265" s="223">
        <f>IF(COUNTIFS(TabSynthez[Test],"="&amp;$AE42&amp;".*",TabSynthez[Page10],"Indéterminé")&gt;0,1,0)</f>
        <v>0</v>
      </c>
      <c r="AQ265" s="223">
        <f>IF(COUNTIFS(TabSynthez[Test],"="&amp;$AE42&amp;".*",TabSynthez[Page11],"Indéterminé")&gt;0,1,0)</f>
        <v>0</v>
      </c>
      <c r="AR265" s="223">
        <f>IF(COUNTIFS(TabSynthez[Test],"="&amp;$AE42&amp;".*",TabSynthez[Page12],"Indéterminé")&gt;0,1,0)</f>
        <v>0</v>
      </c>
      <c r="AS265" s="223">
        <f>IF(COUNTIFS(TabSynthez[Test],"="&amp;$AE42&amp;".*",TabSynthez[Page13],"Indéterminé")&gt;0,1,0)</f>
        <v>0</v>
      </c>
    </row>
    <row r="266" spans="1:45" x14ac:dyDescent="0.25">
      <c r="AD266" s="68"/>
      <c r="AE266" s="229" t="str">
        <f t="shared" si="19"/>
        <v>4.9</v>
      </c>
      <c r="AF266" s="9"/>
      <c r="AG266" s="223">
        <f>IF(COUNTIFS(TabSynthez[Test],"="&amp;$AE43&amp;".*",TabSynthez[Page1],"Indéterminé")&gt;0,1,0)</f>
        <v>0</v>
      </c>
      <c r="AH266" s="223">
        <f>IF(COUNTIFS(TabSynthez[Test],"="&amp;$AE43&amp;".*",TabSynthez[Page2],"Indéterminé")&gt;0,1,0)</f>
        <v>0</v>
      </c>
      <c r="AI266" s="223">
        <f>IF(COUNTIFS(TabSynthez[Test],"="&amp;$AE43&amp;".*",TabSynthez[Page3],"Indéterminé")&gt;0,1,0)</f>
        <v>0</v>
      </c>
      <c r="AJ266" s="223">
        <f>IF(COUNTIFS(TabSynthez[Test],"="&amp;$AE43&amp;".*",TabSynthez[Page4],"Indéterminé")&gt;0,1,0)</f>
        <v>0</v>
      </c>
      <c r="AK266" s="223">
        <f>IF(COUNTIFS(TabSynthez[Test],"="&amp;$AE43&amp;".*",TabSynthez[Page5],"Indéterminé")&gt;0,1,0)</f>
        <v>0</v>
      </c>
      <c r="AL266" s="223">
        <f>IF(COUNTIFS(TabSynthez[Test],"="&amp;$AE43&amp;".*",TabSynthez[Page6],"Indéterminé")&gt;0,1,0)</f>
        <v>0</v>
      </c>
      <c r="AM266" s="223">
        <f>IF(COUNTIFS(TabSynthez[Test],"="&amp;$AE43&amp;".*",TabSynthez[Page7],"Indéterminé")&gt;0,1,0)</f>
        <v>0</v>
      </c>
      <c r="AN266" s="223">
        <f>IF(COUNTIFS(TabSynthez[Test],"="&amp;$AE43&amp;".*",TabSynthez[Page8],"Indéterminé")&gt;0,1,0)</f>
        <v>0</v>
      </c>
      <c r="AO266" s="223">
        <f>IF(COUNTIFS(TabSynthez[Test],"="&amp;$AE43&amp;".*",TabSynthez[Page9],"Indéterminé")&gt;0,1,0)</f>
        <v>0</v>
      </c>
      <c r="AP266" s="223">
        <f>IF(COUNTIFS(TabSynthez[Test],"="&amp;$AE43&amp;".*",TabSynthez[Page10],"Indéterminé")&gt;0,1,0)</f>
        <v>0</v>
      </c>
      <c r="AQ266" s="223">
        <f>IF(COUNTIFS(TabSynthez[Test],"="&amp;$AE43&amp;".*",TabSynthez[Page11],"Indéterminé")&gt;0,1,0)</f>
        <v>0</v>
      </c>
      <c r="AR266" s="223">
        <f>IF(COUNTIFS(TabSynthez[Test],"="&amp;$AE43&amp;".*",TabSynthez[Page12],"Indéterminé")&gt;0,1,0)</f>
        <v>0</v>
      </c>
      <c r="AS266" s="223">
        <f>IF(COUNTIFS(TabSynthez[Test],"="&amp;$AE43&amp;".*",TabSynthez[Page13],"Indéterminé")&gt;0,1,0)</f>
        <v>0</v>
      </c>
    </row>
    <row r="267" spans="1:45" x14ac:dyDescent="0.25">
      <c r="AD267" s="68"/>
      <c r="AE267" s="229" t="str">
        <f t="shared" si="19"/>
        <v>4.10</v>
      </c>
      <c r="AF267" s="9"/>
      <c r="AG267" s="223">
        <f>IF(COUNTIFS(TabSynthez[Test],"="&amp;$AE44&amp;".*",TabSynthez[Page1],"Indéterminé")&gt;0,1,0)</f>
        <v>0</v>
      </c>
      <c r="AH267" s="223">
        <f>IF(COUNTIFS(TabSynthez[Test],"="&amp;$AE44&amp;".*",TabSynthez[Page2],"Indéterminé")&gt;0,1,0)</f>
        <v>0</v>
      </c>
      <c r="AI267" s="223">
        <f>IF(COUNTIFS(TabSynthez[Test],"="&amp;$AE44&amp;".*",TabSynthez[Page3],"Indéterminé")&gt;0,1,0)</f>
        <v>0</v>
      </c>
      <c r="AJ267" s="223">
        <f>IF(COUNTIFS(TabSynthez[Test],"="&amp;$AE44&amp;".*",TabSynthez[Page4],"Indéterminé")&gt;0,1,0)</f>
        <v>0</v>
      </c>
      <c r="AK267" s="223">
        <f>IF(COUNTIFS(TabSynthez[Test],"="&amp;$AE44&amp;".*",TabSynthez[Page5],"Indéterminé")&gt;0,1,0)</f>
        <v>0</v>
      </c>
      <c r="AL267" s="223">
        <f>IF(COUNTIFS(TabSynthez[Test],"="&amp;$AE44&amp;".*",TabSynthez[Page6],"Indéterminé")&gt;0,1,0)</f>
        <v>0</v>
      </c>
      <c r="AM267" s="223">
        <f>IF(COUNTIFS(TabSynthez[Test],"="&amp;$AE44&amp;".*",TabSynthez[Page7],"Indéterminé")&gt;0,1,0)</f>
        <v>0</v>
      </c>
      <c r="AN267" s="223">
        <f>IF(COUNTIFS(TabSynthez[Test],"="&amp;$AE44&amp;".*",TabSynthez[Page8],"Indéterminé")&gt;0,1,0)</f>
        <v>0</v>
      </c>
      <c r="AO267" s="223">
        <f>IF(COUNTIFS(TabSynthez[Test],"="&amp;$AE44&amp;".*",TabSynthez[Page9],"Indéterminé")&gt;0,1,0)</f>
        <v>0</v>
      </c>
      <c r="AP267" s="223">
        <f>IF(COUNTIFS(TabSynthez[Test],"="&amp;$AE44&amp;".*",TabSynthez[Page10],"Indéterminé")&gt;0,1,0)</f>
        <v>0</v>
      </c>
      <c r="AQ267" s="223">
        <f>IF(COUNTIFS(TabSynthez[Test],"="&amp;$AE44&amp;".*",TabSynthez[Page11],"Indéterminé")&gt;0,1,0)</f>
        <v>0</v>
      </c>
      <c r="AR267" s="223">
        <f>IF(COUNTIFS(TabSynthez[Test],"="&amp;$AE44&amp;".*",TabSynthez[Page12],"Indéterminé")&gt;0,1,0)</f>
        <v>0</v>
      </c>
      <c r="AS267" s="223">
        <f>IF(COUNTIFS(TabSynthez[Test],"="&amp;$AE44&amp;".*",TabSynthez[Page13],"Indéterminé")&gt;0,1,0)</f>
        <v>0</v>
      </c>
    </row>
    <row r="268" spans="1:45" x14ac:dyDescent="0.25">
      <c r="AD268" s="68"/>
      <c r="AE268" s="229" t="str">
        <f t="shared" si="19"/>
        <v>4.11</v>
      </c>
      <c r="AF268" s="9"/>
      <c r="AG268" s="223">
        <f>IF(COUNTIFS(TabSynthez[Test],"="&amp;$AE45&amp;".*",TabSynthez[Page1],"Indéterminé")&gt;0,1,0)</f>
        <v>0</v>
      </c>
      <c r="AH268" s="223">
        <f>IF(COUNTIFS(TabSynthez[Test],"="&amp;$AE45&amp;".*",TabSynthez[Page2],"Indéterminé")&gt;0,1,0)</f>
        <v>0</v>
      </c>
      <c r="AI268" s="223">
        <f>IF(COUNTIFS(TabSynthez[Test],"="&amp;$AE45&amp;".*",TabSynthez[Page3],"Indéterminé")&gt;0,1,0)</f>
        <v>0</v>
      </c>
      <c r="AJ268" s="223">
        <f>IF(COUNTIFS(TabSynthez[Test],"="&amp;$AE45&amp;".*",TabSynthez[Page4],"Indéterminé")&gt;0,1,0)</f>
        <v>0</v>
      </c>
      <c r="AK268" s="223">
        <f>IF(COUNTIFS(TabSynthez[Test],"="&amp;$AE45&amp;".*",TabSynthez[Page5],"Indéterminé")&gt;0,1,0)</f>
        <v>0</v>
      </c>
      <c r="AL268" s="223">
        <f>IF(COUNTIFS(TabSynthez[Test],"="&amp;$AE45&amp;".*",TabSynthez[Page6],"Indéterminé")&gt;0,1,0)</f>
        <v>0</v>
      </c>
      <c r="AM268" s="223">
        <f>IF(COUNTIFS(TabSynthez[Test],"="&amp;$AE45&amp;".*",TabSynthez[Page7],"Indéterminé")&gt;0,1,0)</f>
        <v>0</v>
      </c>
      <c r="AN268" s="223">
        <f>IF(COUNTIFS(TabSynthez[Test],"="&amp;$AE45&amp;".*",TabSynthez[Page8],"Indéterminé")&gt;0,1,0)</f>
        <v>0</v>
      </c>
      <c r="AO268" s="223">
        <f>IF(COUNTIFS(TabSynthez[Test],"="&amp;$AE45&amp;".*",TabSynthez[Page9],"Indéterminé")&gt;0,1,0)</f>
        <v>0</v>
      </c>
      <c r="AP268" s="223">
        <f>IF(COUNTIFS(TabSynthez[Test],"="&amp;$AE45&amp;".*",TabSynthez[Page10],"Indéterminé")&gt;0,1,0)</f>
        <v>0</v>
      </c>
      <c r="AQ268" s="223">
        <f>IF(COUNTIFS(TabSynthez[Test],"="&amp;$AE45&amp;".*",TabSynthez[Page11],"Indéterminé")&gt;0,1,0)</f>
        <v>0</v>
      </c>
      <c r="AR268" s="223">
        <f>IF(COUNTIFS(TabSynthez[Test],"="&amp;$AE45&amp;".*",TabSynthez[Page12],"Indéterminé")&gt;0,1,0)</f>
        <v>0</v>
      </c>
      <c r="AS268" s="223">
        <f>IF(COUNTIFS(TabSynthez[Test],"="&amp;$AE45&amp;".*",TabSynthez[Page13],"Indéterminé")&gt;0,1,0)</f>
        <v>0</v>
      </c>
    </row>
    <row r="269" spans="1:45" x14ac:dyDescent="0.25">
      <c r="AD269" s="68"/>
      <c r="AE269" s="229" t="str">
        <f t="shared" si="19"/>
        <v>4.12</v>
      </c>
      <c r="AF269" s="9"/>
      <c r="AG269" s="223">
        <f>IF(COUNTIFS(TabSynthez[Test],"="&amp;$AE46&amp;".*",TabSynthez[Page1],"Indéterminé")&gt;0,1,0)</f>
        <v>0</v>
      </c>
      <c r="AH269" s="223">
        <f>IF(COUNTIFS(TabSynthez[Test],"="&amp;$AE46&amp;".*",TabSynthez[Page2],"Indéterminé")&gt;0,1,0)</f>
        <v>0</v>
      </c>
      <c r="AI269" s="223">
        <f>IF(COUNTIFS(TabSynthez[Test],"="&amp;$AE46&amp;".*",TabSynthez[Page3],"Indéterminé")&gt;0,1,0)</f>
        <v>0</v>
      </c>
      <c r="AJ269" s="223">
        <f>IF(COUNTIFS(TabSynthez[Test],"="&amp;$AE46&amp;".*",TabSynthez[Page4],"Indéterminé")&gt;0,1,0)</f>
        <v>0</v>
      </c>
      <c r="AK269" s="223">
        <f>IF(COUNTIFS(TabSynthez[Test],"="&amp;$AE46&amp;".*",TabSynthez[Page5],"Indéterminé")&gt;0,1,0)</f>
        <v>0</v>
      </c>
      <c r="AL269" s="223">
        <f>IF(COUNTIFS(TabSynthez[Test],"="&amp;$AE46&amp;".*",TabSynthez[Page6],"Indéterminé")&gt;0,1,0)</f>
        <v>0</v>
      </c>
      <c r="AM269" s="223">
        <f>IF(COUNTIFS(TabSynthez[Test],"="&amp;$AE46&amp;".*",TabSynthez[Page7],"Indéterminé")&gt;0,1,0)</f>
        <v>0</v>
      </c>
      <c r="AN269" s="223">
        <f>IF(COUNTIFS(TabSynthez[Test],"="&amp;$AE46&amp;".*",TabSynthez[Page8],"Indéterminé")&gt;0,1,0)</f>
        <v>0</v>
      </c>
      <c r="AO269" s="223">
        <f>IF(COUNTIFS(TabSynthez[Test],"="&amp;$AE46&amp;".*",TabSynthez[Page9],"Indéterminé")&gt;0,1,0)</f>
        <v>0</v>
      </c>
      <c r="AP269" s="223">
        <f>IF(COUNTIFS(TabSynthez[Test],"="&amp;$AE46&amp;".*",TabSynthez[Page10],"Indéterminé")&gt;0,1,0)</f>
        <v>0</v>
      </c>
      <c r="AQ269" s="223">
        <f>IF(COUNTIFS(TabSynthez[Test],"="&amp;$AE46&amp;".*",TabSynthez[Page11],"Indéterminé")&gt;0,1,0)</f>
        <v>0</v>
      </c>
      <c r="AR269" s="223">
        <f>IF(COUNTIFS(TabSynthez[Test],"="&amp;$AE46&amp;".*",TabSynthez[Page12],"Indéterminé")&gt;0,1,0)</f>
        <v>0</v>
      </c>
      <c r="AS269" s="223">
        <f>IF(COUNTIFS(TabSynthez[Test],"="&amp;$AE46&amp;".*",TabSynthez[Page13],"Indéterminé")&gt;0,1,0)</f>
        <v>0</v>
      </c>
    </row>
    <row r="270" spans="1:45" x14ac:dyDescent="0.25">
      <c r="AD270" s="68"/>
      <c r="AE270" s="229" t="str">
        <f t="shared" si="19"/>
        <v>4.13</v>
      </c>
      <c r="AF270" s="9"/>
      <c r="AG270" s="223">
        <f>IF(COUNTIFS(TabSynthez[Test],"="&amp;$AE47&amp;".*",TabSynthez[Page1],"Indéterminé")&gt;0,1,0)</f>
        <v>0</v>
      </c>
      <c r="AH270" s="223">
        <f>IF(COUNTIFS(TabSynthez[Test],"="&amp;$AE47&amp;".*",TabSynthez[Page2],"Indéterminé")&gt;0,1,0)</f>
        <v>0</v>
      </c>
      <c r="AI270" s="223">
        <f>IF(COUNTIFS(TabSynthez[Test],"="&amp;$AE47&amp;".*",TabSynthez[Page3],"Indéterminé")&gt;0,1,0)</f>
        <v>0</v>
      </c>
      <c r="AJ270" s="223">
        <f>IF(COUNTIFS(TabSynthez[Test],"="&amp;$AE47&amp;".*",TabSynthez[Page4],"Indéterminé")&gt;0,1,0)</f>
        <v>0</v>
      </c>
      <c r="AK270" s="223">
        <f>IF(COUNTIFS(TabSynthez[Test],"="&amp;$AE47&amp;".*",TabSynthez[Page5],"Indéterminé")&gt;0,1,0)</f>
        <v>0</v>
      </c>
      <c r="AL270" s="223">
        <f>IF(COUNTIFS(TabSynthez[Test],"="&amp;$AE47&amp;".*",TabSynthez[Page6],"Indéterminé")&gt;0,1,0)</f>
        <v>0</v>
      </c>
      <c r="AM270" s="223">
        <f>IF(COUNTIFS(TabSynthez[Test],"="&amp;$AE47&amp;".*",TabSynthez[Page7],"Indéterminé")&gt;0,1,0)</f>
        <v>0</v>
      </c>
      <c r="AN270" s="223">
        <f>IF(COUNTIFS(TabSynthez[Test],"="&amp;$AE47&amp;".*",TabSynthez[Page8],"Indéterminé")&gt;0,1,0)</f>
        <v>0</v>
      </c>
      <c r="AO270" s="223">
        <f>IF(COUNTIFS(TabSynthez[Test],"="&amp;$AE47&amp;".*",TabSynthez[Page9],"Indéterminé")&gt;0,1,0)</f>
        <v>0</v>
      </c>
      <c r="AP270" s="223">
        <f>IF(COUNTIFS(TabSynthez[Test],"="&amp;$AE47&amp;".*",TabSynthez[Page10],"Indéterminé")&gt;0,1,0)</f>
        <v>0</v>
      </c>
      <c r="AQ270" s="223">
        <f>IF(COUNTIFS(TabSynthez[Test],"="&amp;$AE47&amp;".*",TabSynthez[Page11],"Indéterminé")&gt;0,1,0)</f>
        <v>0</v>
      </c>
      <c r="AR270" s="223">
        <f>IF(COUNTIFS(TabSynthez[Test],"="&amp;$AE47&amp;".*",TabSynthez[Page12],"Indéterminé")&gt;0,1,0)</f>
        <v>0</v>
      </c>
      <c r="AS270" s="223">
        <f>IF(COUNTIFS(TabSynthez[Test],"="&amp;$AE47&amp;".*",TabSynthez[Page13],"Indéterminé")&gt;0,1,0)</f>
        <v>0</v>
      </c>
    </row>
    <row r="271" spans="1:45" x14ac:dyDescent="0.25">
      <c r="AD271" s="68"/>
      <c r="AE271" s="229" t="str">
        <f t="shared" si="19"/>
        <v>5.1</v>
      </c>
      <c r="AF271" s="9"/>
      <c r="AG271" s="223">
        <f>IF(COUNTIFS(TabSynthez[Test],"="&amp;$AE48&amp;".*",TabSynthez[Page1],"Indéterminé")&gt;0,1,0)</f>
        <v>0</v>
      </c>
      <c r="AH271" s="223">
        <f>IF(COUNTIFS(TabSynthez[Test],"="&amp;$AE48&amp;".*",TabSynthez[Page2],"Indéterminé")&gt;0,1,0)</f>
        <v>0</v>
      </c>
      <c r="AI271" s="223">
        <f>IF(COUNTIFS(TabSynthez[Test],"="&amp;$AE48&amp;".*",TabSynthez[Page3],"Indéterminé")&gt;0,1,0)</f>
        <v>0</v>
      </c>
      <c r="AJ271" s="223">
        <f>IF(COUNTIFS(TabSynthez[Test],"="&amp;$AE48&amp;".*",TabSynthez[Page4],"Indéterminé")&gt;0,1,0)</f>
        <v>0</v>
      </c>
      <c r="AK271" s="223">
        <f>IF(COUNTIFS(TabSynthez[Test],"="&amp;$AE48&amp;".*",TabSynthez[Page5],"Indéterminé")&gt;0,1,0)</f>
        <v>0</v>
      </c>
      <c r="AL271" s="223">
        <f>IF(COUNTIFS(TabSynthez[Test],"="&amp;$AE48&amp;".*",TabSynthez[Page6],"Indéterminé")&gt;0,1,0)</f>
        <v>0</v>
      </c>
      <c r="AM271" s="223">
        <f>IF(COUNTIFS(TabSynthez[Test],"="&amp;$AE48&amp;".*",TabSynthez[Page7],"Indéterminé")&gt;0,1,0)</f>
        <v>0</v>
      </c>
      <c r="AN271" s="223">
        <f>IF(COUNTIFS(TabSynthez[Test],"="&amp;$AE48&amp;".*",TabSynthez[Page8],"Indéterminé")&gt;0,1,0)</f>
        <v>0</v>
      </c>
      <c r="AO271" s="223">
        <f>IF(COUNTIFS(TabSynthez[Test],"="&amp;$AE48&amp;".*",TabSynthez[Page9],"Indéterminé")&gt;0,1,0)</f>
        <v>0</v>
      </c>
      <c r="AP271" s="223">
        <f>IF(COUNTIFS(TabSynthez[Test],"="&amp;$AE48&amp;".*",TabSynthez[Page10],"Indéterminé")&gt;0,1,0)</f>
        <v>0</v>
      </c>
      <c r="AQ271" s="223">
        <f>IF(COUNTIFS(TabSynthez[Test],"="&amp;$AE48&amp;".*",TabSynthez[Page11],"Indéterminé")&gt;0,1,0)</f>
        <v>0</v>
      </c>
      <c r="AR271" s="223">
        <f>IF(COUNTIFS(TabSynthez[Test],"="&amp;$AE48&amp;".*",TabSynthez[Page12],"Indéterminé")&gt;0,1,0)</f>
        <v>0</v>
      </c>
      <c r="AS271" s="223">
        <f>IF(COUNTIFS(TabSynthez[Test],"="&amp;$AE48&amp;".*",TabSynthez[Page13],"Indéterminé")&gt;0,1,0)</f>
        <v>0</v>
      </c>
    </row>
    <row r="272" spans="1:45" x14ac:dyDescent="0.25">
      <c r="AD272" s="68"/>
      <c r="AE272" s="229" t="str">
        <f t="shared" si="19"/>
        <v>5.2</v>
      </c>
      <c r="AF272" s="9"/>
      <c r="AG272" s="223">
        <f>IF(COUNTIFS(TabSynthez[Test],"="&amp;$AE49&amp;".*",TabSynthez[Page1],"Indéterminé")&gt;0,1,0)</f>
        <v>0</v>
      </c>
      <c r="AH272" s="223">
        <f>IF(COUNTIFS(TabSynthez[Test],"="&amp;$AE49&amp;".*",TabSynthez[Page2],"Indéterminé")&gt;0,1,0)</f>
        <v>0</v>
      </c>
      <c r="AI272" s="223">
        <f>IF(COUNTIFS(TabSynthez[Test],"="&amp;$AE49&amp;".*",TabSynthez[Page3],"Indéterminé")&gt;0,1,0)</f>
        <v>0</v>
      </c>
      <c r="AJ272" s="223">
        <f>IF(COUNTIFS(TabSynthez[Test],"="&amp;$AE49&amp;".*",TabSynthez[Page4],"Indéterminé")&gt;0,1,0)</f>
        <v>0</v>
      </c>
      <c r="AK272" s="223">
        <f>IF(COUNTIFS(TabSynthez[Test],"="&amp;$AE49&amp;".*",TabSynthez[Page5],"Indéterminé")&gt;0,1,0)</f>
        <v>0</v>
      </c>
      <c r="AL272" s="223">
        <f>IF(COUNTIFS(TabSynthez[Test],"="&amp;$AE49&amp;".*",TabSynthez[Page6],"Indéterminé")&gt;0,1,0)</f>
        <v>0</v>
      </c>
      <c r="AM272" s="223">
        <f>IF(COUNTIFS(TabSynthez[Test],"="&amp;$AE49&amp;".*",TabSynthez[Page7],"Indéterminé")&gt;0,1,0)</f>
        <v>0</v>
      </c>
      <c r="AN272" s="223">
        <f>IF(COUNTIFS(TabSynthez[Test],"="&amp;$AE49&amp;".*",TabSynthez[Page8],"Indéterminé")&gt;0,1,0)</f>
        <v>0</v>
      </c>
      <c r="AO272" s="223">
        <f>IF(COUNTIFS(TabSynthez[Test],"="&amp;$AE49&amp;".*",TabSynthez[Page9],"Indéterminé")&gt;0,1,0)</f>
        <v>0</v>
      </c>
      <c r="AP272" s="223">
        <f>IF(COUNTIFS(TabSynthez[Test],"="&amp;$AE49&amp;".*",TabSynthez[Page10],"Indéterminé")&gt;0,1,0)</f>
        <v>0</v>
      </c>
      <c r="AQ272" s="223">
        <f>IF(COUNTIFS(TabSynthez[Test],"="&amp;$AE49&amp;".*",TabSynthez[Page11],"Indéterminé")&gt;0,1,0)</f>
        <v>0</v>
      </c>
      <c r="AR272" s="223">
        <f>IF(COUNTIFS(TabSynthez[Test],"="&amp;$AE49&amp;".*",TabSynthez[Page12],"Indéterminé")&gt;0,1,0)</f>
        <v>0</v>
      </c>
      <c r="AS272" s="223">
        <f>IF(COUNTIFS(TabSynthez[Test],"="&amp;$AE49&amp;".*",TabSynthez[Page13],"Indéterminé")&gt;0,1,0)</f>
        <v>0</v>
      </c>
    </row>
    <row r="273" spans="30:45" x14ac:dyDescent="0.25">
      <c r="AD273" s="68"/>
      <c r="AE273" s="229" t="str">
        <f t="shared" si="19"/>
        <v>5.3</v>
      </c>
      <c r="AF273" s="9"/>
      <c r="AG273" s="223">
        <f>IF(COUNTIFS(TabSynthez[Test],"="&amp;$AE50&amp;".*",TabSynthez[Page1],"Indéterminé")&gt;0,1,0)</f>
        <v>0</v>
      </c>
      <c r="AH273" s="223">
        <f>IF(COUNTIFS(TabSynthez[Test],"="&amp;$AE50&amp;".*",TabSynthez[Page2],"Indéterminé")&gt;0,1,0)</f>
        <v>0</v>
      </c>
      <c r="AI273" s="223">
        <f>IF(COUNTIFS(TabSynthez[Test],"="&amp;$AE50&amp;".*",TabSynthez[Page3],"Indéterminé")&gt;0,1,0)</f>
        <v>0</v>
      </c>
      <c r="AJ273" s="223">
        <f>IF(COUNTIFS(TabSynthez[Test],"="&amp;$AE50&amp;".*",TabSynthez[Page4],"Indéterminé")&gt;0,1,0)</f>
        <v>0</v>
      </c>
      <c r="AK273" s="223">
        <f>IF(COUNTIFS(TabSynthez[Test],"="&amp;$AE50&amp;".*",TabSynthez[Page5],"Indéterminé")&gt;0,1,0)</f>
        <v>0</v>
      </c>
      <c r="AL273" s="223">
        <f>IF(COUNTIFS(TabSynthez[Test],"="&amp;$AE50&amp;".*",TabSynthez[Page6],"Indéterminé")&gt;0,1,0)</f>
        <v>0</v>
      </c>
      <c r="AM273" s="223">
        <f>IF(COUNTIFS(TabSynthez[Test],"="&amp;$AE50&amp;".*",TabSynthez[Page7],"Indéterminé")&gt;0,1,0)</f>
        <v>0</v>
      </c>
      <c r="AN273" s="223">
        <f>IF(COUNTIFS(TabSynthez[Test],"="&amp;$AE50&amp;".*",TabSynthez[Page8],"Indéterminé")&gt;0,1,0)</f>
        <v>0</v>
      </c>
      <c r="AO273" s="223">
        <f>IF(COUNTIFS(TabSynthez[Test],"="&amp;$AE50&amp;".*",TabSynthez[Page9],"Indéterminé")&gt;0,1,0)</f>
        <v>0</v>
      </c>
      <c r="AP273" s="223">
        <f>IF(COUNTIFS(TabSynthez[Test],"="&amp;$AE50&amp;".*",TabSynthez[Page10],"Indéterminé")&gt;0,1,0)</f>
        <v>0</v>
      </c>
      <c r="AQ273" s="223">
        <f>IF(COUNTIFS(TabSynthez[Test],"="&amp;$AE50&amp;".*",TabSynthez[Page11],"Indéterminé")&gt;0,1,0)</f>
        <v>0</v>
      </c>
      <c r="AR273" s="223">
        <f>IF(COUNTIFS(TabSynthez[Test],"="&amp;$AE50&amp;".*",TabSynthez[Page12],"Indéterminé")&gt;0,1,0)</f>
        <v>0</v>
      </c>
      <c r="AS273" s="223">
        <f>IF(COUNTIFS(TabSynthez[Test],"="&amp;$AE50&amp;".*",TabSynthez[Page13],"Indéterminé")&gt;0,1,0)</f>
        <v>0</v>
      </c>
    </row>
    <row r="274" spans="30:45" x14ac:dyDescent="0.25">
      <c r="AD274" s="68"/>
      <c r="AE274" s="229" t="str">
        <f t="shared" si="19"/>
        <v>5.4</v>
      </c>
      <c r="AF274" s="9"/>
      <c r="AG274" s="223">
        <f>IF(COUNTIFS(TabSynthez[Test],"="&amp;$AE51&amp;".*",TabSynthez[Page1],"Indéterminé")&gt;0,1,0)</f>
        <v>0</v>
      </c>
      <c r="AH274" s="223">
        <f>IF(COUNTIFS(TabSynthez[Test],"="&amp;$AE51&amp;".*",TabSynthez[Page2],"Indéterminé")&gt;0,1,0)</f>
        <v>0</v>
      </c>
      <c r="AI274" s="223">
        <f>IF(COUNTIFS(TabSynthez[Test],"="&amp;$AE51&amp;".*",TabSynthez[Page3],"Indéterminé")&gt;0,1,0)</f>
        <v>0</v>
      </c>
      <c r="AJ274" s="223">
        <f>IF(COUNTIFS(TabSynthez[Test],"="&amp;$AE51&amp;".*",TabSynthez[Page4],"Indéterminé")&gt;0,1,0)</f>
        <v>0</v>
      </c>
      <c r="AK274" s="223">
        <f>IF(COUNTIFS(TabSynthez[Test],"="&amp;$AE51&amp;".*",TabSynthez[Page5],"Indéterminé")&gt;0,1,0)</f>
        <v>0</v>
      </c>
      <c r="AL274" s="223">
        <f>IF(COUNTIFS(TabSynthez[Test],"="&amp;$AE51&amp;".*",TabSynthez[Page6],"Indéterminé")&gt;0,1,0)</f>
        <v>0</v>
      </c>
      <c r="AM274" s="223">
        <f>IF(COUNTIFS(TabSynthez[Test],"="&amp;$AE51&amp;".*",TabSynthez[Page7],"Indéterminé")&gt;0,1,0)</f>
        <v>0</v>
      </c>
      <c r="AN274" s="223">
        <f>IF(COUNTIFS(TabSynthez[Test],"="&amp;$AE51&amp;".*",TabSynthez[Page8],"Indéterminé")&gt;0,1,0)</f>
        <v>0</v>
      </c>
      <c r="AO274" s="223">
        <f>IF(COUNTIFS(TabSynthez[Test],"="&amp;$AE51&amp;".*",TabSynthez[Page9],"Indéterminé")&gt;0,1,0)</f>
        <v>0</v>
      </c>
      <c r="AP274" s="223">
        <f>IF(COUNTIFS(TabSynthez[Test],"="&amp;$AE51&amp;".*",TabSynthez[Page10],"Indéterminé")&gt;0,1,0)</f>
        <v>0</v>
      </c>
      <c r="AQ274" s="223">
        <f>IF(COUNTIFS(TabSynthez[Test],"="&amp;$AE51&amp;".*",TabSynthez[Page11],"Indéterminé")&gt;0,1,0)</f>
        <v>0</v>
      </c>
      <c r="AR274" s="223">
        <f>IF(COUNTIFS(TabSynthez[Test],"="&amp;$AE51&amp;".*",TabSynthez[Page12],"Indéterminé")&gt;0,1,0)</f>
        <v>0</v>
      </c>
      <c r="AS274" s="223">
        <f>IF(COUNTIFS(TabSynthez[Test],"="&amp;$AE51&amp;".*",TabSynthez[Page13],"Indéterminé")&gt;0,1,0)</f>
        <v>0</v>
      </c>
    </row>
    <row r="275" spans="30:45" x14ac:dyDescent="0.25">
      <c r="AD275" s="68"/>
      <c r="AE275" s="229" t="str">
        <f t="shared" si="19"/>
        <v>5.5</v>
      </c>
      <c r="AF275" s="9"/>
      <c r="AG275" s="223">
        <f>IF(COUNTIFS(TabSynthez[Test],"="&amp;$AE52&amp;".*",TabSynthez[Page1],"Indéterminé")&gt;0,1,0)</f>
        <v>0</v>
      </c>
      <c r="AH275" s="223">
        <f>IF(COUNTIFS(TabSynthez[Test],"="&amp;$AE52&amp;".*",TabSynthez[Page2],"Indéterminé")&gt;0,1,0)</f>
        <v>0</v>
      </c>
      <c r="AI275" s="223">
        <f>IF(COUNTIFS(TabSynthez[Test],"="&amp;$AE52&amp;".*",TabSynthez[Page3],"Indéterminé")&gt;0,1,0)</f>
        <v>0</v>
      </c>
      <c r="AJ275" s="223">
        <f>IF(COUNTIFS(TabSynthez[Test],"="&amp;$AE52&amp;".*",TabSynthez[Page4],"Indéterminé")&gt;0,1,0)</f>
        <v>0</v>
      </c>
      <c r="AK275" s="223">
        <f>IF(COUNTIFS(TabSynthez[Test],"="&amp;$AE52&amp;".*",TabSynthez[Page5],"Indéterminé")&gt;0,1,0)</f>
        <v>0</v>
      </c>
      <c r="AL275" s="223">
        <f>IF(COUNTIFS(TabSynthez[Test],"="&amp;$AE52&amp;".*",TabSynthez[Page6],"Indéterminé")&gt;0,1,0)</f>
        <v>0</v>
      </c>
      <c r="AM275" s="223">
        <f>IF(COUNTIFS(TabSynthez[Test],"="&amp;$AE52&amp;".*",TabSynthez[Page7],"Indéterminé")&gt;0,1,0)</f>
        <v>0</v>
      </c>
      <c r="AN275" s="223">
        <f>IF(COUNTIFS(TabSynthez[Test],"="&amp;$AE52&amp;".*",TabSynthez[Page8],"Indéterminé")&gt;0,1,0)</f>
        <v>0</v>
      </c>
      <c r="AO275" s="223">
        <f>IF(COUNTIFS(TabSynthez[Test],"="&amp;$AE52&amp;".*",TabSynthez[Page9],"Indéterminé")&gt;0,1,0)</f>
        <v>0</v>
      </c>
      <c r="AP275" s="223">
        <f>IF(COUNTIFS(TabSynthez[Test],"="&amp;$AE52&amp;".*",TabSynthez[Page10],"Indéterminé")&gt;0,1,0)</f>
        <v>0</v>
      </c>
      <c r="AQ275" s="223">
        <f>IF(COUNTIFS(TabSynthez[Test],"="&amp;$AE52&amp;".*",TabSynthez[Page11],"Indéterminé")&gt;0,1,0)</f>
        <v>0</v>
      </c>
      <c r="AR275" s="223">
        <f>IF(COUNTIFS(TabSynthez[Test],"="&amp;$AE52&amp;".*",TabSynthez[Page12],"Indéterminé")&gt;0,1,0)</f>
        <v>0</v>
      </c>
      <c r="AS275" s="223">
        <f>IF(COUNTIFS(TabSynthez[Test],"="&amp;$AE52&amp;".*",TabSynthez[Page13],"Indéterminé")&gt;0,1,0)</f>
        <v>0</v>
      </c>
    </row>
    <row r="276" spans="30:45" x14ac:dyDescent="0.25">
      <c r="AD276" s="68"/>
      <c r="AE276" s="229" t="str">
        <f t="shared" ref="AE276:AE307" si="20">$AE53</f>
        <v>5.6</v>
      </c>
      <c r="AF276" s="9"/>
      <c r="AG276" s="223">
        <f>IF(COUNTIFS(TabSynthez[Test],"="&amp;$AE53&amp;".*",TabSynthez[Page1],"Indéterminé")&gt;0,1,0)</f>
        <v>0</v>
      </c>
      <c r="AH276" s="223">
        <f>IF(COUNTIFS(TabSynthez[Test],"="&amp;$AE53&amp;".*",TabSynthez[Page2],"Indéterminé")&gt;0,1,0)</f>
        <v>0</v>
      </c>
      <c r="AI276" s="223">
        <f>IF(COUNTIFS(TabSynthez[Test],"="&amp;$AE53&amp;".*",TabSynthez[Page3],"Indéterminé")&gt;0,1,0)</f>
        <v>0</v>
      </c>
      <c r="AJ276" s="223">
        <f>IF(COUNTIFS(TabSynthez[Test],"="&amp;$AE53&amp;".*",TabSynthez[Page4],"Indéterminé")&gt;0,1,0)</f>
        <v>0</v>
      </c>
      <c r="AK276" s="223">
        <f>IF(COUNTIFS(TabSynthez[Test],"="&amp;$AE53&amp;".*",TabSynthez[Page5],"Indéterminé")&gt;0,1,0)</f>
        <v>0</v>
      </c>
      <c r="AL276" s="223">
        <f>IF(COUNTIFS(TabSynthez[Test],"="&amp;$AE53&amp;".*",TabSynthez[Page6],"Indéterminé")&gt;0,1,0)</f>
        <v>0</v>
      </c>
      <c r="AM276" s="223">
        <f>IF(COUNTIFS(TabSynthez[Test],"="&amp;$AE53&amp;".*",TabSynthez[Page7],"Indéterminé")&gt;0,1,0)</f>
        <v>0</v>
      </c>
      <c r="AN276" s="223">
        <f>IF(COUNTIFS(TabSynthez[Test],"="&amp;$AE53&amp;".*",TabSynthez[Page8],"Indéterminé")&gt;0,1,0)</f>
        <v>0</v>
      </c>
      <c r="AO276" s="223">
        <f>IF(COUNTIFS(TabSynthez[Test],"="&amp;$AE53&amp;".*",TabSynthez[Page9],"Indéterminé")&gt;0,1,0)</f>
        <v>0</v>
      </c>
      <c r="AP276" s="223">
        <f>IF(COUNTIFS(TabSynthez[Test],"="&amp;$AE53&amp;".*",TabSynthez[Page10],"Indéterminé")&gt;0,1,0)</f>
        <v>0</v>
      </c>
      <c r="AQ276" s="223">
        <f>IF(COUNTIFS(TabSynthez[Test],"="&amp;$AE53&amp;".*",TabSynthez[Page11],"Indéterminé")&gt;0,1,0)</f>
        <v>0</v>
      </c>
      <c r="AR276" s="223">
        <f>IF(COUNTIFS(TabSynthez[Test],"="&amp;$AE53&amp;".*",TabSynthez[Page12],"Indéterminé")&gt;0,1,0)</f>
        <v>0</v>
      </c>
      <c r="AS276" s="223">
        <f>IF(COUNTIFS(TabSynthez[Test],"="&amp;$AE53&amp;".*",TabSynthez[Page13],"Indéterminé")&gt;0,1,0)</f>
        <v>0</v>
      </c>
    </row>
    <row r="277" spans="30:45" x14ac:dyDescent="0.25">
      <c r="AD277" s="68"/>
      <c r="AE277" s="229" t="str">
        <f t="shared" si="20"/>
        <v>5.7</v>
      </c>
      <c r="AF277" s="9"/>
      <c r="AG277" s="223">
        <f>IF(COUNTIFS(TabSynthez[Test],"="&amp;$AE54&amp;".*",TabSynthez[Page1],"Indéterminé")&gt;0,1,0)</f>
        <v>0</v>
      </c>
      <c r="AH277" s="223">
        <f>IF(COUNTIFS(TabSynthez[Test],"="&amp;$AE54&amp;".*",TabSynthez[Page2],"Indéterminé")&gt;0,1,0)</f>
        <v>0</v>
      </c>
      <c r="AI277" s="223">
        <f>IF(COUNTIFS(TabSynthez[Test],"="&amp;$AE54&amp;".*",TabSynthez[Page3],"Indéterminé")&gt;0,1,0)</f>
        <v>0</v>
      </c>
      <c r="AJ277" s="223">
        <f>IF(COUNTIFS(TabSynthez[Test],"="&amp;$AE54&amp;".*",TabSynthez[Page4],"Indéterminé")&gt;0,1,0)</f>
        <v>0</v>
      </c>
      <c r="AK277" s="223">
        <f>IF(COUNTIFS(TabSynthez[Test],"="&amp;$AE54&amp;".*",TabSynthez[Page5],"Indéterminé")&gt;0,1,0)</f>
        <v>0</v>
      </c>
      <c r="AL277" s="223">
        <f>IF(COUNTIFS(TabSynthez[Test],"="&amp;$AE54&amp;".*",TabSynthez[Page6],"Indéterminé")&gt;0,1,0)</f>
        <v>0</v>
      </c>
      <c r="AM277" s="223">
        <f>IF(COUNTIFS(TabSynthez[Test],"="&amp;$AE54&amp;".*",TabSynthez[Page7],"Indéterminé")&gt;0,1,0)</f>
        <v>0</v>
      </c>
      <c r="AN277" s="223">
        <f>IF(COUNTIFS(TabSynthez[Test],"="&amp;$AE54&amp;".*",TabSynthez[Page8],"Indéterminé")&gt;0,1,0)</f>
        <v>0</v>
      </c>
      <c r="AO277" s="223">
        <f>IF(COUNTIFS(TabSynthez[Test],"="&amp;$AE54&amp;".*",TabSynthez[Page9],"Indéterminé")&gt;0,1,0)</f>
        <v>0</v>
      </c>
      <c r="AP277" s="223">
        <f>IF(COUNTIFS(TabSynthez[Test],"="&amp;$AE54&amp;".*",TabSynthez[Page10],"Indéterminé")&gt;0,1,0)</f>
        <v>0</v>
      </c>
      <c r="AQ277" s="223">
        <f>IF(COUNTIFS(TabSynthez[Test],"="&amp;$AE54&amp;".*",TabSynthez[Page11],"Indéterminé")&gt;0,1,0)</f>
        <v>0</v>
      </c>
      <c r="AR277" s="223">
        <f>IF(COUNTIFS(TabSynthez[Test],"="&amp;$AE54&amp;".*",TabSynthez[Page12],"Indéterminé")&gt;0,1,0)</f>
        <v>0</v>
      </c>
      <c r="AS277" s="223">
        <f>IF(COUNTIFS(TabSynthez[Test],"="&amp;$AE54&amp;".*",TabSynthez[Page13],"Indéterminé")&gt;0,1,0)</f>
        <v>0</v>
      </c>
    </row>
    <row r="278" spans="30:45" x14ac:dyDescent="0.25">
      <c r="AD278" s="68"/>
      <c r="AE278" s="229" t="str">
        <f t="shared" si="20"/>
        <v>5.8</v>
      </c>
      <c r="AF278" s="9"/>
      <c r="AG278" s="223">
        <f>IF(COUNTIFS(TabSynthez[Test],"="&amp;$AE55&amp;".*",TabSynthez[Page1],"Indéterminé")&gt;0,1,0)</f>
        <v>0</v>
      </c>
      <c r="AH278" s="223">
        <f>IF(COUNTIFS(TabSynthez[Test],"="&amp;$AE55&amp;".*",TabSynthez[Page2],"Indéterminé")&gt;0,1,0)</f>
        <v>0</v>
      </c>
      <c r="AI278" s="223">
        <f>IF(COUNTIFS(TabSynthez[Test],"="&amp;$AE55&amp;".*",TabSynthez[Page3],"Indéterminé")&gt;0,1,0)</f>
        <v>0</v>
      </c>
      <c r="AJ278" s="223">
        <f>IF(COUNTIFS(TabSynthez[Test],"="&amp;$AE55&amp;".*",TabSynthez[Page4],"Indéterminé")&gt;0,1,0)</f>
        <v>0</v>
      </c>
      <c r="AK278" s="223">
        <f>IF(COUNTIFS(TabSynthez[Test],"="&amp;$AE55&amp;".*",TabSynthez[Page5],"Indéterminé")&gt;0,1,0)</f>
        <v>0</v>
      </c>
      <c r="AL278" s="223">
        <f>IF(COUNTIFS(TabSynthez[Test],"="&amp;$AE55&amp;".*",TabSynthez[Page6],"Indéterminé")&gt;0,1,0)</f>
        <v>0</v>
      </c>
      <c r="AM278" s="223">
        <f>IF(COUNTIFS(TabSynthez[Test],"="&amp;$AE55&amp;".*",TabSynthez[Page7],"Indéterminé")&gt;0,1,0)</f>
        <v>0</v>
      </c>
      <c r="AN278" s="223">
        <f>IF(COUNTIFS(TabSynthez[Test],"="&amp;$AE55&amp;".*",TabSynthez[Page8],"Indéterminé")&gt;0,1,0)</f>
        <v>0</v>
      </c>
      <c r="AO278" s="223">
        <f>IF(COUNTIFS(TabSynthez[Test],"="&amp;$AE55&amp;".*",TabSynthez[Page9],"Indéterminé")&gt;0,1,0)</f>
        <v>0</v>
      </c>
      <c r="AP278" s="223">
        <f>IF(COUNTIFS(TabSynthez[Test],"="&amp;$AE55&amp;".*",TabSynthez[Page10],"Indéterminé")&gt;0,1,0)</f>
        <v>0</v>
      </c>
      <c r="AQ278" s="223">
        <f>IF(COUNTIFS(TabSynthez[Test],"="&amp;$AE55&amp;".*",TabSynthez[Page11],"Indéterminé")&gt;0,1,0)</f>
        <v>0</v>
      </c>
      <c r="AR278" s="223">
        <f>IF(COUNTIFS(TabSynthez[Test],"="&amp;$AE55&amp;".*",TabSynthez[Page12],"Indéterminé")&gt;0,1,0)</f>
        <v>0</v>
      </c>
      <c r="AS278" s="223">
        <f>IF(COUNTIFS(TabSynthez[Test],"="&amp;$AE55&amp;".*",TabSynthez[Page13],"Indéterminé")&gt;0,1,0)</f>
        <v>0</v>
      </c>
    </row>
    <row r="279" spans="30:45" x14ac:dyDescent="0.25">
      <c r="AD279" s="68"/>
      <c r="AE279" s="229" t="str">
        <f t="shared" si="20"/>
        <v>6.1</v>
      </c>
      <c r="AF279" s="9"/>
      <c r="AG279" s="223">
        <f>IF(COUNTIFS(TabSynthez[Test],"="&amp;$AE56&amp;".*",TabSynthez[Page1],"Indéterminé")&gt;0,1,0)</f>
        <v>0</v>
      </c>
      <c r="AH279" s="223">
        <f>IF(COUNTIFS(TabSynthez[Test],"="&amp;$AE56&amp;".*",TabSynthez[Page2],"Indéterminé")&gt;0,1,0)</f>
        <v>0</v>
      </c>
      <c r="AI279" s="223">
        <f>IF(COUNTIFS(TabSynthez[Test],"="&amp;$AE56&amp;".*",TabSynthez[Page3],"Indéterminé")&gt;0,1,0)</f>
        <v>0</v>
      </c>
      <c r="AJ279" s="223">
        <f>IF(COUNTIFS(TabSynthez[Test],"="&amp;$AE56&amp;".*",TabSynthez[Page4],"Indéterminé")&gt;0,1,0)</f>
        <v>0</v>
      </c>
      <c r="AK279" s="223">
        <f>IF(COUNTIFS(TabSynthez[Test],"="&amp;$AE56&amp;".*",TabSynthez[Page5],"Indéterminé")&gt;0,1,0)</f>
        <v>0</v>
      </c>
      <c r="AL279" s="223">
        <f>IF(COUNTIFS(TabSynthez[Test],"="&amp;$AE56&amp;".*",TabSynthez[Page6],"Indéterminé")&gt;0,1,0)</f>
        <v>0</v>
      </c>
      <c r="AM279" s="223">
        <f>IF(COUNTIFS(TabSynthez[Test],"="&amp;$AE56&amp;".*",TabSynthez[Page7],"Indéterminé")&gt;0,1,0)</f>
        <v>0</v>
      </c>
      <c r="AN279" s="223">
        <f>IF(COUNTIFS(TabSynthez[Test],"="&amp;$AE56&amp;".*",TabSynthez[Page8],"Indéterminé")&gt;0,1,0)</f>
        <v>0</v>
      </c>
      <c r="AO279" s="223">
        <f>IF(COUNTIFS(TabSynthez[Test],"="&amp;$AE56&amp;".*",TabSynthez[Page9],"Indéterminé")&gt;0,1,0)</f>
        <v>0</v>
      </c>
      <c r="AP279" s="223">
        <f>IF(COUNTIFS(TabSynthez[Test],"="&amp;$AE56&amp;".*",TabSynthez[Page10],"Indéterminé")&gt;0,1,0)</f>
        <v>0</v>
      </c>
      <c r="AQ279" s="223">
        <f>IF(COUNTIFS(TabSynthez[Test],"="&amp;$AE56&amp;".*",TabSynthez[Page11],"Indéterminé")&gt;0,1,0)</f>
        <v>0</v>
      </c>
      <c r="AR279" s="223">
        <f>IF(COUNTIFS(TabSynthez[Test],"="&amp;$AE56&amp;".*",TabSynthez[Page12],"Indéterminé")&gt;0,1,0)</f>
        <v>0</v>
      </c>
      <c r="AS279" s="223">
        <f>IF(COUNTIFS(TabSynthez[Test],"="&amp;$AE56&amp;".*",TabSynthez[Page13],"Indéterminé")&gt;0,1,0)</f>
        <v>0</v>
      </c>
    </row>
    <row r="280" spans="30:45" x14ac:dyDescent="0.25">
      <c r="AD280" s="68"/>
      <c r="AE280" s="229" t="str">
        <f t="shared" si="20"/>
        <v>6.2</v>
      </c>
      <c r="AF280" s="9"/>
      <c r="AG280" s="223">
        <f>IF(COUNTIFS(TabSynthez[Test],"="&amp;$AE57&amp;".*",TabSynthez[Page1],"Indéterminé")&gt;0,1,0)</f>
        <v>0</v>
      </c>
      <c r="AH280" s="223">
        <f>IF(COUNTIFS(TabSynthez[Test],"="&amp;$AE57&amp;".*",TabSynthez[Page2],"Indéterminé")&gt;0,1,0)</f>
        <v>0</v>
      </c>
      <c r="AI280" s="223">
        <f>IF(COUNTIFS(TabSynthez[Test],"="&amp;$AE57&amp;".*",TabSynthez[Page3],"Indéterminé")&gt;0,1,0)</f>
        <v>0</v>
      </c>
      <c r="AJ280" s="223">
        <f>IF(COUNTIFS(TabSynthez[Test],"="&amp;$AE57&amp;".*",TabSynthez[Page4],"Indéterminé")&gt;0,1,0)</f>
        <v>0</v>
      </c>
      <c r="AK280" s="223">
        <f>IF(COUNTIFS(TabSynthez[Test],"="&amp;$AE57&amp;".*",TabSynthez[Page5],"Indéterminé")&gt;0,1,0)</f>
        <v>0</v>
      </c>
      <c r="AL280" s="223">
        <f>IF(COUNTIFS(TabSynthez[Test],"="&amp;$AE57&amp;".*",TabSynthez[Page6],"Indéterminé")&gt;0,1,0)</f>
        <v>0</v>
      </c>
      <c r="AM280" s="223">
        <f>IF(COUNTIFS(TabSynthez[Test],"="&amp;$AE57&amp;".*",TabSynthez[Page7],"Indéterminé")&gt;0,1,0)</f>
        <v>0</v>
      </c>
      <c r="AN280" s="223">
        <f>IF(COUNTIFS(TabSynthez[Test],"="&amp;$AE57&amp;".*",TabSynthez[Page8],"Indéterminé")&gt;0,1,0)</f>
        <v>0</v>
      </c>
      <c r="AO280" s="223">
        <f>IF(COUNTIFS(TabSynthez[Test],"="&amp;$AE57&amp;".*",TabSynthez[Page9],"Indéterminé")&gt;0,1,0)</f>
        <v>0</v>
      </c>
      <c r="AP280" s="223">
        <f>IF(COUNTIFS(TabSynthez[Test],"="&amp;$AE57&amp;".*",TabSynthez[Page10],"Indéterminé")&gt;0,1,0)</f>
        <v>0</v>
      </c>
      <c r="AQ280" s="223">
        <f>IF(COUNTIFS(TabSynthez[Test],"="&amp;$AE57&amp;".*",TabSynthez[Page11],"Indéterminé")&gt;0,1,0)</f>
        <v>0</v>
      </c>
      <c r="AR280" s="223">
        <f>IF(COUNTIFS(TabSynthez[Test],"="&amp;$AE57&amp;".*",TabSynthez[Page12],"Indéterminé")&gt;0,1,0)</f>
        <v>0</v>
      </c>
      <c r="AS280" s="223">
        <f>IF(COUNTIFS(TabSynthez[Test],"="&amp;$AE57&amp;".*",TabSynthez[Page13],"Indéterminé")&gt;0,1,0)</f>
        <v>0</v>
      </c>
    </row>
    <row r="281" spans="30:45" x14ac:dyDescent="0.25">
      <c r="AD281" s="68"/>
      <c r="AE281" s="229" t="str">
        <f t="shared" si="20"/>
        <v>7.1</v>
      </c>
      <c r="AF281" s="9"/>
      <c r="AG281" s="223">
        <f>IF(COUNTIFS(TabSynthez[Test],"="&amp;$AE58&amp;".*",TabSynthez[Page1],"Indéterminé")&gt;0,1,0)</f>
        <v>0</v>
      </c>
      <c r="AH281" s="223">
        <f>IF(COUNTIFS(TabSynthez[Test],"="&amp;$AE58&amp;".*",TabSynthez[Page2],"Indéterminé")&gt;0,1,0)</f>
        <v>0</v>
      </c>
      <c r="AI281" s="223">
        <f>IF(COUNTIFS(TabSynthez[Test],"="&amp;$AE58&amp;".*",TabSynthez[Page3],"Indéterminé")&gt;0,1,0)</f>
        <v>0</v>
      </c>
      <c r="AJ281" s="223">
        <f>IF(COUNTIFS(TabSynthez[Test],"="&amp;$AE58&amp;".*",TabSynthez[Page4],"Indéterminé")&gt;0,1,0)</f>
        <v>0</v>
      </c>
      <c r="AK281" s="223">
        <f>IF(COUNTIFS(TabSynthez[Test],"="&amp;$AE58&amp;".*",TabSynthez[Page5],"Indéterminé")&gt;0,1,0)</f>
        <v>0</v>
      </c>
      <c r="AL281" s="223">
        <f>IF(COUNTIFS(TabSynthez[Test],"="&amp;$AE58&amp;".*",TabSynthez[Page6],"Indéterminé")&gt;0,1,0)</f>
        <v>0</v>
      </c>
      <c r="AM281" s="223">
        <f>IF(COUNTIFS(TabSynthez[Test],"="&amp;$AE58&amp;".*",TabSynthez[Page7],"Indéterminé")&gt;0,1,0)</f>
        <v>0</v>
      </c>
      <c r="AN281" s="223">
        <f>IF(COUNTIFS(TabSynthez[Test],"="&amp;$AE58&amp;".*",TabSynthez[Page8],"Indéterminé")&gt;0,1,0)</f>
        <v>0</v>
      </c>
      <c r="AO281" s="223">
        <f>IF(COUNTIFS(TabSynthez[Test],"="&amp;$AE58&amp;".*",TabSynthez[Page9],"Indéterminé")&gt;0,1,0)</f>
        <v>0</v>
      </c>
      <c r="AP281" s="223">
        <f>IF(COUNTIFS(TabSynthez[Test],"="&amp;$AE58&amp;".*",TabSynthez[Page10],"Indéterminé")&gt;0,1,0)</f>
        <v>0</v>
      </c>
      <c r="AQ281" s="223">
        <f>IF(COUNTIFS(TabSynthez[Test],"="&amp;$AE58&amp;".*",TabSynthez[Page11],"Indéterminé")&gt;0,1,0)</f>
        <v>0</v>
      </c>
      <c r="AR281" s="223">
        <f>IF(COUNTIFS(TabSynthez[Test],"="&amp;$AE58&amp;".*",TabSynthez[Page12],"Indéterminé")&gt;0,1,0)</f>
        <v>0</v>
      </c>
      <c r="AS281" s="223">
        <f>IF(COUNTIFS(TabSynthez[Test],"="&amp;$AE58&amp;".*",TabSynthez[Page13],"Indéterminé")&gt;0,1,0)</f>
        <v>0</v>
      </c>
    </row>
    <row r="282" spans="30:45" x14ac:dyDescent="0.25">
      <c r="AD282" s="68"/>
      <c r="AE282" s="229" t="str">
        <f t="shared" si="20"/>
        <v>7.2</v>
      </c>
      <c r="AF282" s="9"/>
      <c r="AG282" s="223">
        <f>IF(COUNTIFS(TabSynthez[Test],"="&amp;$AE59&amp;".*",TabSynthez[Page1],"Indéterminé")&gt;0,1,0)</f>
        <v>0</v>
      </c>
      <c r="AH282" s="223">
        <f>IF(COUNTIFS(TabSynthez[Test],"="&amp;$AE59&amp;".*",TabSynthez[Page2],"Indéterminé")&gt;0,1,0)</f>
        <v>0</v>
      </c>
      <c r="AI282" s="223">
        <f>IF(COUNTIFS(TabSynthez[Test],"="&amp;$AE59&amp;".*",TabSynthez[Page3],"Indéterminé")&gt;0,1,0)</f>
        <v>0</v>
      </c>
      <c r="AJ282" s="223">
        <f>IF(COUNTIFS(TabSynthez[Test],"="&amp;$AE59&amp;".*",TabSynthez[Page4],"Indéterminé")&gt;0,1,0)</f>
        <v>0</v>
      </c>
      <c r="AK282" s="223">
        <f>IF(COUNTIFS(TabSynthez[Test],"="&amp;$AE59&amp;".*",TabSynthez[Page5],"Indéterminé")&gt;0,1,0)</f>
        <v>0</v>
      </c>
      <c r="AL282" s="223">
        <f>IF(COUNTIFS(TabSynthez[Test],"="&amp;$AE59&amp;".*",TabSynthez[Page6],"Indéterminé")&gt;0,1,0)</f>
        <v>0</v>
      </c>
      <c r="AM282" s="223">
        <f>IF(COUNTIFS(TabSynthez[Test],"="&amp;$AE59&amp;".*",TabSynthez[Page7],"Indéterminé")&gt;0,1,0)</f>
        <v>0</v>
      </c>
      <c r="AN282" s="223">
        <f>IF(COUNTIFS(TabSynthez[Test],"="&amp;$AE59&amp;".*",TabSynthez[Page8],"Indéterminé")&gt;0,1,0)</f>
        <v>0</v>
      </c>
      <c r="AO282" s="223">
        <f>IF(COUNTIFS(TabSynthez[Test],"="&amp;$AE59&amp;".*",TabSynthez[Page9],"Indéterminé")&gt;0,1,0)</f>
        <v>0</v>
      </c>
      <c r="AP282" s="223">
        <f>IF(COUNTIFS(TabSynthez[Test],"="&amp;$AE59&amp;".*",TabSynthez[Page10],"Indéterminé")&gt;0,1,0)</f>
        <v>0</v>
      </c>
      <c r="AQ282" s="223">
        <f>IF(COUNTIFS(TabSynthez[Test],"="&amp;$AE59&amp;".*",TabSynthez[Page11],"Indéterminé")&gt;0,1,0)</f>
        <v>0</v>
      </c>
      <c r="AR282" s="223">
        <f>IF(COUNTIFS(TabSynthez[Test],"="&amp;$AE59&amp;".*",TabSynthez[Page12],"Indéterminé")&gt;0,1,0)</f>
        <v>0</v>
      </c>
      <c r="AS282" s="223">
        <f>IF(COUNTIFS(TabSynthez[Test],"="&amp;$AE59&amp;".*",TabSynthez[Page13],"Indéterminé")&gt;0,1,0)</f>
        <v>0</v>
      </c>
    </row>
    <row r="283" spans="30:45" x14ac:dyDescent="0.25">
      <c r="AD283" s="68"/>
      <c r="AE283" s="229" t="str">
        <f t="shared" si="20"/>
        <v>7.3</v>
      </c>
      <c r="AF283" s="9"/>
      <c r="AG283" s="223">
        <f>IF(COUNTIFS(TabSynthez[Test],"="&amp;$AE60&amp;".*",TabSynthez[Page1],"Indéterminé")&gt;0,1,0)</f>
        <v>0</v>
      </c>
      <c r="AH283" s="223">
        <f>IF(COUNTIFS(TabSynthez[Test],"="&amp;$AE60&amp;".*",TabSynthez[Page2],"Indéterminé")&gt;0,1,0)</f>
        <v>0</v>
      </c>
      <c r="AI283" s="223">
        <f>IF(COUNTIFS(TabSynthez[Test],"="&amp;$AE60&amp;".*",TabSynthez[Page3],"Indéterminé")&gt;0,1,0)</f>
        <v>0</v>
      </c>
      <c r="AJ283" s="223">
        <f>IF(COUNTIFS(TabSynthez[Test],"="&amp;$AE60&amp;".*",TabSynthez[Page4],"Indéterminé")&gt;0,1,0)</f>
        <v>0</v>
      </c>
      <c r="AK283" s="223">
        <f>IF(COUNTIFS(TabSynthez[Test],"="&amp;$AE60&amp;".*",TabSynthez[Page5],"Indéterminé")&gt;0,1,0)</f>
        <v>0</v>
      </c>
      <c r="AL283" s="223">
        <f>IF(COUNTIFS(TabSynthez[Test],"="&amp;$AE60&amp;".*",TabSynthez[Page6],"Indéterminé")&gt;0,1,0)</f>
        <v>0</v>
      </c>
      <c r="AM283" s="223">
        <f>IF(COUNTIFS(TabSynthez[Test],"="&amp;$AE60&amp;".*",TabSynthez[Page7],"Indéterminé")&gt;0,1,0)</f>
        <v>0</v>
      </c>
      <c r="AN283" s="223">
        <f>IF(COUNTIFS(TabSynthez[Test],"="&amp;$AE60&amp;".*",TabSynthez[Page8],"Indéterminé")&gt;0,1,0)</f>
        <v>0</v>
      </c>
      <c r="AO283" s="223">
        <f>IF(COUNTIFS(TabSynthez[Test],"="&amp;$AE60&amp;".*",TabSynthez[Page9],"Indéterminé")&gt;0,1,0)</f>
        <v>0</v>
      </c>
      <c r="AP283" s="223">
        <f>IF(COUNTIFS(TabSynthez[Test],"="&amp;$AE60&amp;".*",TabSynthez[Page10],"Indéterminé")&gt;0,1,0)</f>
        <v>0</v>
      </c>
      <c r="AQ283" s="223">
        <f>IF(COUNTIFS(TabSynthez[Test],"="&amp;$AE60&amp;".*",TabSynthez[Page11],"Indéterminé")&gt;0,1,0)</f>
        <v>0</v>
      </c>
      <c r="AR283" s="223">
        <f>IF(COUNTIFS(TabSynthez[Test],"="&amp;$AE60&amp;".*",TabSynthez[Page12],"Indéterminé")&gt;0,1,0)</f>
        <v>0</v>
      </c>
      <c r="AS283" s="223">
        <f>IF(COUNTIFS(TabSynthez[Test],"="&amp;$AE60&amp;".*",TabSynthez[Page13],"Indéterminé")&gt;0,1,0)</f>
        <v>0</v>
      </c>
    </row>
    <row r="284" spans="30:45" x14ac:dyDescent="0.25">
      <c r="AD284" s="68"/>
      <c r="AE284" s="229" t="str">
        <f t="shared" si="20"/>
        <v>7.4</v>
      </c>
      <c r="AF284" s="9"/>
      <c r="AG284" s="223">
        <f>IF(COUNTIFS(TabSynthez[Test],"="&amp;$AE61&amp;".*",TabSynthez[Page1],"Indéterminé")&gt;0,1,0)</f>
        <v>0</v>
      </c>
      <c r="AH284" s="223">
        <f>IF(COUNTIFS(TabSynthez[Test],"="&amp;$AE61&amp;".*",TabSynthez[Page2],"Indéterminé")&gt;0,1,0)</f>
        <v>0</v>
      </c>
      <c r="AI284" s="223">
        <f>IF(COUNTIFS(TabSynthez[Test],"="&amp;$AE61&amp;".*",TabSynthez[Page3],"Indéterminé")&gt;0,1,0)</f>
        <v>0</v>
      </c>
      <c r="AJ284" s="223">
        <f>IF(COUNTIFS(TabSynthez[Test],"="&amp;$AE61&amp;".*",TabSynthez[Page4],"Indéterminé")&gt;0,1,0)</f>
        <v>0</v>
      </c>
      <c r="AK284" s="223">
        <f>IF(COUNTIFS(TabSynthez[Test],"="&amp;$AE61&amp;".*",TabSynthez[Page5],"Indéterminé")&gt;0,1,0)</f>
        <v>0</v>
      </c>
      <c r="AL284" s="223">
        <f>IF(COUNTIFS(TabSynthez[Test],"="&amp;$AE61&amp;".*",TabSynthez[Page6],"Indéterminé")&gt;0,1,0)</f>
        <v>0</v>
      </c>
      <c r="AM284" s="223">
        <f>IF(COUNTIFS(TabSynthez[Test],"="&amp;$AE61&amp;".*",TabSynthez[Page7],"Indéterminé")&gt;0,1,0)</f>
        <v>0</v>
      </c>
      <c r="AN284" s="223">
        <f>IF(COUNTIFS(TabSynthez[Test],"="&amp;$AE61&amp;".*",TabSynthez[Page8],"Indéterminé")&gt;0,1,0)</f>
        <v>0</v>
      </c>
      <c r="AO284" s="223">
        <f>IF(COUNTIFS(TabSynthez[Test],"="&amp;$AE61&amp;".*",TabSynthez[Page9],"Indéterminé")&gt;0,1,0)</f>
        <v>0</v>
      </c>
      <c r="AP284" s="223">
        <f>IF(COUNTIFS(TabSynthez[Test],"="&amp;$AE61&amp;".*",TabSynthez[Page10],"Indéterminé")&gt;0,1,0)</f>
        <v>0</v>
      </c>
      <c r="AQ284" s="223">
        <f>IF(COUNTIFS(TabSynthez[Test],"="&amp;$AE61&amp;".*",TabSynthez[Page11],"Indéterminé")&gt;0,1,0)</f>
        <v>0</v>
      </c>
      <c r="AR284" s="223">
        <f>IF(COUNTIFS(TabSynthez[Test],"="&amp;$AE61&amp;".*",TabSynthez[Page12],"Indéterminé")&gt;0,1,0)</f>
        <v>0</v>
      </c>
      <c r="AS284" s="223">
        <f>IF(COUNTIFS(TabSynthez[Test],"="&amp;$AE61&amp;".*",TabSynthez[Page13],"Indéterminé")&gt;0,1,0)</f>
        <v>0</v>
      </c>
    </row>
    <row r="285" spans="30:45" x14ac:dyDescent="0.25">
      <c r="AD285" s="68"/>
      <c r="AE285" s="229" t="str">
        <f t="shared" si="20"/>
        <v>7.5</v>
      </c>
      <c r="AF285" s="9"/>
      <c r="AG285" s="223">
        <f>IF(COUNTIFS(TabSynthez[Test],"="&amp;$AE62&amp;".*",TabSynthez[Page1],"Indéterminé")&gt;0,1,0)</f>
        <v>0</v>
      </c>
      <c r="AH285" s="223">
        <f>IF(COUNTIFS(TabSynthez[Test],"="&amp;$AE62&amp;".*",TabSynthez[Page2],"Indéterminé")&gt;0,1,0)</f>
        <v>0</v>
      </c>
      <c r="AI285" s="223">
        <f>IF(COUNTIFS(TabSynthez[Test],"="&amp;$AE62&amp;".*",TabSynthez[Page3],"Indéterminé")&gt;0,1,0)</f>
        <v>0</v>
      </c>
      <c r="AJ285" s="223">
        <f>IF(COUNTIFS(TabSynthez[Test],"="&amp;$AE62&amp;".*",TabSynthez[Page4],"Indéterminé")&gt;0,1,0)</f>
        <v>0</v>
      </c>
      <c r="AK285" s="223">
        <f>IF(COUNTIFS(TabSynthez[Test],"="&amp;$AE62&amp;".*",TabSynthez[Page5],"Indéterminé")&gt;0,1,0)</f>
        <v>0</v>
      </c>
      <c r="AL285" s="223">
        <f>IF(COUNTIFS(TabSynthez[Test],"="&amp;$AE62&amp;".*",TabSynthez[Page6],"Indéterminé")&gt;0,1,0)</f>
        <v>0</v>
      </c>
      <c r="AM285" s="223">
        <f>IF(COUNTIFS(TabSynthez[Test],"="&amp;$AE62&amp;".*",TabSynthez[Page7],"Indéterminé")&gt;0,1,0)</f>
        <v>0</v>
      </c>
      <c r="AN285" s="223">
        <f>IF(COUNTIFS(TabSynthez[Test],"="&amp;$AE62&amp;".*",TabSynthez[Page8],"Indéterminé")&gt;0,1,0)</f>
        <v>0</v>
      </c>
      <c r="AO285" s="223">
        <f>IF(COUNTIFS(TabSynthez[Test],"="&amp;$AE62&amp;".*",TabSynthez[Page9],"Indéterminé")&gt;0,1,0)</f>
        <v>0</v>
      </c>
      <c r="AP285" s="223">
        <f>IF(COUNTIFS(TabSynthez[Test],"="&amp;$AE62&amp;".*",TabSynthez[Page10],"Indéterminé")&gt;0,1,0)</f>
        <v>0</v>
      </c>
      <c r="AQ285" s="223">
        <f>IF(COUNTIFS(TabSynthez[Test],"="&amp;$AE62&amp;".*",TabSynthez[Page11],"Indéterminé")&gt;0,1,0)</f>
        <v>0</v>
      </c>
      <c r="AR285" s="223">
        <f>IF(COUNTIFS(TabSynthez[Test],"="&amp;$AE62&amp;".*",TabSynthez[Page12],"Indéterminé")&gt;0,1,0)</f>
        <v>0</v>
      </c>
      <c r="AS285" s="223">
        <f>IF(COUNTIFS(TabSynthez[Test],"="&amp;$AE62&amp;".*",TabSynthez[Page13],"Indéterminé")&gt;0,1,0)</f>
        <v>0</v>
      </c>
    </row>
    <row r="286" spans="30:45" x14ac:dyDescent="0.25">
      <c r="AD286" s="68"/>
      <c r="AE286" s="229" t="str">
        <f t="shared" si="20"/>
        <v>8.1</v>
      </c>
      <c r="AF286" s="9"/>
      <c r="AG286" s="223">
        <f>IF(COUNTIFS(TabSynthez[Test],"="&amp;$AE63&amp;".*",TabSynthez[Page1],"Indéterminé")&gt;0,1,0)</f>
        <v>0</v>
      </c>
      <c r="AH286" s="223">
        <f>IF(COUNTIFS(TabSynthez[Test],"="&amp;$AE63&amp;".*",TabSynthez[Page2],"Indéterminé")&gt;0,1,0)</f>
        <v>0</v>
      </c>
      <c r="AI286" s="223">
        <f>IF(COUNTIFS(TabSynthez[Test],"="&amp;$AE63&amp;".*",TabSynthez[Page3],"Indéterminé")&gt;0,1,0)</f>
        <v>0</v>
      </c>
      <c r="AJ286" s="223">
        <f>IF(COUNTIFS(TabSynthez[Test],"="&amp;$AE63&amp;".*",TabSynthez[Page4],"Indéterminé")&gt;0,1,0)</f>
        <v>0</v>
      </c>
      <c r="AK286" s="223">
        <f>IF(COUNTIFS(TabSynthez[Test],"="&amp;$AE63&amp;".*",TabSynthez[Page5],"Indéterminé")&gt;0,1,0)</f>
        <v>0</v>
      </c>
      <c r="AL286" s="223">
        <f>IF(COUNTIFS(TabSynthez[Test],"="&amp;$AE63&amp;".*",TabSynthez[Page6],"Indéterminé")&gt;0,1,0)</f>
        <v>0</v>
      </c>
      <c r="AM286" s="223">
        <f>IF(COUNTIFS(TabSynthez[Test],"="&amp;$AE63&amp;".*",TabSynthez[Page7],"Indéterminé")&gt;0,1,0)</f>
        <v>0</v>
      </c>
      <c r="AN286" s="223">
        <f>IF(COUNTIFS(TabSynthez[Test],"="&amp;$AE63&amp;".*",TabSynthez[Page8],"Indéterminé")&gt;0,1,0)</f>
        <v>0</v>
      </c>
      <c r="AO286" s="223">
        <f>IF(COUNTIFS(TabSynthez[Test],"="&amp;$AE63&amp;".*",TabSynthez[Page9],"Indéterminé")&gt;0,1,0)</f>
        <v>0</v>
      </c>
      <c r="AP286" s="223">
        <f>IF(COUNTIFS(TabSynthez[Test],"="&amp;$AE63&amp;".*",TabSynthez[Page10],"Indéterminé")&gt;0,1,0)</f>
        <v>0</v>
      </c>
      <c r="AQ286" s="223">
        <f>IF(COUNTIFS(TabSynthez[Test],"="&amp;$AE63&amp;".*",TabSynthez[Page11],"Indéterminé")&gt;0,1,0)</f>
        <v>0</v>
      </c>
      <c r="AR286" s="223">
        <f>IF(COUNTIFS(TabSynthez[Test],"="&amp;$AE63&amp;".*",TabSynthez[Page12],"Indéterminé")&gt;0,1,0)</f>
        <v>0</v>
      </c>
      <c r="AS286" s="223">
        <f>IF(COUNTIFS(TabSynthez[Test],"="&amp;$AE63&amp;".*",TabSynthez[Page13],"Indéterminé")&gt;0,1,0)</f>
        <v>0</v>
      </c>
    </row>
    <row r="287" spans="30:45" x14ac:dyDescent="0.25">
      <c r="AD287" s="68"/>
      <c r="AE287" s="229" t="str">
        <f t="shared" si="20"/>
        <v>8.2</v>
      </c>
      <c r="AF287" s="9"/>
      <c r="AG287" s="223">
        <f>IF(COUNTIFS(TabSynthez[Test],"="&amp;$AE64&amp;".*",TabSynthez[Page1],"Indéterminé")&gt;0,1,0)</f>
        <v>0</v>
      </c>
      <c r="AH287" s="223">
        <f>IF(COUNTIFS(TabSynthez[Test],"="&amp;$AE64&amp;".*",TabSynthez[Page2],"Indéterminé")&gt;0,1,0)</f>
        <v>0</v>
      </c>
      <c r="AI287" s="223">
        <f>IF(COUNTIFS(TabSynthez[Test],"="&amp;$AE64&amp;".*",TabSynthez[Page3],"Indéterminé")&gt;0,1,0)</f>
        <v>0</v>
      </c>
      <c r="AJ287" s="223">
        <f>IF(COUNTIFS(TabSynthez[Test],"="&amp;$AE64&amp;".*",TabSynthez[Page4],"Indéterminé")&gt;0,1,0)</f>
        <v>0</v>
      </c>
      <c r="AK287" s="223">
        <f>IF(COUNTIFS(TabSynthez[Test],"="&amp;$AE64&amp;".*",TabSynthez[Page5],"Indéterminé")&gt;0,1,0)</f>
        <v>0</v>
      </c>
      <c r="AL287" s="223">
        <f>IF(COUNTIFS(TabSynthez[Test],"="&amp;$AE64&amp;".*",TabSynthez[Page6],"Indéterminé")&gt;0,1,0)</f>
        <v>0</v>
      </c>
      <c r="AM287" s="223">
        <f>IF(COUNTIFS(TabSynthez[Test],"="&amp;$AE64&amp;".*",TabSynthez[Page7],"Indéterminé")&gt;0,1,0)</f>
        <v>0</v>
      </c>
      <c r="AN287" s="223">
        <f>IF(COUNTIFS(TabSynthez[Test],"="&amp;$AE64&amp;".*",TabSynthez[Page8],"Indéterminé")&gt;0,1,0)</f>
        <v>0</v>
      </c>
      <c r="AO287" s="223">
        <f>IF(COUNTIFS(TabSynthez[Test],"="&amp;$AE64&amp;".*",TabSynthez[Page9],"Indéterminé")&gt;0,1,0)</f>
        <v>0</v>
      </c>
      <c r="AP287" s="223">
        <f>IF(COUNTIFS(TabSynthez[Test],"="&amp;$AE64&amp;".*",TabSynthez[Page10],"Indéterminé")&gt;0,1,0)</f>
        <v>0</v>
      </c>
      <c r="AQ287" s="223">
        <f>IF(COUNTIFS(TabSynthez[Test],"="&amp;$AE64&amp;".*",TabSynthez[Page11],"Indéterminé")&gt;0,1,0)</f>
        <v>0</v>
      </c>
      <c r="AR287" s="223">
        <f>IF(COUNTIFS(TabSynthez[Test],"="&amp;$AE64&amp;".*",TabSynthez[Page12],"Indéterminé")&gt;0,1,0)</f>
        <v>0</v>
      </c>
      <c r="AS287" s="223">
        <f>IF(COUNTIFS(TabSynthez[Test],"="&amp;$AE64&amp;".*",TabSynthez[Page13],"Indéterminé")&gt;0,1,0)</f>
        <v>0</v>
      </c>
    </row>
    <row r="288" spans="30:45" x14ac:dyDescent="0.25">
      <c r="AD288" s="68"/>
      <c r="AE288" s="229" t="str">
        <f t="shared" si="20"/>
        <v>8.3</v>
      </c>
      <c r="AF288" s="9"/>
      <c r="AG288" s="223">
        <f>IF(COUNTIFS(TabSynthez[Test],"="&amp;$AE65&amp;".*",TabSynthez[Page1],"Indéterminé")&gt;0,1,0)</f>
        <v>0</v>
      </c>
      <c r="AH288" s="223">
        <f>IF(COUNTIFS(TabSynthez[Test],"="&amp;$AE65&amp;".*",TabSynthez[Page2],"Indéterminé")&gt;0,1,0)</f>
        <v>0</v>
      </c>
      <c r="AI288" s="223">
        <f>IF(COUNTIFS(TabSynthez[Test],"="&amp;$AE65&amp;".*",TabSynthez[Page3],"Indéterminé")&gt;0,1,0)</f>
        <v>0</v>
      </c>
      <c r="AJ288" s="223">
        <f>IF(COUNTIFS(TabSynthez[Test],"="&amp;$AE65&amp;".*",TabSynthez[Page4],"Indéterminé")&gt;0,1,0)</f>
        <v>0</v>
      </c>
      <c r="AK288" s="223">
        <f>IF(COUNTIFS(TabSynthez[Test],"="&amp;$AE65&amp;".*",TabSynthez[Page5],"Indéterminé")&gt;0,1,0)</f>
        <v>0</v>
      </c>
      <c r="AL288" s="223">
        <f>IF(COUNTIFS(TabSynthez[Test],"="&amp;$AE65&amp;".*",TabSynthez[Page6],"Indéterminé")&gt;0,1,0)</f>
        <v>0</v>
      </c>
      <c r="AM288" s="223">
        <f>IF(COUNTIFS(TabSynthez[Test],"="&amp;$AE65&amp;".*",TabSynthez[Page7],"Indéterminé")&gt;0,1,0)</f>
        <v>0</v>
      </c>
      <c r="AN288" s="223">
        <f>IF(COUNTIFS(TabSynthez[Test],"="&amp;$AE65&amp;".*",TabSynthez[Page8],"Indéterminé")&gt;0,1,0)</f>
        <v>0</v>
      </c>
      <c r="AO288" s="223">
        <f>IF(COUNTIFS(TabSynthez[Test],"="&amp;$AE65&amp;".*",TabSynthez[Page9],"Indéterminé")&gt;0,1,0)</f>
        <v>0</v>
      </c>
      <c r="AP288" s="223">
        <f>IF(COUNTIFS(TabSynthez[Test],"="&amp;$AE65&amp;".*",TabSynthez[Page10],"Indéterminé")&gt;0,1,0)</f>
        <v>0</v>
      </c>
      <c r="AQ288" s="223">
        <f>IF(COUNTIFS(TabSynthez[Test],"="&amp;$AE65&amp;".*",TabSynthez[Page11],"Indéterminé")&gt;0,1,0)</f>
        <v>0</v>
      </c>
      <c r="AR288" s="223">
        <f>IF(COUNTIFS(TabSynthez[Test],"="&amp;$AE65&amp;".*",TabSynthez[Page12],"Indéterminé")&gt;0,1,0)</f>
        <v>0</v>
      </c>
      <c r="AS288" s="223">
        <f>IF(COUNTIFS(TabSynthez[Test],"="&amp;$AE65&amp;".*",TabSynthez[Page13],"Indéterminé")&gt;0,1,0)</f>
        <v>0</v>
      </c>
    </row>
    <row r="289" spans="30:45" x14ac:dyDescent="0.25">
      <c r="AD289" s="68"/>
      <c r="AE289" s="229" t="str">
        <f t="shared" si="20"/>
        <v>8.4</v>
      </c>
      <c r="AF289" s="9"/>
      <c r="AG289" s="223">
        <f>IF(COUNTIFS(TabSynthez[Test],"="&amp;$AE66&amp;".*",TabSynthez[Page1],"Indéterminé")&gt;0,1,0)</f>
        <v>0</v>
      </c>
      <c r="AH289" s="223">
        <f>IF(COUNTIFS(TabSynthez[Test],"="&amp;$AE66&amp;".*",TabSynthez[Page2],"Indéterminé")&gt;0,1,0)</f>
        <v>0</v>
      </c>
      <c r="AI289" s="223">
        <f>IF(COUNTIFS(TabSynthez[Test],"="&amp;$AE66&amp;".*",TabSynthez[Page3],"Indéterminé")&gt;0,1,0)</f>
        <v>0</v>
      </c>
      <c r="AJ289" s="223">
        <f>IF(COUNTIFS(TabSynthez[Test],"="&amp;$AE66&amp;".*",TabSynthez[Page4],"Indéterminé")&gt;0,1,0)</f>
        <v>0</v>
      </c>
      <c r="AK289" s="223">
        <f>IF(COUNTIFS(TabSynthez[Test],"="&amp;$AE66&amp;".*",TabSynthez[Page5],"Indéterminé")&gt;0,1,0)</f>
        <v>0</v>
      </c>
      <c r="AL289" s="223">
        <f>IF(COUNTIFS(TabSynthez[Test],"="&amp;$AE66&amp;".*",TabSynthez[Page6],"Indéterminé")&gt;0,1,0)</f>
        <v>0</v>
      </c>
      <c r="AM289" s="223">
        <f>IF(COUNTIFS(TabSynthez[Test],"="&amp;$AE66&amp;".*",TabSynthez[Page7],"Indéterminé")&gt;0,1,0)</f>
        <v>0</v>
      </c>
      <c r="AN289" s="223">
        <f>IF(COUNTIFS(TabSynthez[Test],"="&amp;$AE66&amp;".*",TabSynthez[Page8],"Indéterminé")&gt;0,1,0)</f>
        <v>0</v>
      </c>
      <c r="AO289" s="223">
        <f>IF(COUNTIFS(TabSynthez[Test],"="&amp;$AE66&amp;".*",TabSynthez[Page9],"Indéterminé")&gt;0,1,0)</f>
        <v>0</v>
      </c>
      <c r="AP289" s="223">
        <f>IF(COUNTIFS(TabSynthez[Test],"="&amp;$AE66&amp;".*",TabSynthez[Page10],"Indéterminé")&gt;0,1,0)</f>
        <v>0</v>
      </c>
      <c r="AQ289" s="223">
        <f>IF(COUNTIFS(TabSynthez[Test],"="&amp;$AE66&amp;".*",TabSynthez[Page11],"Indéterminé")&gt;0,1,0)</f>
        <v>0</v>
      </c>
      <c r="AR289" s="223">
        <f>IF(COUNTIFS(TabSynthez[Test],"="&amp;$AE66&amp;".*",TabSynthez[Page12],"Indéterminé")&gt;0,1,0)</f>
        <v>0</v>
      </c>
      <c r="AS289" s="223">
        <f>IF(COUNTIFS(TabSynthez[Test],"="&amp;$AE66&amp;".*",TabSynthez[Page13],"Indéterminé")&gt;0,1,0)</f>
        <v>0</v>
      </c>
    </row>
    <row r="290" spans="30:45" x14ac:dyDescent="0.25">
      <c r="AD290" s="68"/>
      <c r="AE290" s="229" t="str">
        <f t="shared" si="20"/>
        <v>8.5</v>
      </c>
      <c r="AF290" s="9"/>
      <c r="AG290" s="223">
        <f>IF(COUNTIFS(TabSynthez[Test],"="&amp;$AE67&amp;".*",TabSynthez[Page1],"Indéterminé")&gt;0,1,0)</f>
        <v>0</v>
      </c>
      <c r="AH290" s="223">
        <f>IF(COUNTIFS(TabSynthez[Test],"="&amp;$AE67&amp;".*",TabSynthez[Page2],"Indéterminé")&gt;0,1,0)</f>
        <v>0</v>
      </c>
      <c r="AI290" s="223">
        <f>IF(COUNTIFS(TabSynthez[Test],"="&amp;$AE67&amp;".*",TabSynthez[Page3],"Indéterminé")&gt;0,1,0)</f>
        <v>0</v>
      </c>
      <c r="AJ290" s="223">
        <f>IF(COUNTIFS(TabSynthez[Test],"="&amp;$AE67&amp;".*",TabSynthez[Page4],"Indéterminé")&gt;0,1,0)</f>
        <v>0</v>
      </c>
      <c r="AK290" s="223">
        <f>IF(COUNTIFS(TabSynthez[Test],"="&amp;$AE67&amp;".*",TabSynthez[Page5],"Indéterminé")&gt;0,1,0)</f>
        <v>0</v>
      </c>
      <c r="AL290" s="223">
        <f>IF(COUNTIFS(TabSynthez[Test],"="&amp;$AE67&amp;".*",TabSynthez[Page6],"Indéterminé")&gt;0,1,0)</f>
        <v>0</v>
      </c>
      <c r="AM290" s="223">
        <f>IF(COUNTIFS(TabSynthez[Test],"="&amp;$AE67&amp;".*",TabSynthez[Page7],"Indéterminé")&gt;0,1,0)</f>
        <v>0</v>
      </c>
      <c r="AN290" s="223">
        <f>IF(COUNTIFS(TabSynthez[Test],"="&amp;$AE67&amp;".*",TabSynthez[Page8],"Indéterminé")&gt;0,1,0)</f>
        <v>0</v>
      </c>
      <c r="AO290" s="223">
        <f>IF(COUNTIFS(TabSynthez[Test],"="&amp;$AE67&amp;".*",TabSynthez[Page9],"Indéterminé")&gt;0,1,0)</f>
        <v>0</v>
      </c>
      <c r="AP290" s="223">
        <f>IF(COUNTIFS(TabSynthez[Test],"="&amp;$AE67&amp;".*",TabSynthez[Page10],"Indéterminé")&gt;0,1,0)</f>
        <v>0</v>
      </c>
      <c r="AQ290" s="223">
        <f>IF(COUNTIFS(TabSynthez[Test],"="&amp;$AE67&amp;".*",TabSynthez[Page11],"Indéterminé")&gt;0,1,0)</f>
        <v>0</v>
      </c>
      <c r="AR290" s="223">
        <f>IF(COUNTIFS(TabSynthez[Test],"="&amp;$AE67&amp;".*",TabSynthez[Page12],"Indéterminé")&gt;0,1,0)</f>
        <v>0</v>
      </c>
      <c r="AS290" s="223">
        <f>IF(COUNTIFS(TabSynthez[Test],"="&amp;$AE67&amp;".*",TabSynthez[Page13],"Indéterminé")&gt;0,1,0)</f>
        <v>0</v>
      </c>
    </row>
    <row r="291" spans="30:45" x14ac:dyDescent="0.25">
      <c r="AD291" s="68"/>
      <c r="AE291" s="229" t="str">
        <f t="shared" si="20"/>
        <v>8.6</v>
      </c>
      <c r="AF291" s="9"/>
      <c r="AG291" s="223">
        <f>IF(COUNTIFS(TabSynthez[Test],"="&amp;$AE68&amp;".*",TabSynthez[Page1],"Indéterminé")&gt;0,1,0)</f>
        <v>0</v>
      </c>
      <c r="AH291" s="223">
        <f>IF(COUNTIFS(TabSynthez[Test],"="&amp;$AE68&amp;".*",TabSynthez[Page2],"Indéterminé")&gt;0,1,0)</f>
        <v>0</v>
      </c>
      <c r="AI291" s="223">
        <f>IF(COUNTIFS(TabSynthez[Test],"="&amp;$AE68&amp;".*",TabSynthez[Page3],"Indéterminé")&gt;0,1,0)</f>
        <v>0</v>
      </c>
      <c r="AJ291" s="223">
        <f>IF(COUNTIFS(TabSynthez[Test],"="&amp;$AE68&amp;".*",TabSynthez[Page4],"Indéterminé")&gt;0,1,0)</f>
        <v>0</v>
      </c>
      <c r="AK291" s="223">
        <f>IF(COUNTIFS(TabSynthez[Test],"="&amp;$AE68&amp;".*",TabSynthez[Page5],"Indéterminé")&gt;0,1,0)</f>
        <v>0</v>
      </c>
      <c r="AL291" s="223">
        <f>IF(COUNTIFS(TabSynthez[Test],"="&amp;$AE68&amp;".*",TabSynthez[Page6],"Indéterminé")&gt;0,1,0)</f>
        <v>0</v>
      </c>
      <c r="AM291" s="223">
        <f>IF(COUNTIFS(TabSynthez[Test],"="&amp;$AE68&amp;".*",TabSynthez[Page7],"Indéterminé")&gt;0,1,0)</f>
        <v>0</v>
      </c>
      <c r="AN291" s="223">
        <f>IF(COUNTIFS(TabSynthez[Test],"="&amp;$AE68&amp;".*",TabSynthez[Page8],"Indéterminé")&gt;0,1,0)</f>
        <v>0</v>
      </c>
      <c r="AO291" s="223">
        <f>IF(COUNTIFS(TabSynthez[Test],"="&amp;$AE68&amp;".*",TabSynthez[Page9],"Indéterminé")&gt;0,1,0)</f>
        <v>0</v>
      </c>
      <c r="AP291" s="223">
        <f>IF(COUNTIFS(TabSynthez[Test],"="&amp;$AE68&amp;".*",TabSynthez[Page10],"Indéterminé")&gt;0,1,0)</f>
        <v>0</v>
      </c>
      <c r="AQ291" s="223">
        <f>IF(COUNTIFS(TabSynthez[Test],"="&amp;$AE68&amp;".*",TabSynthez[Page11],"Indéterminé")&gt;0,1,0)</f>
        <v>0</v>
      </c>
      <c r="AR291" s="223">
        <f>IF(COUNTIFS(TabSynthez[Test],"="&amp;$AE68&amp;".*",TabSynthez[Page12],"Indéterminé")&gt;0,1,0)</f>
        <v>0</v>
      </c>
      <c r="AS291" s="223">
        <f>IF(COUNTIFS(TabSynthez[Test],"="&amp;$AE68&amp;".*",TabSynthez[Page13],"Indéterminé")&gt;0,1,0)</f>
        <v>0</v>
      </c>
    </row>
    <row r="292" spans="30:45" x14ac:dyDescent="0.25">
      <c r="AD292" s="68"/>
      <c r="AE292" s="229" t="str">
        <f t="shared" si="20"/>
        <v>8.7</v>
      </c>
      <c r="AF292" s="9"/>
      <c r="AG292" s="223">
        <f>IF(COUNTIFS(TabSynthez[Test],"="&amp;$AE69&amp;".*",TabSynthez[Page1],"Indéterminé")&gt;0,1,0)</f>
        <v>0</v>
      </c>
      <c r="AH292" s="223">
        <f>IF(COUNTIFS(TabSynthez[Test],"="&amp;$AE69&amp;".*",TabSynthez[Page2],"Indéterminé")&gt;0,1,0)</f>
        <v>0</v>
      </c>
      <c r="AI292" s="223">
        <f>IF(COUNTIFS(TabSynthez[Test],"="&amp;$AE69&amp;".*",TabSynthez[Page3],"Indéterminé")&gt;0,1,0)</f>
        <v>0</v>
      </c>
      <c r="AJ292" s="223">
        <f>IF(COUNTIFS(TabSynthez[Test],"="&amp;$AE69&amp;".*",TabSynthez[Page4],"Indéterminé")&gt;0,1,0)</f>
        <v>0</v>
      </c>
      <c r="AK292" s="223">
        <f>IF(COUNTIFS(TabSynthez[Test],"="&amp;$AE69&amp;".*",TabSynthez[Page5],"Indéterminé")&gt;0,1,0)</f>
        <v>0</v>
      </c>
      <c r="AL292" s="223">
        <f>IF(COUNTIFS(TabSynthez[Test],"="&amp;$AE69&amp;".*",TabSynthez[Page6],"Indéterminé")&gt;0,1,0)</f>
        <v>0</v>
      </c>
      <c r="AM292" s="223">
        <f>IF(COUNTIFS(TabSynthez[Test],"="&amp;$AE69&amp;".*",TabSynthez[Page7],"Indéterminé")&gt;0,1,0)</f>
        <v>0</v>
      </c>
      <c r="AN292" s="223">
        <f>IF(COUNTIFS(TabSynthez[Test],"="&amp;$AE69&amp;".*",TabSynthez[Page8],"Indéterminé")&gt;0,1,0)</f>
        <v>0</v>
      </c>
      <c r="AO292" s="223">
        <f>IF(COUNTIFS(TabSynthez[Test],"="&amp;$AE69&amp;".*",TabSynthez[Page9],"Indéterminé")&gt;0,1,0)</f>
        <v>0</v>
      </c>
      <c r="AP292" s="223">
        <f>IF(COUNTIFS(TabSynthez[Test],"="&amp;$AE69&amp;".*",TabSynthez[Page10],"Indéterminé")&gt;0,1,0)</f>
        <v>0</v>
      </c>
      <c r="AQ292" s="223">
        <f>IF(COUNTIFS(TabSynthez[Test],"="&amp;$AE69&amp;".*",TabSynthez[Page11],"Indéterminé")&gt;0,1,0)</f>
        <v>0</v>
      </c>
      <c r="AR292" s="223">
        <f>IF(COUNTIFS(TabSynthez[Test],"="&amp;$AE69&amp;".*",TabSynthez[Page12],"Indéterminé")&gt;0,1,0)</f>
        <v>0</v>
      </c>
      <c r="AS292" s="223">
        <f>IF(COUNTIFS(TabSynthez[Test],"="&amp;$AE69&amp;".*",TabSynthez[Page13],"Indéterminé")&gt;0,1,0)</f>
        <v>0</v>
      </c>
    </row>
    <row r="293" spans="30:45" x14ac:dyDescent="0.25">
      <c r="AD293" s="68"/>
      <c r="AE293" s="229" t="str">
        <f t="shared" si="20"/>
        <v>8.8</v>
      </c>
      <c r="AF293" s="9"/>
      <c r="AG293" s="223">
        <f>IF(COUNTIFS(TabSynthez[Test],"="&amp;$AE70&amp;".*",TabSynthez[Page1],"Indéterminé")&gt;0,1,0)</f>
        <v>0</v>
      </c>
      <c r="AH293" s="223">
        <f>IF(COUNTIFS(TabSynthez[Test],"="&amp;$AE70&amp;".*",TabSynthez[Page2],"Indéterminé")&gt;0,1,0)</f>
        <v>0</v>
      </c>
      <c r="AI293" s="223">
        <f>IF(COUNTIFS(TabSynthez[Test],"="&amp;$AE70&amp;".*",TabSynthez[Page3],"Indéterminé")&gt;0,1,0)</f>
        <v>0</v>
      </c>
      <c r="AJ293" s="223">
        <f>IF(COUNTIFS(TabSynthez[Test],"="&amp;$AE70&amp;".*",TabSynthez[Page4],"Indéterminé")&gt;0,1,0)</f>
        <v>0</v>
      </c>
      <c r="AK293" s="223">
        <f>IF(COUNTIFS(TabSynthez[Test],"="&amp;$AE70&amp;".*",TabSynthez[Page5],"Indéterminé")&gt;0,1,0)</f>
        <v>0</v>
      </c>
      <c r="AL293" s="223">
        <f>IF(COUNTIFS(TabSynthez[Test],"="&amp;$AE70&amp;".*",TabSynthez[Page6],"Indéterminé")&gt;0,1,0)</f>
        <v>0</v>
      </c>
      <c r="AM293" s="223">
        <f>IF(COUNTIFS(TabSynthez[Test],"="&amp;$AE70&amp;".*",TabSynthez[Page7],"Indéterminé")&gt;0,1,0)</f>
        <v>0</v>
      </c>
      <c r="AN293" s="223">
        <f>IF(COUNTIFS(TabSynthez[Test],"="&amp;$AE70&amp;".*",TabSynthez[Page8],"Indéterminé")&gt;0,1,0)</f>
        <v>0</v>
      </c>
      <c r="AO293" s="223">
        <f>IF(COUNTIFS(TabSynthez[Test],"="&amp;$AE70&amp;".*",TabSynthez[Page9],"Indéterminé")&gt;0,1,0)</f>
        <v>0</v>
      </c>
      <c r="AP293" s="223">
        <f>IF(COUNTIFS(TabSynthez[Test],"="&amp;$AE70&amp;".*",TabSynthez[Page10],"Indéterminé")&gt;0,1,0)</f>
        <v>0</v>
      </c>
      <c r="AQ293" s="223">
        <f>IF(COUNTIFS(TabSynthez[Test],"="&amp;$AE70&amp;".*",TabSynthez[Page11],"Indéterminé")&gt;0,1,0)</f>
        <v>0</v>
      </c>
      <c r="AR293" s="223">
        <f>IF(COUNTIFS(TabSynthez[Test],"="&amp;$AE70&amp;".*",TabSynthez[Page12],"Indéterminé")&gt;0,1,0)</f>
        <v>0</v>
      </c>
      <c r="AS293" s="223">
        <f>IF(COUNTIFS(TabSynthez[Test],"="&amp;$AE70&amp;".*",TabSynthez[Page13],"Indéterminé")&gt;0,1,0)</f>
        <v>0</v>
      </c>
    </row>
    <row r="294" spans="30:45" x14ac:dyDescent="0.25">
      <c r="AD294" s="68"/>
      <c r="AE294" s="229" t="str">
        <f t="shared" si="20"/>
        <v>8.9</v>
      </c>
      <c r="AF294" s="9"/>
      <c r="AG294" s="223">
        <f>IF(COUNTIFS(TabSynthez[Test],"="&amp;$AE71&amp;".*",TabSynthez[Page1],"Indéterminé")&gt;0,1,0)</f>
        <v>0</v>
      </c>
      <c r="AH294" s="223">
        <f>IF(COUNTIFS(TabSynthez[Test],"="&amp;$AE71&amp;".*",TabSynthez[Page2],"Indéterminé")&gt;0,1,0)</f>
        <v>0</v>
      </c>
      <c r="AI294" s="223">
        <f>IF(COUNTIFS(TabSynthez[Test],"="&amp;$AE71&amp;".*",TabSynthez[Page3],"Indéterminé")&gt;0,1,0)</f>
        <v>0</v>
      </c>
      <c r="AJ294" s="223">
        <f>IF(COUNTIFS(TabSynthez[Test],"="&amp;$AE71&amp;".*",TabSynthez[Page4],"Indéterminé")&gt;0,1,0)</f>
        <v>0</v>
      </c>
      <c r="AK294" s="223">
        <f>IF(COUNTIFS(TabSynthez[Test],"="&amp;$AE71&amp;".*",TabSynthez[Page5],"Indéterminé")&gt;0,1,0)</f>
        <v>0</v>
      </c>
      <c r="AL294" s="223">
        <f>IF(COUNTIFS(TabSynthez[Test],"="&amp;$AE71&amp;".*",TabSynthez[Page6],"Indéterminé")&gt;0,1,0)</f>
        <v>0</v>
      </c>
      <c r="AM294" s="223">
        <f>IF(COUNTIFS(TabSynthez[Test],"="&amp;$AE71&amp;".*",TabSynthez[Page7],"Indéterminé")&gt;0,1,0)</f>
        <v>0</v>
      </c>
      <c r="AN294" s="223">
        <f>IF(COUNTIFS(TabSynthez[Test],"="&amp;$AE71&amp;".*",TabSynthez[Page8],"Indéterminé")&gt;0,1,0)</f>
        <v>0</v>
      </c>
      <c r="AO294" s="223">
        <f>IF(COUNTIFS(TabSynthez[Test],"="&amp;$AE71&amp;".*",TabSynthez[Page9],"Indéterminé")&gt;0,1,0)</f>
        <v>0</v>
      </c>
      <c r="AP294" s="223">
        <f>IF(COUNTIFS(TabSynthez[Test],"="&amp;$AE71&amp;".*",TabSynthez[Page10],"Indéterminé")&gt;0,1,0)</f>
        <v>0</v>
      </c>
      <c r="AQ294" s="223">
        <f>IF(COUNTIFS(TabSynthez[Test],"="&amp;$AE71&amp;".*",TabSynthez[Page11],"Indéterminé")&gt;0,1,0)</f>
        <v>0</v>
      </c>
      <c r="AR294" s="223">
        <f>IF(COUNTIFS(TabSynthez[Test],"="&amp;$AE71&amp;".*",TabSynthez[Page12],"Indéterminé")&gt;0,1,0)</f>
        <v>0</v>
      </c>
      <c r="AS294" s="223">
        <f>IF(COUNTIFS(TabSynthez[Test],"="&amp;$AE71&amp;".*",TabSynthez[Page13],"Indéterminé")&gt;0,1,0)</f>
        <v>0</v>
      </c>
    </row>
    <row r="295" spans="30:45" x14ac:dyDescent="0.25">
      <c r="AD295" s="68"/>
      <c r="AE295" s="229" t="str">
        <f t="shared" si="20"/>
        <v>8.10</v>
      </c>
      <c r="AF295" s="9"/>
      <c r="AG295" s="223">
        <f>IF(COUNTIFS(TabSynthez[Test],"="&amp;$AE72&amp;".*",TabSynthez[Page1],"Indéterminé")&gt;0,1,0)</f>
        <v>0</v>
      </c>
      <c r="AH295" s="223">
        <f>IF(COUNTIFS(TabSynthez[Test],"="&amp;$AE72&amp;".*",TabSynthez[Page2],"Indéterminé")&gt;0,1,0)</f>
        <v>0</v>
      </c>
      <c r="AI295" s="223">
        <f>IF(COUNTIFS(TabSynthez[Test],"="&amp;$AE72&amp;".*",TabSynthez[Page3],"Indéterminé")&gt;0,1,0)</f>
        <v>0</v>
      </c>
      <c r="AJ295" s="223">
        <f>IF(COUNTIFS(TabSynthez[Test],"="&amp;$AE72&amp;".*",TabSynthez[Page4],"Indéterminé")&gt;0,1,0)</f>
        <v>0</v>
      </c>
      <c r="AK295" s="223">
        <f>IF(COUNTIFS(TabSynthez[Test],"="&amp;$AE72&amp;".*",TabSynthez[Page5],"Indéterminé")&gt;0,1,0)</f>
        <v>0</v>
      </c>
      <c r="AL295" s="223">
        <f>IF(COUNTIFS(TabSynthez[Test],"="&amp;$AE72&amp;".*",TabSynthez[Page6],"Indéterminé")&gt;0,1,0)</f>
        <v>0</v>
      </c>
      <c r="AM295" s="223">
        <f>IF(COUNTIFS(TabSynthez[Test],"="&amp;$AE72&amp;".*",TabSynthez[Page7],"Indéterminé")&gt;0,1,0)</f>
        <v>0</v>
      </c>
      <c r="AN295" s="223">
        <f>IF(COUNTIFS(TabSynthez[Test],"="&amp;$AE72&amp;".*",TabSynthez[Page8],"Indéterminé")&gt;0,1,0)</f>
        <v>0</v>
      </c>
      <c r="AO295" s="223">
        <f>IF(COUNTIFS(TabSynthez[Test],"="&amp;$AE72&amp;".*",TabSynthez[Page9],"Indéterminé")&gt;0,1,0)</f>
        <v>0</v>
      </c>
      <c r="AP295" s="223">
        <f>IF(COUNTIFS(TabSynthez[Test],"="&amp;$AE72&amp;".*",TabSynthez[Page10],"Indéterminé")&gt;0,1,0)</f>
        <v>0</v>
      </c>
      <c r="AQ295" s="223">
        <f>IF(COUNTIFS(TabSynthez[Test],"="&amp;$AE72&amp;".*",TabSynthez[Page11],"Indéterminé")&gt;0,1,0)</f>
        <v>0</v>
      </c>
      <c r="AR295" s="223">
        <f>IF(COUNTIFS(TabSynthez[Test],"="&amp;$AE72&amp;".*",TabSynthez[Page12],"Indéterminé")&gt;0,1,0)</f>
        <v>0</v>
      </c>
      <c r="AS295" s="223">
        <f>IF(COUNTIFS(TabSynthez[Test],"="&amp;$AE72&amp;".*",TabSynthez[Page13],"Indéterminé")&gt;0,1,0)</f>
        <v>0</v>
      </c>
    </row>
    <row r="296" spans="30:45" x14ac:dyDescent="0.25">
      <c r="AD296" s="68"/>
      <c r="AE296" s="229" t="str">
        <f t="shared" si="20"/>
        <v>9.1</v>
      </c>
      <c r="AF296" s="9"/>
      <c r="AG296" s="223">
        <f>IF(COUNTIFS(TabSynthez[Test],"="&amp;$AE73&amp;".*",TabSynthez[Page1],"Indéterminé")&gt;0,1,0)</f>
        <v>0</v>
      </c>
      <c r="AH296" s="223">
        <f>IF(COUNTIFS(TabSynthez[Test],"="&amp;$AE73&amp;".*",TabSynthez[Page2],"Indéterminé")&gt;0,1,0)</f>
        <v>0</v>
      </c>
      <c r="AI296" s="223">
        <f>IF(COUNTIFS(TabSynthez[Test],"="&amp;$AE73&amp;".*",TabSynthez[Page3],"Indéterminé")&gt;0,1,0)</f>
        <v>0</v>
      </c>
      <c r="AJ296" s="223">
        <f>IF(COUNTIFS(TabSynthez[Test],"="&amp;$AE73&amp;".*",TabSynthez[Page4],"Indéterminé")&gt;0,1,0)</f>
        <v>0</v>
      </c>
      <c r="AK296" s="223">
        <f>IF(COUNTIFS(TabSynthez[Test],"="&amp;$AE73&amp;".*",TabSynthez[Page5],"Indéterminé")&gt;0,1,0)</f>
        <v>0</v>
      </c>
      <c r="AL296" s="223">
        <f>IF(COUNTIFS(TabSynthez[Test],"="&amp;$AE73&amp;".*",TabSynthez[Page6],"Indéterminé")&gt;0,1,0)</f>
        <v>0</v>
      </c>
      <c r="AM296" s="223">
        <f>IF(COUNTIFS(TabSynthez[Test],"="&amp;$AE73&amp;".*",TabSynthez[Page7],"Indéterminé")&gt;0,1,0)</f>
        <v>0</v>
      </c>
      <c r="AN296" s="223">
        <f>IF(COUNTIFS(TabSynthez[Test],"="&amp;$AE73&amp;".*",TabSynthez[Page8],"Indéterminé")&gt;0,1,0)</f>
        <v>0</v>
      </c>
      <c r="AO296" s="223">
        <f>IF(COUNTIFS(TabSynthez[Test],"="&amp;$AE73&amp;".*",TabSynthez[Page9],"Indéterminé")&gt;0,1,0)</f>
        <v>0</v>
      </c>
      <c r="AP296" s="223">
        <f>IF(COUNTIFS(TabSynthez[Test],"="&amp;$AE73&amp;".*",TabSynthez[Page10],"Indéterminé")&gt;0,1,0)</f>
        <v>0</v>
      </c>
      <c r="AQ296" s="223">
        <f>IF(COUNTIFS(TabSynthez[Test],"="&amp;$AE73&amp;".*",TabSynthez[Page11],"Indéterminé")&gt;0,1,0)</f>
        <v>0</v>
      </c>
      <c r="AR296" s="223">
        <f>IF(COUNTIFS(TabSynthez[Test],"="&amp;$AE73&amp;".*",TabSynthez[Page12],"Indéterminé")&gt;0,1,0)</f>
        <v>0</v>
      </c>
      <c r="AS296" s="223">
        <f>IF(COUNTIFS(TabSynthez[Test],"="&amp;$AE73&amp;".*",TabSynthez[Page13],"Indéterminé")&gt;0,1,0)</f>
        <v>0</v>
      </c>
    </row>
    <row r="297" spans="30:45" x14ac:dyDescent="0.25">
      <c r="AD297" s="68"/>
      <c r="AE297" s="229" t="str">
        <f t="shared" si="20"/>
        <v>9.2</v>
      </c>
      <c r="AF297" s="9"/>
      <c r="AG297" s="223">
        <f>IF(COUNTIFS(TabSynthez[Test],"="&amp;$AE74&amp;".*",TabSynthez[Page1],"Indéterminé")&gt;0,1,0)</f>
        <v>0</v>
      </c>
      <c r="AH297" s="223">
        <f>IF(COUNTIFS(TabSynthez[Test],"="&amp;$AE74&amp;".*",TabSynthez[Page2],"Indéterminé")&gt;0,1,0)</f>
        <v>0</v>
      </c>
      <c r="AI297" s="223">
        <f>IF(COUNTIFS(TabSynthez[Test],"="&amp;$AE74&amp;".*",TabSynthez[Page3],"Indéterminé")&gt;0,1,0)</f>
        <v>0</v>
      </c>
      <c r="AJ297" s="223">
        <f>IF(COUNTIFS(TabSynthez[Test],"="&amp;$AE74&amp;".*",TabSynthez[Page4],"Indéterminé")&gt;0,1,0)</f>
        <v>0</v>
      </c>
      <c r="AK297" s="223">
        <f>IF(COUNTIFS(TabSynthez[Test],"="&amp;$AE74&amp;".*",TabSynthez[Page5],"Indéterminé")&gt;0,1,0)</f>
        <v>0</v>
      </c>
      <c r="AL297" s="223">
        <f>IF(COUNTIFS(TabSynthez[Test],"="&amp;$AE74&amp;".*",TabSynthez[Page6],"Indéterminé")&gt;0,1,0)</f>
        <v>0</v>
      </c>
      <c r="AM297" s="223">
        <f>IF(COUNTIFS(TabSynthez[Test],"="&amp;$AE74&amp;".*",TabSynthez[Page7],"Indéterminé")&gt;0,1,0)</f>
        <v>0</v>
      </c>
      <c r="AN297" s="223">
        <f>IF(COUNTIFS(TabSynthez[Test],"="&amp;$AE74&amp;".*",TabSynthez[Page8],"Indéterminé")&gt;0,1,0)</f>
        <v>0</v>
      </c>
      <c r="AO297" s="223">
        <f>IF(COUNTIFS(TabSynthez[Test],"="&amp;$AE74&amp;".*",TabSynthez[Page9],"Indéterminé")&gt;0,1,0)</f>
        <v>0</v>
      </c>
      <c r="AP297" s="223">
        <f>IF(COUNTIFS(TabSynthez[Test],"="&amp;$AE74&amp;".*",TabSynthez[Page10],"Indéterminé")&gt;0,1,0)</f>
        <v>0</v>
      </c>
      <c r="AQ297" s="223">
        <f>IF(COUNTIFS(TabSynthez[Test],"="&amp;$AE74&amp;".*",TabSynthez[Page11],"Indéterminé")&gt;0,1,0)</f>
        <v>0</v>
      </c>
      <c r="AR297" s="223">
        <f>IF(COUNTIFS(TabSynthez[Test],"="&amp;$AE74&amp;".*",TabSynthez[Page12],"Indéterminé")&gt;0,1,0)</f>
        <v>0</v>
      </c>
      <c r="AS297" s="223">
        <f>IF(COUNTIFS(TabSynthez[Test],"="&amp;$AE74&amp;".*",TabSynthez[Page13],"Indéterminé")&gt;0,1,0)</f>
        <v>0</v>
      </c>
    </row>
    <row r="298" spans="30:45" x14ac:dyDescent="0.25">
      <c r="AD298" s="68"/>
      <c r="AE298" s="229" t="str">
        <f t="shared" si="20"/>
        <v>9.3</v>
      </c>
      <c r="AF298" s="9"/>
      <c r="AG298" s="223">
        <f>IF(COUNTIFS(TabSynthez[Test],"="&amp;$AE75&amp;".*",TabSynthez[Page1],"Indéterminé")&gt;0,1,0)</f>
        <v>0</v>
      </c>
      <c r="AH298" s="223">
        <f>IF(COUNTIFS(TabSynthez[Test],"="&amp;$AE75&amp;".*",TabSynthez[Page2],"Indéterminé")&gt;0,1,0)</f>
        <v>0</v>
      </c>
      <c r="AI298" s="223">
        <f>IF(COUNTIFS(TabSynthez[Test],"="&amp;$AE75&amp;".*",TabSynthez[Page3],"Indéterminé")&gt;0,1,0)</f>
        <v>0</v>
      </c>
      <c r="AJ298" s="223">
        <f>IF(COUNTIFS(TabSynthez[Test],"="&amp;$AE75&amp;".*",TabSynthez[Page4],"Indéterminé")&gt;0,1,0)</f>
        <v>0</v>
      </c>
      <c r="AK298" s="223">
        <f>IF(COUNTIFS(TabSynthez[Test],"="&amp;$AE75&amp;".*",TabSynthez[Page5],"Indéterminé")&gt;0,1,0)</f>
        <v>0</v>
      </c>
      <c r="AL298" s="223">
        <f>IF(COUNTIFS(TabSynthez[Test],"="&amp;$AE75&amp;".*",TabSynthez[Page6],"Indéterminé")&gt;0,1,0)</f>
        <v>0</v>
      </c>
      <c r="AM298" s="223">
        <f>IF(COUNTIFS(TabSynthez[Test],"="&amp;$AE75&amp;".*",TabSynthez[Page7],"Indéterminé")&gt;0,1,0)</f>
        <v>0</v>
      </c>
      <c r="AN298" s="223">
        <f>IF(COUNTIFS(TabSynthez[Test],"="&amp;$AE75&amp;".*",TabSynthez[Page8],"Indéterminé")&gt;0,1,0)</f>
        <v>0</v>
      </c>
      <c r="AO298" s="223">
        <f>IF(COUNTIFS(TabSynthez[Test],"="&amp;$AE75&amp;".*",TabSynthez[Page9],"Indéterminé")&gt;0,1,0)</f>
        <v>0</v>
      </c>
      <c r="AP298" s="223">
        <f>IF(COUNTIFS(TabSynthez[Test],"="&amp;$AE75&amp;".*",TabSynthez[Page10],"Indéterminé")&gt;0,1,0)</f>
        <v>0</v>
      </c>
      <c r="AQ298" s="223">
        <f>IF(COUNTIFS(TabSynthez[Test],"="&amp;$AE75&amp;".*",TabSynthez[Page11],"Indéterminé")&gt;0,1,0)</f>
        <v>0</v>
      </c>
      <c r="AR298" s="223">
        <f>IF(COUNTIFS(TabSynthez[Test],"="&amp;$AE75&amp;".*",TabSynthez[Page12],"Indéterminé")&gt;0,1,0)</f>
        <v>0</v>
      </c>
      <c r="AS298" s="223">
        <f>IF(COUNTIFS(TabSynthez[Test],"="&amp;$AE75&amp;".*",TabSynthez[Page13],"Indéterminé")&gt;0,1,0)</f>
        <v>0</v>
      </c>
    </row>
    <row r="299" spans="30:45" x14ac:dyDescent="0.25">
      <c r="AD299" s="68"/>
      <c r="AE299" s="229" t="str">
        <f t="shared" si="20"/>
        <v>9.4</v>
      </c>
      <c r="AF299" s="9"/>
      <c r="AG299" s="223">
        <f>IF(COUNTIFS(TabSynthez[Test],"="&amp;$AE76&amp;".*",TabSynthez[Page1],"Indéterminé")&gt;0,1,0)</f>
        <v>0</v>
      </c>
      <c r="AH299" s="223">
        <f>IF(COUNTIFS(TabSynthez[Test],"="&amp;$AE76&amp;".*",TabSynthez[Page2],"Indéterminé")&gt;0,1,0)</f>
        <v>0</v>
      </c>
      <c r="AI299" s="223">
        <f>IF(COUNTIFS(TabSynthez[Test],"="&amp;$AE76&amp;".*",TabSynthez[Page3],"Indéterminé")&gt;0,1,0)</f>
        <v>0</v>
      </c>
      <c r="AJ299" s="223">
        <f>IF(COUNTIFS(TabSynthez[Test],"="&amp;$AE76&amp;".*",TabSynthez[Page4],"Indéterminé")&gt;0,1,0)</f>
        <v>0</v>
      </c>
      <c r="AK299" s="223">
        <f>IF(COUNTIFS(TabSynthez[Test],"="&amp;$AE76&amp;".*",TabSynthez[Page5],"Indéterminé")&gt;0,1,0)</f>
        <v>0</v>
      </c>
      <c r="AL299" s="223">
        <f>IF(COUNTIFS(TabSynthez[Test],"="&amp;$AE76&amp;".*",TabSynthez[Page6],"Indéterminé")&gt;0,1,0)</f>
        <v>0</v>
      </c>
      <c r="AM299" s="223">
        <f>IF(COUNTIFS(TabSynthez[Test],"="&amp;$AE76&amp;".*",TabSynthez[Page7],"Indéterminé")&gt;0,1,0)</f>
        <v>0</v>
      </c>
      <c r="AN299" s="223">
        <f>IF(COUNTIFS(TabSynthez[Test],"="&amp;$AE76&amp;".*",TabSynthez[Page8],"Indéterminé")&gt;0,1,0)</f>
        <v>0</v>
      </c>
      <c r="AO299" s="223">
        <f>IF(COUNTIFS(TabSynthez[Test],"="&amp;$AE76&amp;".*",TabSynthez[Page9],"Indéterminé")&gt;0,1,0)</f>
        <v>0</v>
      </c>
      <c r="AP299" s="223">
        <f>IF(COUNTIFS(TabSynthez[Test],"="&amp;$AE76&amp;".*",TabSynthez[Page10],"Indéterminé")&gt;0,1,0)</f>
        <v>0</v>
      </c>
      <c r="AQ299" s="223">
        <f>IF(COUNTIFS(TabSynthez[Test],"="&amp;$AE76&amp;".*",TabSynthez[Page11],"Indéterminé")&gt;0,1,0)</f>
        <v>0</v>
      </c>
      <c r="AR299" s="223">
        <f>IF(COUNTIFS(TabSynthez[Test],"="&amp;$AE76&amp;".*",TabSynthez[Page12],"Indéterminé")&gt;0,1,0)</f>
        <v>0</v>
      </c>
      <c r="AS299" s="223">
        <f>IF(COUNTIFS(TabSynthez[Test],"="&amp;$AE76&amp;".*",TabSynthez[Page13],"Indéterminé")&gt;0,1,0)</f>
        <v>0</v>
      </c>
    </row>
    <row r="300" spans="30:45" x14ac:dyDescent="0.25">
      <c r="AD300" s="68"/>
      <c r="AE300" s="229" t="str">
        <f t="shared" si="20"/>
        <v>10.1</v>
      </c>
      <c r="AF300" s="9"/>
      <c r="AG300" s="223">
        <f>IF(COUNTIFS(TabSynthez[Test],"="&amp;$AE77&amp;".*",TabSynthez[Page1],"Indéterminé")&gt;0,1,0)</f>
        <v>0</v>
      </c>
      <c r="AH300" s="223">
        <f>IF(COUNTIFS(TabSynthez[Test],"="&amp;$AE77&amp;".*",TabSynthez[Page2],"Indéterminé")&gt;0,1,0)</f>
        <v>0</v>
      </c>
      <c r="AI300" s="223">
        <f>IF(COUNTIFS(TabSynthez[Test],"="&amp;$AE77&amp;".*",TabSynthez[Page3],"Indéterminé")&gt;0,1,0)</f>
        <v>0</v>
      </c>
      <c r="AJ300" s="223">
        <f>IF(COUNTIFS(TabSynthez[Test],"="&amp;$AE77&amp;".*",TabSynthez[Page4],"Indéterminé")&gt;0,1,0)</f>
        <v>0</v>
      </c>
      <c r="AK300" s="223">
        <f>IF(COUNTIFS(TabSynthez[Test],"="&amp;$AE77&amp;".*",TabSynthez[Page5],"Indéterminé")&gt;0,1,0)</f>
        <v>0</v>
      </c>
      <c r="AL300" s="223">
        <f>IF(COUNTIFS(TabSynthez[Test],"="&amp;$AE77&amp;".*",TabSynthez[Page6],"Indéterminé")&gt;0,1,0)</f>
        <v>0</v>
      </c>
      <c r="AM300" s="223">
        <f>IF(COUNTIFS(TabSynthez[Test],"="&amp;$AE77&amp;".*",TabSynthez[Page7],"Indéterminé")&gt;0,1,0)</f>
        <v>0</v>
      </c>
      <c r="AN300" s="223">
        <f>IF(COUNTIFS(TabSynthez[Test],"="&amp;$AE77&amp;".*",TabSynthez[Page8],"Indéterminé")&gt;0,1,0)</f>
        <v>0</v>
      </c>
      <c r="AO300" s="223">
        <f>IF(COUNTIFS(TabSynthez[Test],"="&amp;$AE77&amp;".*",TabSynthez[Page9],"Indéterminé")&gt;0,1,0)</f>
        <v>0</v>
      </c>
      <c r="AP300" s="223">
        <f>IF(COUNTIFS(TabSynthez[Test],"="&amp;$AE77&amp;".*",TabSynthez[Page10],"Indéterminé")&gt;0,1,0)</f>
        <v>0</v>
      </c>
      <c r="AQ300" s="223">
        <f>IF(COUNTIFS(TabSynthez[Test],"="&amp;$AE77&amp;".*",TabSynthez[Page11],"Indéterminé")&gt;0,1,0)</f>
        <v>0</v>
      </c>
      <c r="AR300" s="223">
        <f>IF(COUNTIFS(TabSynthez[Test],"="&amp;$AE77&amp;".*",TabSynthez[Page12],"Indéterminé")&gt;0,1,0)</f>
        <v>0</v>
      </c>
      <c r="AS300" s="223">
        <f>IF(COUNTIFS(TabSynthez[Test],"="&amp;$AE77&amp;".*",TabSynthez[Page13],"Indéterminé")&gt;0,1,0)</f>
        <v>0</v>
      </c>
    </row>
    <row r="301" spans="30:45" x14ac:dyDescent="0.25">
      <c r="AD301" s="68"/>
      <c r="AE301" s="229" t="str">
        <f t="shared" si="20"/>
        <v>10.2</v>
      </c>
      <c r="AF301" s="9"/>
      <c r="AG301" s="223">
        <f>IF(COUNTIFS(TabSynthez[Test],"="&amp;$AE78&amp;".*",TabSynthez[Page1],"Indéterminé")&gt;0,1,0)</f>
        <v>0</v>
      </c>
      <c r="AH301" s="223">
        <f>IF(COUNTIFS(TabSynthez[Test],"="&amp;$AE78&amp;".*",TabSynthez[Page2],"Indéterminé")&gt;0,1,0)</f>
        <v>0</v>
      </c>
      <c r="AI301" s="223">
        <f>IF(COUNTIFS(TabSynthez[Test],"="&amp;$AE78&amp;".*",TabSynthez[Page3],"Indéterminé")&gt;0,1,0)</f>
        <v>0</v>
      </c>
      <c r="AJ301" s="223">
        <f>IF(COUNTIFS(TabSynthez[Test],"="&amp;$AE78&amp;".*",TabSynthez[Page4],"Indéterminé")&gt;0,1,0)</f>
        <v>0</v>
      </c>
      <c r="AK301" s="223">
        <f>IF(COUNTIFS(TabSynthez[Test],"="&amp;$AE78&amp;".*",TabSynthez[Page5],"Indéterminé")&gt;0,1,0)</f>
        <v>0</v>
      </c>
      <c r="AL301" s="223">
        <f>IF(COUNTIFS(TabSynthez[Test],"="&amp;$AE78&amp;".*",TabSynthez[Page6],"Indéterminé")&gt;0,1,0)</f>
        <v>0</v>
      </c>
      <c r="AM301" s="223">
        <f>IF(COUNTIFS(TabSynthez[Test],"="&amp;$AE78&amp;".*",TabSynthez[Page7],"Indéterminé")&gt;0,1,0)</f>
        <v>0</v>
      </c>
      <c r="AN301" s="223">
        <f>IF(COUNTIFS(TabSynthez[Test],"="&amp;$AE78&amp;".*",TabSynthez[Page8],"Indéterminé")&gt;0,1,0)</f>
        <v>0</v>
      </c>
      <c r="AO301" s="223">
        <f>IF(COUNTIFS(TabSynthez[Test],"="&amp;$AE78&amp;".*",TabSynthez[Page9],"Indéterminé")&gt;0,1,0)</f>
        <v>0</v>
      </c>
      <c r="AP301" s="223">
        <f>IF(COUNTIFS(TabSynthez[Test],"="&amp;$AE78&amp;".*",TabSynthez[Page10],"Indéterminé")&gt;0,1,0)</f>
        <v>0</v>
      </c>
      <c r="AQ301" s="223">
        <f>IF(COUNTIFS(TabSynthez[Test],"="&amp;$AE78&amp;".*",TabSynthez[Page11],"Indéterminé")&gt;0,1,0)</f>
        <v>0</v>
      </c>
      <c r="AR301" s="223">
        <f>IF(COUNTIFS(TabSynthez[Test],"="&amp;$AE78&amp;".*",TabSynthez[Page12],"Indéterminé")&gt;0,1,0)</f>
        <v>0</v>
      </c>
      <c r="AS301" s="223">
        <f>IF(COUNTIFS(TabSynthez[Test],"="&amp;$AE78&amp;".*",TabSynthez[Page13],"Indéterminé")&gt;0,1,0)</f>
        <v>0</v>
      </c>
    </row>
    <row r="302" spans="30:45" x14ac:dyDescent="0.25">
      <c r="AD302" s="68"/>
      <c r="AE302" s="229" t="str">
        <f t="shared" si="20"/>
        <v>10.3</v>
      </c>
      <c r="AF302" s="9"/>
      <c r="AG302" s="223">
        <f>IF(COUNTIFS(TabSynthez[Test],"="&amp;$AE79&amp;".*",TabSynthez[Page1],"Indéterminé")&gt;0,1,0)</f>
        <v>0</v>
      </c>
      <c r="AH302" s="223">
        <f>IF(COUNTIFS(TabSynthez[Test],"="&amp;$AE79&amp;".*",TabSynthez[Page2],"Indéterminé")&gt;0,1,0)</f>
        <v>0</v>
      </c>
      <c r="AI302" s="223">
        <f>IF(COUNTIFS(TabSynthez[Test],"="&amp;$AE79&amp;".*",TabSynthez[Page3],"Indéterminé")&gt;0,1,0)</f>
        <v>0</v>
      </c>
      <c r="AJ302" s="223">
        <f>IF(COUNTIFS(TabSynthez[Test],"="&amp;$AE79&amp;".*",TabSynthez[Page4],"Indéterminé")&gt;0,1,0)</f>
        <v>0</v>
      </c>
      <c r="AK302" s="223">
        <f>IF(COUNTIFS(TabSynthez[Test],"="&amp;$AE79&amp;".*",TabSynthez[Page5],"Indéterminé")&gt;0,1,0)</f>
        <v>0</v>
      </c>
      <c r="AL302" s="223">
        <f>IF(COUNTIFS(TabSynthez[Test],"="&amp;$AE79&amp;".*",TabSynthez[Page6],"Indéterminé")&gt;0,1,0)</f>
        <v>0</v>
      </c>
      <c r="AM302" s="223">
        <f>IF(COUNTIFS(TabSynthez[Test],"="&amp;$AE79&amp;".*",TabSynthez[Page7],"Indéterminé")&gt;0,1,0)</f>
        <v>0</v>
      </c>
      <c r="AN302" s="223">
        <f>IF(COUNTIFS(TabSynthez[Test],"="&amp;$AE79&amp;".*",TabSynthez[Page8],"Indéterminé")&gt;0,1,0)</f>
        <v>0</v>
      </c>
      <c r="AO302" s="223">
        <f>IF(COUNTIFS(TabSynthez[Test],"="&amp;$AE79&amp;".*",TabSynthez[Page9],"Indéterminé")&gt;0,1,0)</f>
        <v>0</v>
      </c>
      <c r="AP302" s="223">
        <f>IF(COUNTIFS(TabSynthez[Test],"="&amp;$AE79&amp;".*",TabSynthez[Page10],"Indéterminé")&gt;0,1,0)</f>
        <v>0</v>
      </c>
      <c r="AQ302" s="223">
        <f>IF(COUNTIFS(TabSynthez[Test],"="&amp;$AE79&amp;".*",TabSynthez[Page11],"Indéterminé")&gt;0,1,0)</f>
        <v>0</v>
      </c>
      <c r="AR302" s="223">
        <f>IF(COUNTIFS(TabSynthez[Test],"="&amp;$AE79&amp;".*",TabSynthez[Page12],"Indéterminé")&gt;0,1,0)</f>
        <v>0</v>
      </c>
      <c r="AS302" s="223">
        <f>IF(COUNTIFS(TabSynthez[Test],"="&amp;$AE79&amp;".*",TabSynthez[Page13],"Indéterminé")&gt;0,1,0)</f>
        <v>0</v>
      </c>
    </row>
    <row r="303" spans="30:45" x14ac:dyDescent="0.25">
      <c r="AD303" s="68"/>
      <c r="AE303" s="229" t="str">
        <f t="shared" si="20"/>
        <v>10.4</v>
      </c>
      <c r="AF303" s="9"/>
      <c r="AG303" s="223">
        <f>IF(COUNTIFS(TabSynthez[Test],"="&amp;$AE80&amp;".*",TabSynthez[Page1],"Indéterminé")&gt;0,1,0)</f>
        <v>0</v>
      </c>
      <c r="AH303" s="223">
        <f>IF(COUNTIFS(TabSynthez[Test],"="&amp;$AE80&amp;".*",TabSynthez[Page2],"Indéterminé")&gt;0,1,0)</f>
        <v>0</v>
      </c>
      <c r="AI303" s="223">
        <f>IF(COUNTIFS(TabSynthez[Test],"="&amp;$AE80&amp;".*",TabSynthez[Page3],"Indéterminé")&gt;0,1,0)</f>
        <v>0</v>
      </c>
      <c r="AJ303" s="223">
        <f>IF(COUNTIFS(TabSynthez[Test],"="&amp;$AE80&amp;".*",TabSynthez[Page4],"Indéterminé")&gt;0,1,0)</f>
        <v>0</v>
      </c>
      <c r="AK303" s="223">
        <f>IF(COUNTIFS(TabSynthez[Test],"="&amp;$AE80&amp;".*",TabSynthez[Page5],"Indéterminé")&gt;0,1,0)</f>
        <v>0</v>
      </c>
      <c r="AL303" s="223">
        <f>IF(COUNTIFS(TabSynthez[Test],"="&amp;$AE80&amp;".*",TabSynthez[Page6],"Indéterminé")&gt;0,1,0)</f>
        <v>0</v>
      </c>
      <c r="AM303" s="223">
        <f>IF(COUNTIFS(TabSynthez[Test],"="&amp;$AE80&amp;".*",TabSynthez[Page7],"Indéterminé")&gt;0,1,0)</f>
        <v>0</v>
      </c>
      <c r="AN303" s="223">
        <f>IF(COUNTIFS(TabSynthez[Test],"="&amp;$AE80&amp;".*",TabSynthez[Page8],"Indéterminé")&gt;0,1,0)</f>
        <v>0</v>
      </c>
      <c r="AO303" s="223">
        <f>IF(COUNTIFS(TabSynthez[Test],"="&amp;$AE80&amp;".*",TabSynthez[Page9],"Indéterminé")&gt;0,1,0)</f>
        <v>0</v>
      </c>
      <c r="AP303" s="223">
        <f>IF(COUNTIFS(TabSynthez[Test],"="&amp;$AE80&amp;".*",TabSynthez[Page10],"Indéterminé")&gt;0,1,0)</f>
        <v>0</v>
      </c>
      <c r="AQ303" s="223">
        <f>IF(COUNTIFS(TabSynthez[Test],"="&amp;$AE80&amp;".*",TabSynthez[Page11],"Indéterminé")&gt;0,1,0)</f>
        <v>0</v>
      </c>
      <c r="AR303" s="223">
        <f>IF(COUNTIFS(TabSynthez[Test],"="&amp;$AE80&amp;".*",TabSynthez[Page12],"Indéterminé")&gt;0,1,0)</f>
        <v>0</v>
      </c>
      <c r="AS303" s="223">
        <f>IF(COUNTIFS(TabSynthez[Test],"="&amp;$AE80&amp;".*",TabSynthez[Page13],"Indéterminé")&gt;0,1,0)</f>
        <v>0</v>
      </c>
    </row>
    <row r="304" spans="30:45" x14ac:dyDescent="0.25">
      <c r="AD304" s="68"/>
      <c r="AE304" s="229" t="str">
        <f t="shared" si="20"/>
        <v>10.5</v>
      </c>
      <c r="AF304" s="9"/>
      <c r="AG304" s="223">
        <f>IF(COUNTIFS(TabSynthez[Test],"="&amp;$AE81&amp;".*",TabSynthez[Page1],"Indéterminé")&gt;0,1,0)</f>
        <v>0</v>
      </c>
      <c r="AH304" s="223">
        <f>IF(COUNTIFS(TabSynthez[Test],"="&amp;$AE81&amp;".*",TabSynthez[Page2],"Indéterminé")&gt;0,1,0)</f>
        <v>0</v>
      </c>
      <c r="AI304" s="223">
        <f>IF(COUNTIFS(TabSynthez[Test],"="&amp;$AE81&amp;".*",TabSynthez[Page3],"Indéterminé")&gt;0,1,0)</f>
        <v>0</v>
      </c>
      <c r="AJ304" s="223">
        <f>IF(COUNTIFS(TabSynthez[Test],"="&amp;$AE81&amp;".*",TabSynthez[Page4],"Indéterminé")&gt;0,1,0)</f>
        <v>0</v>
      </c>
      <c r="AK304" s="223">
        <f>IF(COUNTIFS(TabSynthez[Test],"="&amp;$AE81&amp;".*",TabSynthez[Page5],"Indéterminé")&gt;0,1,0)</f>
        <v>0</v>
      </c>
      <c r="AL304" s="223">
        <f>IF(COUNTIFS(TabSynthez[Test],"="&amp;$AE81&amp;".*",TabSynthez[Page6],"Indéterminé")&gt;0,1,0)</f>
        <v>0</v>
      </c>
      <c r="AM304" s="223">
        <f>IF(COUNTIFS(TabSynthez[Test],"="&amp;$AE81&amp;".*",TabSynthez[Page7],"Indéterminé")&gt;0,1,0)</f>
        <v>0</v>
      </c>
      <c r="AN304" s="223">
        <f>IF(COUNTIFS(TabSynthez[Test],"="&amp;$AE81&amp;".*",TabSynthez[Page8],"Indéterminé")&gt;0,1,0)</f>
        <v>0</v>
      </c>
      <c r="AO304" s="223">
        <f>IF(COUNTIFS(TabSynthez[Test],"="&amp;$AE81&amp;".*",TabSynthez[Page9],"Indéterminé")&gt;0,1,0)</f>
        <v>0</v>
      </c>
      <c r="AP304" s="223">
        <f>IF(COUNTIFS(TabSynthez[Test],"="&amp;$AE81&amp;".*",TabSynthez[Page10],"Indéterminé")&gt;0,1,0)</f>
        <v>0</v>
      </c>
      <c r="AQ304" s="223">
        <f>IF(COUNTIFS(TabSynthez[Test],"="&amp;$AE81&amp;".*",TabSynthez[Page11],"Indéterminé")&gt;0,1,0)</f>
        <v>0</v>
      </c>
      <c r="AR304" s="223">
        <f>IF(COUNTIFS(TabSynthez[Test],"="&amp;$AE81&amp;".*",TabSynthez[Page12],"Indéterminé")&gt;0,1,0)</f>
        <v>0</v>
      </c>
      <c r="AS304" s="223">
        <f>IF(COUNTIFS(TabSynthez[Test],"="&amp;$AE81&amp;".*",TabSynthez[Page13],"Indéterminé")&gt;0,1,0)</f>
        <v>0</v>
      </c>
    </row>
    <row r="305" spans="30:45" x14ac:dyDescent="0.25">
      <c r="AD305" s="68"/>
      <c r="AE305" s="229" t="str">
        <f t="shared" si="20"/>
        <v>10.6</v>
      </c>
      <c r="AF305" s="9"/>
      <c r="AG305" s="223">
        <f>IF(COUNTIFS(TabSynthez[Test],"="&amp;$AE82&amp;".*",TabSynthez[Page1],"Indéterminé")&gt;0,1,0)</f>
        <v>0</v>
      </c>
      <c r="AH305" s="223">
        <f>IF(COUNTIFS(TabSynthez[Test],"="&amp;$AE82&amp;".*",TabSynthez[Page2],"Indéterminé")&gt;0,1,0)</f>
        <v>0</v>
      </c>
      <c r="AI305" s="223">
        <f>IF(COUNTIFS(TabSynthez[Test],"="&amp;$AE82&amp;".*",TabSynthez[Page3],"Indéterminé")&gt;0,1,0)</f>
        <v>0</v>
      </c>
      <c r="AJ305" s="223">
        <f>IF(COUNTIFS(TabSynthez[Test],"="&amp;$AE82&amp;".*",TabSynthez[Page4],"Indéterminé")&gt;0,1,0)</f>
        <v>0</v>
      </c>
      <c r="AK305" s="223">
        <f>IF(COUNTIFS(TabSynthez[Test],"="&amp;$AE82&amp;".*",TabSynthez[Page5],"Indéterminé")&gt;0,1,0)</f>
        <v>0</v>
      </c>
      <c r="AL305" s="223">
        <f>IF(COUNTIFS(TabSynthez[Test],"="&amp;$AE82&amp;".*",TabSynthez[Page6],"Indéterminé")&gt;0,1,0)</f>
        <v>0</v>
      </c>
      <c r="AM305" s="223">
        <f>IF(COUNTIFS(TabSynthez[Test],"="&amp;$AE82&amp;".*",TabSynthez[Page7],"Indéterminé")&gt;0,1,0)</f>
        <v>0</v>
      </c>
      <c r="AN305" s="223">
        <f>IF(COUNTIFS(TabSynthez[Test],"="&amp;$AE82&amp;".*",TabSynthez[Page8],"Indéterminé")&gt;0,1,0)</f>
        <v>0</v>
      </c>
      <c r="AO305" s="223">
        <f>IF(COUNTIFS(TabSynthez[Test],"="&amp;$AE82&amp;".*",TabSynthez[Page9],"Indéterminé")&gt;0,1,0)</f>
        <v>0</v>
      </c>
      <c r="AP305" s="223">
        <f>IF(COUNTIFS(TabSynthez[Test],"="&amp;$AE82&amp;".*",TabSynthez[Page10],"Indéterminé")&gt;0,1,0)</f>
        <v>0</v>
      </c>
      <c r="AQ305" s="223">
        <f>IF(COUNTIFS(TabSynthez[Test],"="&amp;$AE82&amp;".*",TabSynthez[Page11],"Indéterminé")&gt;0,1,0)</f>
        <v>0</v>
      </c>
      <c r="AR305" s="223">
        <f>IF(COUNTIFS(TabSynthez[Test],"="&amp;$AE82&amp;".*",TabSynthez[Page12],"Indéterminé")&gt;0,1,0)</f>
        <v>0</v>
      </c>
      <c r="AS305" s="223">
        <f>IF(COUNTIFS(TabSynthez[Test],"="&amp;$AE82&amp;".*",TabSynthez[Page13],"Indéterminé")&gt;0,1,0)</f>
        <v>0</v>
      </c>
    </row>
    <row r="306" spans="30:45" x14ac:dyDescent="0.25">
      <c r="AD306" s="68"/>
      <c r="AE306" s="229" t="str">
        <f t="shared" si="20"/>
        <v>10.7</v>
      </c>
      <c r="AG306" s="223">
        <f>IF(COUNTIFS(TabSynthez[Test],"="&amp;$AE83&amp;".*",TabSynthez[Page1],"Indéterminé")&gt;0,1,0)</f>
        <v>0</v>
      </c>
      <c r="AH306" s="223">
        <f>IF(COUNTIFS(TabSynthez[Test],"="&amp;$AE83&amp;".*",TabSynthez[Page2],"Indéterminé")&gt;0,1,0)</f>
        <v>0</v>
      </c>
      <c r="AI306" s="223">
        <f>IF(COUNTIFS(TabSynthez[Test],"="&amp;$AE83&amp;".*",TabSynthez[Page3],"Indéterminé")&gt;0,1,0)</f>
        <v>0</v>
      </c>
      <c r="AJ306" s="223">
        <f>IF(COUNTIFS(TabSynthez[Test],"="&amp;$AE83&amp;".*",TabSynthez[Page4],"Indéterminé")&gt;0,1,0)</f>
        <v>0</v>
      </c>
      <c r="AK306" s="223">
        <f>IF(COUNTIFS(TabSynthez[Test],"="&amp;$AE83&amp;".*",TabSynthez[Page5],"Indéterminé")&gt;0,1,0)</f>
        <v>0</v>
      </c>
      <c r="AL306" s="223">
        <f>IF(COUNTIFS(TabSynthez[Test],"="&amp;$AE83&amp;".*",TabSynthez[Page6],"Indéterminé")&gt;0,1,0)</f>
        <v>0</v>
      </c>
      <c r="AM306" s="223">
        <f>IF(COUNTIFS(TabSynthez[Test],"="&amp;$AE83&amp;".*",TabSynthez[Page7],"Indéterminé")&gt;0,1,0)</f>
        <v>0</v>
      </c>
      <c r="AN306" s="223">
        <f>IF(COUNTIFS(TabSynthez[Test],"="&amp;$AE83&amp;".*",TabSynthez[Page8],"Indéterminé")&gt;0,1,0)</f>
        <v>0</v>
      </c>
      <c r="AO306" s="223">
        <f>IF(COUNTIFS(TabSynthez[Test],"="&amp;$AE83&amp;".*",TabSynthez[Page9],"Indéterminé")&gt;0,1,0)</f>
        <v>0</v>
      </c>
      <c r="AP306" s="223">
        <f>IF(COUNTIFS(TabSynthez[Test],"="&amp;$AE83&amp;".*",TabSynthez[Page10],"Indéterminé")&gt;0,1,0)</f>
        <v>0</v>
      </c>
      <c r="AQ306" s="223">
        <f>IF(COUNTIFS(TabSynthez[Test],"="&amp;$AE83&amp;".*",TabSynthez[Page11],"Indéterminé")&gt;0,1,0)</f>
        <v>0</v>
      </c>
      <c r="AR306" s="223">
        <f>IF(COUNTIFS(TabSynthez[Test],"="&amp;$AE83&amp;".*",TabSynthez[Page12],"Indéterminé")&gt;0,1,0)</f>
        <v>0</v>
      </c>
      <c r="AS306" s="223">
        <f>IF(COUNTIFS(TabSynthez[Test],"="&amp;$AE83&amp;".*",TabSynthez[Page13],"Indéterminé")&gt;0,1,0)</f>
        <v>0</v>
      </c>
    </row>
    <row r="307" spans="30:45" x14ac:dyDescent="0.25">
      <c r="AD307" s="68"/>
      <c r="AE307" s="229" t="str">
        <f t="shared" si="20"/>
        <v>10.8</v>
      </c>
      <c r="AF307" s="9"/>
      <c r="AG307" s="223">
        <f>IF(COUNTIFS(TabSynthez[Test],"="&amp;$AE84&amp;".*",TabSynthez[Page1],"Indéterminé")&gt;0,1,0)</f>
        <v>0</v>
      </c>
      <c r="AH307" s="223">
        <f>IF(COUNTIFS(TabSynthez[Test],"="&amp;$AE84&amp;".*",TabSynthez[Page2],"Indéterminé")&gt;0,1,0)</f>
        <v>0</v>
      </c>
      <c r="AI307" s="223">
        <f>IF(COUNTIFS(TabSynthez[Test],"="&amp;$AE84&amp;".*",TabSynthez[Page3],"Indéterminé")&gt;0,1,0)</f>
        <v>0</v>
      </c>
      <c r="AJ307" s="223">
        <f>IF(COUNTIFS(TabSynthez[Test],"="&amp;$AE84&amp;".*",TabSynthez[Page4],"Indéterminé")&gt;0,1,0)</f>
        <v>0</v>
      </c>
      <c r="AK307" s="223">
        <f>IF(COUNTIFS(TabSynthez[Test],"="&amp;$AE84&amp;".*",TabSynthez[Page5],"Indéterminé")&gt;0,1,0)</f>
        <v>0</v>
      </c>
      <c r="AL307" s="223">
        <f>IF(COUNTIFS(TabSynthez[Test],"="&amp;$AE84&amp;".*",TabSynthez[Page6],"Indéterminé")&gt;0,1,0)</f>
        <v>0</v>
      </c>
      <c r="AM307" s="223">
        <f>IF(COUNTIFS(TabSynthez[Test],"="&amp;$AE84&amp;".*",TabSynthez[Page7],"Indéterminé")&gt;0,1,0)</f>
        <v>0</v>
      </c>
      <c r="AN307" s="223">
        <f>IF(COUNTIFS(TabSynthez[Test],"="&amp;$AE84&amp;".*",TabSynthez[Page8],"Indéterminé")&gt;0,1,0)</f>
        <v>0</v>
      </c>
      <c r="AO307" s="223">
        <f>IF(COUNTIFS(TabSynthez[Test],"="&amp;$AE84&amp;".*",TabSynthez[Page9],"Indéterminé")&gt;0,1,0)</f>
        <v>0</v>
      </c>
      <c r="AP307" s="223">
        <f>IF(COUNTIFS(TabSynthez[Test],"="&amp;$AE84&amp;".*",TabSynthez[Page10],"Indéterminé")&gt;0,1,0)</f>
        <v>0</v>
      </c>
      <c r="AQ307" s="223">
        <f>IF(COUNTIFS(TabSynthez[Test],"="&amp;$AE84&amp;".*",TabSynthez[Page11],"Indéterminé")&gt;0,1,0)</f>
        <v>0</v>
      </c>
      <c r="AR307" s="223">
        <f>IF(COUNTIFS(TabSynthez[Test],"="&amp;$AE84&amp;".*",TabSynthez[Page12],"Indéterminé")&gt;0,1,0)</f>
        <v>0</v>
      </c>
      <c r="AS307" s="223">
        <f>IF(COUNTIFS(TabSynthez[Test],"="&amp;$AE84&amp;".*",TabSynthez[Page13],"Indéterminé")&gt;0,1,0)</f>
        <v>0</v>
      </c>
    </row>
    <row r="308" spans="30:45" x14ac:dyDescent="0.25">
      <c r="AD308" s="68"/>
      <c r="AE308" s="229" t="str">
        <f t="shared" ref="AE308:AE339" si="21">$AE85</f>
        <v>10.9</v>
      </c>
      <c r="AF308" s="9"/>
      <c r="AG308" s="223">
        <f>IF(COUNTIFS(TabSynthez[Test],"="&amp;$AE85&amp;".*",TabSynthez[Page1],"Indéterminé")&gt;0,1,0)</f>
        <v>0</v>
      </c>
      <c r="AH308" s="223">
        <f>IF(COUNTIFS(TabSynthez[Test],"="&amp;$AE85&amp;".*",TabSynthez[Page2],"Indéterminé")&gt;0,1,0)</f>
        <v>0</v>
      </c>
      <c r="AI308" s="223">
        <f>IF(COUNTIFS(TabSynthez[Test],"="&amp;$AE85&amp;".*",TabSynthez[Page3],"Indéterminé")&gt;0,1,0)</f>
        <v>0</v>
      </c>
      <c r="AJ308" s="223">
        <f>IF(COUNTIFS(TabSynthez[Test],"="&amp;$AE85&amp;".*",TabSynthez[Page4],"Indéterminé")&gt;0,1,0)</f>
        <v>0</v>
      </c>
      <c r="AK308" s="223">
        <f>IF(COUNTIFS(TabSynthez[Test],"="&amp;$AE85&amp;".*",TabSynthez[Page5],"Indéterminé")&gt;0,1,0)</f>
        <v>0</v>
      </c>
      <c r="AL308" s="223">
        <f>IF(COUNTIFS(TabSynthez[Test],"="&amp;$AE85&amp;".*",TabSynthez[Page6],"Indéterminé")&gt;0,1,0)</f>
        <v>0</v>
      </c>
      <c r="AM308" s="223">
        <f>IF(COUNTIFS(TabSynthez[Test],"="&amp;$AE85&amp;".*",TabSynthez[Page7],"Indéterminé")&gt;0,1,0)</f>
        <v>0</v>
      </c>
      <c r="AN308" s="223">
        <f>IF(COUNTIFS(TabSynthez[Test],"="&amp;$AE85&amp;".*",TabSynthez[Page8],"Indéterminé")&gt;0,1,0)</f>
        <v>0</v>
      </c>
      <c r="AO308" s="223">
        <f>IF(COUNTIFS(TabSynthez[Test],"="&amp;$AE85&amp;".*",TabSynthez[Page9],"Indéterminé")&gt;0,1,0)</f>
        <v>0</v>
      </c>
      <c r="AP308" s="223">
        <f>IF(COUNTIFS(TabSynthez[Test],"="&amp;$AE85&amp;".*",TabSynthez[Page10],"Indéterminé")&gt;0,1,0)</f>
        <v>0</v>
      </c>
      <c r="AQ308" s="223">
        <f>IF(COUNTIFS(TabSynthez[Test],"="&amp;$AE85&amp;".*",TabSynthez[Page11],"Indéterminé")&gt;0,1,0)</f>
        <v>0</v>
      </c>
      <c r="AR308" s="223">
        <f>IF(COUNTIFS(TabSynthez[Test],"="&amp;$AE85&amp;".*",TabSynthez[Page12],"Indéterminé")&gt;0,1,0)</f>
        <v>0</v>
      </c>
      <c r="AS308" s="223">
        <f>IF(COUNTIFS(TabSynthez[Test],"="&amp;$AE85&amp;".*",TabSynthez[Page13],"Indéterminé")&gt;0,1,0)</f>
        <v>0</v>
      </c>
    </row>
    <row r="309" spans="30:45" x14ac:dyDescent="0.25">
      <c r="AD309" s="68"/>
      <c r="AE309" s="229" t="str">
        <f t="shared" si="21"/>
        <v>10.10</v>
      </c>
      <c r="AF309" s="9"/>
      <c r="AG309" s="223">
        <f>IF(COUNTIFS(TabSynthez[Test],"="&amp;$AE86&amp;".*",TabSynthez[Page1],"Indéterminé")&gt;0,1,0)</f>
        <v>0</v>
      </c>
      <c r="AH309" s="223">
        <f>IF(COUNTIFS(TabSynthez[Test],"="&amp;$AE86&amp;".*",TabSynthez[Page2],"Indéterminé")&gt;0,1,0)</f>
        <v>0</v>
      </c>
      <c r="AI309" s="223">
        <f>IF(COUNTIFS(TabSynthez[Test],"="&amp;$AE86&amp;".*",TabSynthez[Page3],"Indéterminé")&gt;0,1,0)</f>
        <v>0</v>
      </c>
      <c r="AJ309" s="223">
        <f>IF(COUNTIFS(TabSynthez[Test],"="&amp;$AE86&amp;".*",TabSynthez[Page4],"Indéterminé")&gt;0,1,0)</f>
        <v>0</v>
      </c>
      <c r="AK309" s="223">
        <f>IF(COUNTIFS(TabSynthez[Test],"="&amp;$AE86&amp;".*",TabSynthez[Page5],"Indéterminé")&gt;0,1,0)</f>
        <v>0</v>
      </c>
      <c r="AL309" s="223">
        <f>IF(COUNTIFS(TabSynthez[Test],"="&amp;$AE86&amp;".*",TabSynthez[Page6],"Indéterminé")&gt;0,1,0)</f>
        <v>0</v>
      </c>
      <c r="AM309" s="223">
        <f>IF(COUNTIFS(TabSynthez[Test],"="&amp;$AE86&amp;".*",TabSynthez[Page7],"Indéterminé")&gt;0,1,0)</f>
        <v>0</v>
      </c>
      <c r="AN309" s="223">
        <f>IF(COUNTIFS(TabSynthez[Test],"="&amp;$AE86&amp;".*",TabSynthez[Page8],"Indéterminé")&gt;0,1,0)</f>
        <v>0</v>
      </c>
      <c r="AO309" s="223">
        <f>IF(COUNTIFS(TabSynthez[Test],"="&amp;$AE86&amp;".*",TabSynthez[Page9],"Indéterminé")&gt;0,1,0)</f>
        <v>0</v>
      </c>
      <c r="AP309" s="223">
        <f>IF(COUNTIFS(TabSynthez[Test],"="&amp;$AE86&amp;".*",TabSynthez[Page10],"Indéterminé")&gt;0,1,0)</f>
        <v>0</v>
      </c>
      <c r="AQ309" s="223">
        <f>IF(COUNTIFS(TabSynthez[Test],"="&amp;$AE86&amp;".*",TabSynthez[Page11],"Indéterminé")&gt;0,1,0)</f>
        <v>0</v>
      </c>
      <c r="AR309" s="223">
        <f>IF(COUNTIFS(TabSynthez[Test],"="&amp;$AE86&amp;".*",TabSynthez[Page12],"Indéterminé")&gt;0,1,0)</f>
        <v>0</v>
      </c>
      <c r="AS309" s="223">
        <f>IF(COUNTIFS(TabSynthez[Test],"="&amp;$AE86&amp;".*",TabSynthez[Page13],"Indéterminé")&gt;0,1,0)</f>
        <v>0</v>
      </c>
    </row>
    <row r="310" spans="30:45" x14ac:dyDescent="0.25">
      <c r="AD310" s="68"/>
      <c r="AE310" s="229" t="str">
        <f t="shared" si="21"/>
        <v>10.11</v>
      </c>
      <c r="AF310" s="9"/>
      <c r="AG310" s="223">
        <f>IF(COUNTIFS(TabSynthez[Test],"="&amp;$AE87&amp;".*",TabSynthez[Page1],"Indéterminé")&gt;0,1,0)</f>
        <v>0</v>
      </c>
      <c r="AH310" s="223">
        <f>IF(COUNTIFS(TabSynthez[Test],"="&amp;$AE87&amp;".*",TabSynthez[Page2],"Indéterminé")&gt;0,1,0)</f>
        <v>0</v>
      </c>
      <c r="AI310" s="223">
        <f>IF(COUNTIFS(TabSynthez[Test],"="&amp;$AE87&amp;".*",TabSynthez[Page3],"Indéterminé")&gt;0,1,0)</f>
        <v>0</v>
      </c>
      <c r="AJ310" s="223">
        <f>IF(COUNTIFS(TabSynthez[Test],"="&amp;$AE87&amp;".*",TabSynthez[Page4],"Indéterminé")&gt;0,1,0)</f>
        <v>0</v>
      </c>
      <c r="AK310" s="223">
        <f>IF(COUNTIFS(TabSynthez[Test],"="&amp;$AE87&amp;".*",TabSynthez[Page5],"Indéterminé")&gt;0,1,0)</f>
        <v>0</v>
      </c>
      <c r="AL310" s="223">
        <f>IF(COUNTIFS(TabSynthez[Test],"="&amp;$AE87&amp;".*",TabSynthez[Page6],"Indéterminé")&gt;0,1,0)</f>
        <v>0</v>
      </c>
      <c r="AM310" s="223">
        <f>IF(COUNTIFS(TabSynthez[Test],"="&amp;$AE87&amp;".*",TabSynthez[Page7],"Indéterminé")&gt;0,1,0)</f>
        <v>0</v>
      </c>
      <c r="AN310" s="223">
        <f>IF(COUNTIFS(TabSynthez[Test],"="&amp;$AE87&amp;".*",TabSynthez[Page8],"Indéterminé")&gt;0,1,0)</f>
        <v>0</v>
      </c>
      <c r="AO310" s="223">
        <f>IF(COUNTIFS(TabSynthez[Test],"="&amp;$AE87&amp;".*",TabSynthez[Page9],"Indéterminé")&gt;0,1,0)</f>
        <v>0</v>
      </c>
      <c r="AP310" s="223">
        <f>IF(COUNTIFS(TabSynthez[Test],"="&amp;$AE87&amp;".*",TabSynthez[Page10],"Indéterminé")&gt;0,1,0)</f>
        <v>0</v>
      </c>
      <c r="AQ310" s="223">
        <f>IF(COUNTIFS(TabSynthez[Test],"="&amp;$AE87&amp;".*",TabSynthez[Page11],"Indéterminé")&gt;0,1,0)</f>
        <v>0</v>
      </c>
      <c r="AR310" s="223">
        <f>IF(COUNTIFS(TabSynthez[Test],"="&amp;$AE87&amp;".*",TabSynthez[Page12],"Indéterminé")&gt;0,1,0)</f>
        <v>0</v>
      </c>
      <c r="AS310" s="223">
        <f>IF(COUNTIFS(TabSynthez[Test],"="&amp;$AE87&amp;".*",TabSynthez[Page13],"Indéterminé")&gt;0,1,0)</f>
        <v>0</v>
      </c>
    </row>
    <row r="311" spans="30:45" x14ac:dyDescent="0.25">
      <c r="AD311" s="68"/>
      <c r="AE311" s="229" t="str">
        <f t="shared" si="21"/>
        <v>10.12</v>
      </c>
      <c r="AF311" s="9"/>
      <c r="AG311" s="223">
        <f>IF(COUNTIFS(TabSynthez[Test],"="&amp;$AE88&amp;".*",TabSynthez[Page1],"Indéterminé")&gt;0,1,0)</f>
        <v>0</v>
      </c>
      <c r="AH311" s="223">
        <f>IF(COUNTIFS(TabSynthez[Test],"="&amp;$AE88&amp;".*",TabSynthez[Page2],"Indéterminé")&gt;0,1,0)</f>
        <v>0</v>
      </c>
      <c r="AI311" s="223">
        <f>IF(COUNTIFS(TabSynthez[Test],"="&amp;$AE88&amp;".*",TabSynthez[Page3],"Indéterminé")&gt;0,1,0)</f>
        <v>0</v>
      </c>
      <c r="AJ311" s="223">
        <f>IF(COUNTIFS(TabSynthez[Test],"="&amp;$AE88&amp;".*",TabSynthez[Page4],"Indéterminé")&gt;0,1,0)</f>
        <v>0</v>
      </c>
      <c r="AK311" s="223">
        <f>IF(COUNTIFS(TabSynthez[Test],"="&amp;$AE88&amp;".*",TabSynthez[Page5],"Indéterminé")&gt;0,1,0)</f>
        <v>0</v>
      </c>
      <c r="AL311" s="223">
        <f>IF(COUNTIFS(TabSynthez[Test],"="&amp;$AE88&amp;".*",TabSynthez[Page6],"Indéterminé")&gt;0,1,0)</f>
        <v>0</v>
      </c>
      <c r="AM311" s="223">
        <f>IF(COUNTIFS(TabSynthez[Test],"="&amp;$AE88&amp;".*",TabSynthez[Page7],"Indéterminé")&gt;0,1,0)</f>
        <v>0</v>
      </c>
      <c r="AN311" s="223">
        <f>IF(COUNTIFS(TabSynthez[Test],"="&amp;$AE88&amp;".*",TabSynthez[Page8],"Indéterminé")&gt;0,1,0)</f>
        <v>0</v>
      </c>
      <c r="AO311" s="223">
        <f>IF(COUNTIFS(TabSynthez[Test],"="&amp;$AE88&amp;".*",TabSynthez[Page9],"Indéterminé")&gt;0,1,0)</f>
        <v>0</v>
      </c>
      <c r="AP311" s="223">
        <f>IF(COUNTIFS(TabSynthez[Test],"="&amp;$AE88&amp;".*",TabSynthez[Page10],"Indéterminé")&gt;0,1,0)</f>
        <v>0</v>
      </c>
      <c r="AQ311" s="223">
        <f>IF(COUNTIFS(TabSynthez[Test],"="&amp;$AE88&amp;".*",TabSynthez[Page11],"Indéterminé")&gt;0,1,0)</f>
        <v>0</v>
      </c>
      <c r="AR311" s="223">
        <f>IF(COUNTIFS(TabSynthez[Test],"="&amp;$AE88&amp;".*",TabSynthez[Page12],"Indéterminé")&gt;0,1,0)</f>
        <v>0</v>
      </c>
      <c r="AS311" s="223">
        <f>IF(COUNTIFS(TabSynthez[Test],"="&amp;$AE88&amp;".*",TabSynthez[Page13],"Indéterminé")&gt;0,1,0)</f>
        <v>0</v>
      </c>
    </row>
    <row r="312" spans="30:45" x14ac:dyDescent="0.25">
      <c r="AD312" s="68"/>
      <c r="AE312" s="229" t="str">
        <f t="shared" si="21"/>
        <v>10.13</v>
      </c>
      <c r="AF312" s="9"/>
      <c r="AG312" s="223">
        <f>IF(COUNTIFS(TabSynthez[Test],"="&amp;$AE89&amp;".*",TabSynthez[Page1],"Indéterminé")&gt;0,1,0)</f>
        <v>0</v>
      </c>
      <c r="AH312" s="223">
        <f>IF(COUNTIFS(TabSynthez[Test],"="&amp;$AE89&amp;".*",TabSynthez[Page2],"Indéterminé")&gt;0,1,0)</f>
        <v>0</v>
      </c>
      <c r="AI312" s="223">
        <f>IF(COUNTIFS(TabSynthez[Test],"="&amp;$AE89&amp;".*",TabSynthez[Page3],"Indéterminé")&gt;0,1,0)</f>
        <v>0</v>
      </c>
      <c r="AJ312" s="223">
        <f>IF(COUNTIFS(TabSynthez[Test],"="&amp;$AE89&amp;".*",TabSynthez[Page4],"Indéterminé")&gt;0,1,0)</f>
        <v>0</v>
      </c>
      <c r="AK312" s="223">
        <f>IF(COUNTIFS(TabSynthez[Test],"="&amp;$AE89&amp;".*",TabSynthez[Page5],"Indéterminé")&gt;0,1,0)</f>
        <v>0</v>
      </c>
      <c r="AL312" s="223">
        <f>IF(COUNTIFS(TabSynthez[Test],"="&amp;$AE89&amp;".*",TabSynthez[Page6],"Indéterminé")&gt;0,1,0)</f>
        <v>0</v>
      </c>
      <c r="AM312" s="223">
        <f>IF(COUNTIFS(TabSynthez[Test],"="&amp;$AE89&amp;".*",TabSynthez[Page7],"Indéterminé")&gt;0,1,0)</f>
        <v>0</v>
      </c>
      <c r="AN312" s="223">
        <f>IF(COUNTIFS(TabSynthez[Test],"="&amp;$AE89&amp;".*",TabSynthez[Page8],"Indéterminé")&gt;0,1,0)</f>
        <v>0</v>
      </c>
      <c r="AO312" s="223">
        <f>IF(COUNTIFS(TabSynthez[Test],"="&amp;$AE89&amp;".*",TabSynthez[Page9],"Indéterminé")&gt;0,1,0)</f>
        <v>0</v>
      </c>
      <c r="AP312" s="223">
        <f>IF(COUNTIFS(TabSynthez[Test],"="&amp;$AE89&amp;".*",TabSynthez[Page10],"Indéterminé")&gt;0,1,0)</f>
        <v>0</v>
      </c>
      <c r="AQ312" s="223">
        <f>IF(COUNTIFS(TabSynthez[Test],"="&amp;$AE89&amp;".*",TabSynthez[Page11],"Indéterminé")&gt;0,1,0)</f>
        <v>0</v>
      </c>
      <c r="AR312" s="223">
        <f>IF(COUNTIFS(TabSynthez[Test],"="&amp;$AE89&amp;".*",TabSynthez[Page12],"Indéterminé")&gt;0,1,0)</f>
        <v>0</v>
      </c>
      <c r="AS312" s="223">
        <f>IF(COUNTIFS(TabSynthez[Test],"="&amp;$AE89&amp;".*",TabSynthez[Page13],"Indéterminé")&gt;0,1,0)</f>
        <v>0</v>
      </c>
    </row>
    <row r="313" spans="30:45" x14ac:dyDescent="0.25">
      <c r="AD313" s="68"/>
      <c r="AE313" s="229" t="str">
        <f t="shared" si="21"/>
        <v>10.14</v>
      </c>
      <c r="AF313" s="9"/>
      <c r="AG313" s="223">
        <f>IF(COUNTIFS(TabSynthez[Test],"="&amp;$AE90&amp;".*",TabSynthez[Page1],"Indéterminé")&gt;0,1,0)</f>
        <v>0</v>
      </c>
      <c r="AH313" s="223">
        <f>IF(COUNTIFS(TabSynthez[Test],"="&amp;$AE90&amp;".*",TabSynthez[Page2],"Indéterminé")&gt;0,1,0)</f>
        <v>0</v>
      </c>
      <c r="AI313" s="223">
        <f>IF(COUNTIFS(TabSynthez[Test],"="&amp;$AE90&amp;".*",TabSynthez[Page3],"Indéterminé")&gt;0,1,0)</f>
        <v>0</v>
      </c>
      <c r="AJ313" s="223">
        <f>IF(COUNTIFS(TabSynthez[Test],"="&amp;$AE90&amp;".*",TabSynthez[Page4],"Indéterminé")&gt;0,1,0)</f>
        <v>0</v>
      </c>
      <c r="AK313" s="223">
        <f>IF(COUNTIFS(TabSynthez[Test],"="&amp;$AE90&amp;".*",TabSynthez[Page5],"Indéterminé")&gt;0,1,0)</f>
        <v>0</v>
      </c>
      <c r="AL313" s="223">
        <f>IF(COUNTIFS(TabSynthez[Test],"="&amp;$AE90&amp;".*",TabSynthez[Page6],"Indéterminé")&gt;0,1,0)</f>
        <v>0</v>
      </c>
      <c r="AM313" s="223">
        <f>IF(COUNTIFS(TabSynthez[Test],"="&amp;$AE90&amp;".*",TabSynthez[Page7],"Indéterminé")&gt;0,1,0)</f>
        <v>0</v>
      </c>
      <c r="AN313" s="223">
        <f>IF(COUNTIFS(TabSynthez[Test],"="&amp;$AE90&amp;".*",TabSynthez[Page8],"Indéterminé")&gt;0,1,0)</f>
        <v>0</v>
      </c>
      <c r="AO313" s="223">
        <f>IF(COUNTIFS(TabSynthez[Test],"="&amp;$AE90&amp;".*",TabSynthez[Page9],"Indéterminé")&gt;0,1,0)</f>
        <v>0</v>
      </c>
      <c r="AP313" s="223">
        <f>IF(COUNTIFS(TabSynthez[Test],"="&amp;$AE90&amp;".*",TabSynthez[Page10],"Indéterminé")&gt;0,1,0)</f>
        <v>0</v>
      </c>
      <c r="AQ313" s="223">
        <f>IF(COUNTIFS(TabSynthez[Test],"="&amp;$AE90&amp;".*",TabSynthez[Page11],"Indéterminé")&gt;0,1,0)</f>
        <v>0</v>
      </c>
      <c r="AR313" s="223">
        <f>IF(COUNTIFS(TabSynthez[Test],"="&amp;$AE90&amp;".*",TabSynthez[Page12],"Indéterminé")&gt;0,1,0)</f>
        <v>0</v>
      </c>
      <c r="AS313" s="223">
        <f>IF(COUNTIFS(TabSynthez[Test],"="&amp;$AE90&amp;".*",TabSynthez[Page13],"Indéterminé")&gt;0,1,0)</f>
        <v>0</v>
      </c>
    </row>
    <row r="314" spans="30:45" x14ac:dyDescent="0.25">
      <c r="AD314" s="68"/>
      <c r="AE314" s="229" t="str">
        <f t="shared" si="21"/>
        <v>11.1</v>
      </c>
      <c r="AF314" s="9"/>
      <c r="AG314" s="223">
        <f>IF(COUNTIFS(TabSynthez[Test],"="&amp;$AE91&amp;".*",TabSynthez[Page1],"Indéterminé")&gt;0,1,0)</f>
        <v>0</v>
      </c>
      <c r="AH314" s="223">
        <f>IF(COUNTIFS(TabSynthez[Test],"="&amp;$AE91&amp;".*",TabSynthez[Page2],"Indéterminé")&gt;0,1,0)</f>
        <v>0</v>
      </c>
      <c r="AI314" s="223">
        <f>IF(COUNTIFS(TabSynthez[Test],"="&amp;$AE91&amp;".*",TabSynthez[Page3],"Indéterminé")&gt;0,1,0)</f>
        <v>0</v>
      </c>
      <c r="AJ314" s="223">
        <f>IF(COUNTIFS(TabSynthez[Test],"="&amp;$AE91&amp;".*",TabSynthez[Page4],"Indéterminé")&gt;0,1,0)</f>
        <v>0</v>
      </c>
      <c r="AK314" s="223">
        <f>IF(COUNTIFS(TabSynthez[Test],"="&amp;$AE91&amp;".*",TabSynthez[Page5],"Indéterminé")&gt;0,1,0)</f>
        <v>0</v>
      </c>
      <c r="AL314" s="223">
        <f>IF(COUNTIFS(TabSynthez[Test],"="&amp;$AE91&amp;".*",TabSynthez[Page6],"Indéterminé")&gt;0,1,0)</f>
        <v>0</v>
      </c>
      <c r="AM314" s="223">
        <f>IF(COUNTIFS(TabSynthez[Test],"="&amp;$AE91&amp;".*",TabSynthez[Page7],"Indéterminé")&gt;0,1,0)</f>
        <v>0</v>
      </c>
      <c r="AN314" s="223">
        <f>IF(COUNTIFS(TabSynthez[Test],"="&amp;$AE91&amp;".*",TabSynthez[Page8],"Indéterminé")&gt;0,1,0)</f>
        <v>0</v>
      </c>
      <c r="AO314" s="223">
        <f>IF(COUNTIFS(TabSynthez[Test],"="&amp;$AE91&amp;".*",TabSynthez[Page9],"Indéterminé")&gt;0,1,0)</f>
        <v>0</v>
      </c>
      <c r="AP314" s="223">
        <f>IF(COUNTIFS(TabSynthez[Test],"="&amp;$AE91&amp;".*",TabSynthez[Page10],"Indéterminé")&gt;0,1,0)</f>
        <v>0</v>
      </c>
      <c r="AQ314" s="223">
        <f>IF(COUNTIFS(TabSynthez[Test],"="&amp;$AE91&amp;".*",TabSynthez[Page11],"Indéterminé")&gt;0,1,0)</f>
        <v>0</v>
      </c>
      <c r="AR314" s="223">
        <f>IF(COUNTIFS(TabSynthez[Test],"="&amp;$AE91&amp;".*",TabSynthez[Page12],"Indéterminé")&gt;0,1,0)</f>
        <v>0</v>
      </c>
      <c r="AS314" s="223">
        <f>IF(COUNTIFS(TabSynthez[Test],"="&amp;$AE91&amp;".*",TabSynthez[Page13],"Indéterminé")&gt;0,1,0)</f>
        <v>0</v>
      </c>
    </row>
    <row r="315" spans="30:45" x14ac:dyDescent="0.25">
      <c r="AD315" s="68"/>
      <c r="AE315" s="229" t="str">
        <f t="shared" si="21"/>
        <v>11.2</v>
      </c>
      <c r="AF315" s="9"/>
      <c r="AG315" s="223">
        <f>IF(COUNTIFS(TabSynthez[Test],"="&amp;$AE92&amp;".*",TabSynthez[Page1],"Indéterminé")&gt;0,1,0)</f>
        <v>0</v>
      </c>
      <c r="AH315" s="223">
        <f>IF(COUNTIFS(TabSynthez[Test],"="&amp;$AE92&amp;".*",TabSynthez[Page2],"Indéterminé")&gt;0,1,0)</f>
        <v>0</v>
      </c>
      <c r="AI315" s="223">
        <f>IF(COUNTIFS(TabSynthez[Test],"="&amp;$AE92&amp;".*",TabSynthez[Page3],"Indéterminé")&gt;0,1,0)</f>
        <v>0</v>
      </c>
      <c r="AJ315" s="223">
        <f>IF(COUNTIFS(TabSynthez[Test],"="&amp;$AE92&amp;".*",TabSynthez[Page4],"Indéterminé")&gt;0,1,0)</f>
        <v>0</v>
      </c>
      <c r="AK315" s="223">
        <f>IF(COUNTIFS(TabSynthez[Test],"="&amp;$AE92&amp;".*",TabSynthez[Page5],"Indéterminé")&gt;0,1,0)</f>
        <v>0</v>
      </c>
      <c r="AL315" s="223">
        <f>IF(COUNTIFS(TabSynthez[Test],"="&amp;$AE92&amp;".*",TabSynthez[Page6],"Indéterminé")&gt;0,1,0)</f>
        <v>0</v>
      </c>
      <c r="AM315" s="223">
        <f>IF(COUNTIFS(TabSynthez[Test],"="&amp;$AE92&amp;".*",TabSynthez[Page7],"Indéterminé")&gt;0,1,0)</f>
        <v>0</v>
      </c>
      <c r="AN315" s="223">
        <f>IF(COUNTIFS(TabSynthez[Test],"="&amp;$AE92&amp;".*",TabSynthez[Page8],"Indéterminé")&gt;0,1,0)</f>
        <v>0</v>
      </c>
      <c r="AO315" s="223">
        <f>IF(COUNTIFS(TabSynthez[Test],"="&amp;$AE92&amp;".*",TabSynthez[Page9],"Indéterminé")&gt;0,1,0)</f>
        <v>0</v>
      </c>
      <c r="AP315" s="223">
        <f>IF(COUNTIFS(TabSynthez[Test],"="&amp;$AE92&amp;".*",TabSynthez[Page10],"Indéterminé")&gt;0,1,0)</f>
        <v>0</v>
      </c>
      <c r="AQ315" s="223">
        <f>IF(COUNTIFS(TabSynthez[Test],"="&amp;$AE92&amp;".*",TabSynthez[Page11],"Indéterminé")&gt;0,1,0)</f>
        <v>0</v>
      </c>
      <c r="AR315" s="223">
        <f>IF(COUNTIFS(TabSynthez[Test],"="&amp;$AE92&amp;".*",TabSynthez[Page12],"Indéterminé")&gt;0,1,0)</f>
        <v>0</v>
      </c>
      <c r="AS315" s="223">
        <f>IF(COUNTIFS(TabSynthez[Test],"="&amp;$AE92&amp;".*",TabSynthez[Page13],"Indéterminé")&gt;0,1,0)</f>
        <v>0</v>
      </c>
    </row>
    <row r="316" spans="30:45" x14ac:dyDescent="0.25">
      <c r="AD316" s="68"/>
      <c r="AE316" s="229" t="str">
        <f t="shared" si="21"/>
        <v>11.3</v>
      </c>
      <c r="AF316" s="9"/>
      <c r="AG316" s="223">
        <f>IF(COUNTIFS(TabSynthez[Test],"="&amp;$AE93&amp;".*",TabSynthez[Page1],"Indéterminé")&gt;0,1,0)</f>
        <v>0</v>
      </c>
      <c r="AH316" s="223">
        <f>IF(COUNTIFS(TabSynthez[Test],"="&amp;$AE93&amp;".*",TabSynthez[Page2],"Indéterminé")&gt;0,1,0)</f>
        <v>0</v>
      </c>
      <c r="AI316" s="223">
        <f>IF(COUNTIFS(TabSynthez[Test],"="&amp;$AE93&amp;".*",TabSynthez[Page3],"Indéterminé")&gt;0,1,0)</f>
        <v>0</v>
      </c>
      <c r="AJ316" s="223">
        <f>IF(COUNTIFS(TabSynthez[Test],"="&amp;$AE93&amp;".*",TabSynthez[Page4],"Indéterminé")&gt;0,1,0)</f>
        <v>0</v>
      </c>
      <c r="AK316" s="223">
        <f>IF(COUNTIFS(TabSynthez[Test],"="&amp;$AE93&amp;".*",TabSynthez[Page5],"Indéterminé")&gt;0,1,0)</f>
        <v>0</v>
      </c>
      <c r="AL316" s="223">
        <f>IF(COUNTIFS(TabSynthez[Test],"="&amp;$AE93&amp;".*",TabSynthez[Page6],"Indéterminé")&gt;0,1,0)</f>
        <v>0</v>
      </c>
      <c r="AM316" s="223">
        <f>IF(COUNTIFS(TabSynthez[Test],"="&amp;$AE93&amp;".*",TabSynthez[Page7],"Indéterminé")&gt;0,1,0)</f>
        <v>0</v>
      </c>
      <c r="AN316" s="223">
        <f>IF(COUNTIFS(TabSynthez[Test],"="&amp;$AE93&amp;".*",TabSynthez[Page8],"Indéterminé")&gt;0,1,0)</f>
        <v>0</v>
      </c>
      <c r="AO316" s="223">
        <f>IF(COUNTIFS(TabSynthez[Test],"="&amp;$AE93&amp;".*",TabSynthez[Page9],"Indéterminé")&gt;0,1,0)</f>
        <v>0</v>
      </c>
      <c r="AP316" s="223">
        <f>IF(COUNTIFS(TabSynthez[Test],"="&amp;$AE93&amp;".*",TabSynthez[Page10],"Indéterminé")&gt;0,1,0)</f>
        <v>0</v>
      </c>
      <c r="AQ316" s="223">
        <f>IF(COUNTIFS(TabSynthez[Test],"="&amp;$AE93&amp;".*",TabSynthez[Page11],"Indéterminé")&gt;0,1,0)</f>
        <v>0</v>
      </c>
      <c r="AR316" s="223">
        <f>IF(COUNTIFS(TabSynthez[Test],"="&amp;$AE93&amp;".*",TabSynthez[Page12],"Indéterminé")&gt;0,1,0)</f>
        <v>0</v>
      </c>
      <c r="AS316" s="223">
        <f>IF(COUNTIFS(TabSynthez[Test],"="&amp;$AE93&amp;".*",TabSynthez[Page13],"Indéterminé")&gt;0,1,0)</f>
        <v>0</v>
      </c>
    </row>
    <row r="317" spans="30:45" x14ac:dyDescent="0.25">
      <c r="AD317" s="68"/>
      <c r="AE317" s="229" t="str">
        <f t="shared" si="21"/>
        <v>11.4</v>
      </c>
      <c r="AF317" s="9"/>
      <c r="AG317" s="223">
        <f>IF(COUNTIFS(TabSynthez[Test],"="&amp;$AE94&amp;".*",TabSynthez[Page1],"Indéterminé")&gt;0,1,0)</f>
        <v>0</v>
      </c>
      <c r="AH317" s="223">
        <f>IF(COUNTIFS(TabSynthez[Test],"="&amp;$AE94&amp;".*",TabSynthez[Page2],"Indéterminé")&gt;0,1,0)</f>
        <v>0</v>
      </c>
      <c r="AI317" s="223">
        <f>IF(COUNTIFS(TabSynthez[Test],"="&amp;$AE94&amp;".*",TabSynthez[Page3],"Indéterminé")&gt;0,1,0)</f>
        <v>0</v>
      </c>
      <c r="AJ317" s="223">
        <f>IF(COUNTIFS(TabSynthez[Test],"="&amp;$AE94&amp;".*",TabSynthez[Page4],"Indéterminé")&gt;0,1,0)</f>
        <v>0</v>
      </c>
      <c r="AK317" s="223">
        <f>IF(COUNTIFS(TabSynthez[Test],"="&amp;$AE94&amp;".*",TabSynthez[Page5],"Indéterminé")&gt;0,1,0)</f>
        <v>0</v>
      </c>
      <c r="AL317" s="223">
        <f>IF(COUNTIFS(TabSynthez[Test],"="&amp;$AE94&amp;".*",TabSynthez[Page6],"Indéterminé")&gt;0,1,0)</f>
        <v>0</v>
      </c>
      <c r="AM317" s="223">
        <f>IF(COUNTIFS(TabSynthez[Test],"="&amp;$AE94&amp;".*",TabSynthez[Page7],"Indéterminé")&gt;0,1,0)</f>
        <v>0</v>
      </c>
      <c r="AN317" s="223">
        <f>IF(COUNTIFS(TabSynthez[Test],"="&amp;$AE94&amp;".*",TabSynthez[Page8],"Indéterminé")&gt;0,1,0)</f>
        <v>0</v>
      </c>
      <c r="AO317" s="223">
        <f>IF(COUNTIFS(TabSynthez[Test],"="&amp;$AE94&amp;".*",TabSynthez[Page9],"Indéterminé")&gt;0,1,0)</f>
        <v>0</v>
      </c>
      <c r="AP317" s="223">
        <f>IF(COUNTIFS(TabSynthez[Test],"="&amp;$AE94&amp;".*",TabSynthez[Page10],"Indéterminé")&gt;0,1,0)</f>
        <v>0</v>
      </c>
      <c r="AQ317" s="223">
        <f>IF(COUNTIFS(TabSynthez[Test],"="&amp;$AE94&amp;".*",TabSynthez[Page11],"Indéterminé")&gt;0,1,0)</f>
        <v>0</v>
      </c>
      <c r="AR317" s="223">
        <f>IF(COUNTIFS(TabSynthez[Test],"="&amp;$AE94&amp;".*",TabSynthez[Page12],"Indéterminé")&gt;0,1,0)</f>
        <v>0</v>
      </c>
      <c r="AS317" s="223">
        <f>IF(COUNTIFS(TabSynthez[Test],"="&amp;$AE94&amp;".*",TabSynthez[Page13],"Indéterminé")&gt;0,1,0)</f>
        <v>0</v>
      </c>
    </row>
    <row r="318" spans="30:45" x14ac:dyDescent="0.25">
      <c r="AD318" s="68"/>
      <c r="AE318" s="229" t="str">
        <f t="shared" si="21"/>
        <v>11.5</v>
      </c>
      <c r="AF318" s="9"/>
      <c r="AG318" s="223">
        <f>IF(COUNTIFS(TabSynthez[Test],"="&amp;$AE95&amp;".*",TabSynthez[Page1],"Indéterminé")&gt;0,1,0)</f>
        <v>0</v>
      </c>
      <c r="AH318" s="223">
        <f>IF(COUNTIFS(TabSynthez[Test],"="&amp;$AE95&amp;".*",TabSynthez[Page2],"Indéterminé")&gt;0,1,0)</f>
        <v>0</v>
      </c>
      <c r="AI318" s="223">
        <f>IF(COUNTIFS(TabSynthez[Test],"="&amp;$AE95&amp;".*",TabSynthez[Page3],"Indéterminé")&gt;0,1,0)</f>
        <v>0</v>
      </c>
      <c r="AJ318" s="223">
        <f>IF(COUNTIFS(TabSynthez[Test],"="&amp;$AE95&amp;".*",TabSynthez[Page4],"Indéterminé")&gt;0,1,0)</f>
        <v>0</v>
      </c>
      <c r="AK318" s="223">
        <f>IF(COUNTIFS(TabSynthez[Test],"="&amp;$AE95&amp;".*",TabSynthez[Page5],"Indéterminé")&gt;0,1,0)</f>
        <v>0</v>
      </c>
      <c r="AL318" s="223">
        <f>IF(COUNTIFS(TabSynthez[Test],"="&amp;$AE95&amp;".*",TabSynthez[Page6],"Indéterminé")&gt;0,1,0)</f>
        <v>0</v>
      </c>
      <c r="AM318" s="223">
        <f>IF(COUNTIFS(TabSynthez[Test],"="&amp;$AE95&amp;".*",TabSynthez[Page7],"Indéterminé")&gt;0,1,0)</f>
        <v>0</v>
      </c>
      <c r="AN318" s="223">
        <f>IF(COUNTIFS(TabSynthez[Test],"="&amp;$AE95&amp;".*",TabSynthez[Page8],"Indéterminé")&gt;0,1,0)</f>
        <v>0</v>
      </c>
      <c r="AO318" s="223">
        <f>IF(COUNTIFS(TabSynthez[Test],"="&amp;$AE95&amp;".*",TabSynthez[Page9],"Indéterminé")&gt;0,1,0)</f>
        <v>0</v>
      </c>
      <c r="AP318" s="223">
        <f>IF(COUNTIFS(TabSynthez[Test],"="&amp;$AE95&amp;".*",TabSynthez[Page10],"Indéterminé")&gt;0,1,0)</f>
        <v>0</v>
      </c>
      <c r="AQ318" s="223">
        <f>IF(COUNTIFS(TabSynthez[Test],"="&amp;$AE95&amp;".*",TabSynthez[Page11],"Indéterminé")&gt;0,1,0)</f>
        <v>0</v>
      </c>
      <c r="AR318" s="223">
        <f>IF(COUNTIFS(TabSynthez[Test],"="&amp;$AE95&amp;".*",TabSynthez[Page12],"Indéterminé")&gt;0,1,0)</f>
        <v>0</v>
      </c>
      <c r="AS318" s="223">
        <f>IF(COUNTIFS(TabSynthez[Test],"="&amp;$AE95&amp;".*",TabSynthez[Page13],"Indéterminé")&gt;0,1,0)</f>
        <v>0</v>
      </c>
    </row>
    <row r="319" spans="30:45" x14ac:dyDescent="0.25">
      <c r="AD319" s="68"/>
      <c r="AE319" s="229" t="str">
        <f t="shared" si="21"/>
        <v>11.6</v>
      </c>
      <c r="AF319" s="9"/>
      <c r="AG319" s="223">
        <f>IF(COUNTIFS(TabSynthez[Test],"="&amp;$AE96&amp;".*",TabSynthez[Page1],"Indéterminé")&gt;0,1,0)</f>
        <v>0</v>
      </c>
      <c r="AH319" s="223">
        <f>IF(COUNTIFS(TabSynthez[Test],"="&amp;$AE96&amp;".*",TabSynthez[Page2],"Indéterminé")&gt;0,1,0)</f>
        <v>0</v>
      </c>
      <c r="AI319" s="223">
        <f>IF(COUNTIFS(TabSynthez[Test],"="&amp;$AE96&amp;".*",TabSynthez[Page3],"Indéterminé")&gt;0,1,0)</f>
        <v>0</v>
      </c>
      <c r="AJ319" s="223">
        <f>IF(COUNTIFS(TabSynthez[Test],"="&amp;$AE96&amp;".*",TabSynthez[Page4],"Indéterminé")&gt;0,1,0)</f>
        <v>0</v>
      </c>
      <c r="AK319" s="223">
        <f>IF(COUNTIFS(TabSynthez[Test],"="&amp;$AE96&amp;".*",TabSynthez[Page5],"Indéterminé")&gt;0,1,0)</f>
        <v>0</v>
      </c>
      <c r="AL319" s="223">
        <f>IF(COUNTIFS(TabSynthez[Test],"="&amp;$AE96&amp;".*",TabSynthez[Page6],"Indéterminé")&gt;0,1,0)</f>
        <v>0</v>
      </c>
      <c r="AM319" s="223">
        <f>IF(COUNTIFS(TabSynthez[Test],"="&amp;$AE96&amp;".*",TabSynthez[Page7],"Indéterminé")&gt;0,1,0)</f>
        <v>0</v>
      </c>
      <c r="AN319" s="223">
        <f>IF(COUNTIFS(TabSynthez[Test],"="&amp;$AE96&amp;".*",TabSynthez[Page8],"Indéterminé")&gt;0,1,0)</f>
        <v>0</v>
      </c>
      <c r="AO319" s="223">
        <f>IF(COUNTIFS(TabSynthez[Test],"="&amp;$AE96&amp;".*",TabSynthez[Page9],"Indéterminé")&gt;0,1,0)</f>
        <v>0</v>
      </c>
      <c r="AP319" s="223">
        <f>IF(COUNTIFS(TabSynthez[Test],"="&amp;$AE96&amp;".*",TabSynthez[Page10],"Indéterminé")&gt;0,1,0)</f>
        <v>0</v>
      </c>
      <c r="AQ319" s="223">
        <f>IF(COUNTIFS(TabSynthez[Test],"="&amp;$AE96&amp;".*",TabSynthez[Page11],"Indéterminé")&gt;0,1,0)</f>
        <v>0</v>
      </c>
      <c r="AR319" s="223">
        <f>IF(COUNTIFS(TabSynthez[Test],"="&amp;$AE96&amp;".*",TabSynthez[Page12],"Indéterminé")&gt;0,1,0)</f>
        <v>0</v>
      </c>
      <c r="AS319" s="223">
        <f>IF(COUNTIFS(TabSynthez[Test],"="&amp;$AE96&amp;".*",TabSynthez[Page13],"Indéterminé")&gt;0,1,0)</f>
        <v>0</v>
      </c>
    </row>
    <row r="320" spans="30:45" x14ac:dyDescent="0.25">
      <c r="AD320" s="68"/>
      <c r="AE320" s="229" t="str">
        <f t="shared" si="21"/>
        <v>11.7</v>
      </c>
      <c r="AF320" s="9"/>
      <c r="AG320" s="223">
        <f>IF(COUNTIFS(TabSynthez[Test],"="&amp;$AE97&amp;".*",TabSynthez[Page1],"Indéterminé")&gt;0,1,0)</f>
        <v>0</v>
      </c>
      <c r="AH320" s="223">
        <f>IF(COUNTIFS(TabSynthez[Test],"="&amp;$AE97&amp;".*",TabSynthez[Page2],"Indéterminé")&gt;0,1,0)</f>
        <v>0</v>
      </c>
      <c r="AI320" s="223">
        <f>IF(COUNTIFS(TabSynthez[Test],"="&amp;$AE97&amp;".*",TabSynthez[Page3],"Indéterminé")&gt;0,1,0)</f>
        <v>0</v>
      </c>
      <c r="AJ320" s="223">
        <f>IF(COUNTIFS(TabSynthez[Test],"="&amp;$AE97&amp;".*",TabSynthez[Page4],"Indéterminé")&gt;0,1,0)</f>
        <v>0</v>
      </c>
      <c r="AK320" s="223">
        <f>IF(COUNTIFS(TabSynthez[Test],"="&amp;$AE97&amp;".*",TabSynthez[Page5],"Indéterminé")&gt;0,1,0)</f>
        <v>0</v>
      </c>
      <c r="AL320" s="223">
        <f>IF(COUNTIFS(TabSynthez[Test],"="&amp;$AE97&amp;".*",TabSynthez[Page6],"Indéterminé")&gt;0,1,0)</f>
        <v>0</v>
      </c>
      <c r="AM320" s="223">
        <f>IF(COUNTIFS(TabSynthez[Test],"="&amp;$AE97&amp;".*",TabSynthez[Page7],"Indéterminé")&gt;0,1,0)</f>
        <v>0</v>
      </c>
      <c r="AN320" s="223">
        <f>IF(COUNTIFS(TabSynthez[Test],"="&amp;$AE97&amp;".*",TabSynthez[Page8],"Indéterminé")&gt;0,1,0)</f>
        <v>0</v>
      </c>
      <c r="AO320" s="223">
        <f>IF(COUNTIFS(TabSynthez[Test],"="&amp;$AE97&amp;".*",TabSynthez[Page9],"Indéterminé")&gt;0,1,0)</f>
        <v>0</v>
      </c>
      <c r="AP320" s="223">
        <f>IF(COUNTIFS(TabSynthez[Test],"="&amp;$AE97&amp;".*",TabSynthez[Page10],"Indéterminé")&gt;0,1,0)</f>
        <v>0</v>
      </c>
      <c r="AQ320" s="223">
        <f>IF(COUNTIFS(TabSynthez[Test],"="&amp;$AE97&amp;".*",TabSynthez[Page11],"Indéterminé")&gt;0,1,0)</f>
        <v>0</v>
      </c>
      <c r="AR320" s="223">
        <f>IF(COUNTIFS(TabSynthez[Test],"="&amp;$AE97&amp;".*",TabSynthez[Page12],"Indéterminé")&gt;0,1,0)</f>
        <v>0</v>
      </c>
      <c r="AS320" s="223">
        <f>IF(COUNTIFS(TabSynthez[Test],"="&amp;$AE97&amp;".*",TabSynthez[Page13],"Indéterminé")&gt;0,1,0)</f>
        <v>0</v>
      </c>
    </row>
    <row r="321" spans="30:45" x14ac:dyDescent="0.25">
      <c r="AD321" s="68"/>
      <c r="AE321" s="229" t="str">
        <f t="shared" si="21"/>
        <v>11.8</v>
      </c>
      <c r="AF321" s="9"/>
      <c r="AG321" s="223">
        <f>IF(COUNTIFS(TabSynthez[Test],"="&amp;$AE98&amp;".*",TabSynthez[Page1],"Indéterminé")&gt;0,1,0)</f>
        <v>0</v>
      </c>
      <c r="AH321" s="223">
        <f>IF(COUNTIFS(TabSynthez[Test],"="&amp;$AE98&amp;".*",TabSynthez[Page2],"Indéterminé")&gt;0,1,0)</f>
        <v>0</v>
      </c>
      <c r="AI321" s="223">
        <f>IF(COUNTIFS(TabSynthez[Test],"="&amp;$AE98&amp;".*",TabSynthez[Page3],"Indéterminé")&gt;0,1,0)</f>
        <v>0</v>
      </c>
      <c r="AJ321" s="223">
        <f>IF(COUNTIFS(TabSynthez[Test],"="&amp;$AE98&amp;".*",TabSynthez[Page4],"Indéterminé")&gt;0,1,0)</f>
        <v>0</v>
      </c>
      <c r="AK321" s="223">
        <f>IF(COUNTIFS(TabSynthez[Test],"="&amp;$AE98&amp;".*",TabSynthez[Page5],"Indéterminé")&gt;0,1,0)</f>
        <v>0</v>
      </c>
      <c r="AL321" s="223">
        <f>IF(COUNTIFS(TabSynthez[Test],"="&amp;$AE98&amp;".*",TabSynthez[Page6],"Indéterminé")&gt;0,1,0)</f>
        <v>0</v>
      </c>
      <c r="AM321" s="223">
        <f>IF(COUNTIFS(TabSynthez[Test],"="&amp;$AE98&amp;".*",TabSynthez[Page7],"Indéterminé")&gt;0,1,0)</f>
        <v>0</v>
      </c>
      <c r="AN321" s="223">
        <f>IF(COUNTIFS(TabSynthez[Test],"="&amp;$AE98&amp;".*",TabSynthez[Page8],"Indéterminé")&gt;0,1,0)</f>
        <v>0</v>
      </c>
      <c r="AO321" s="223">
        <f>IF(COUNTIFS(TabSynthez[Test],"="&amp;$AE98&amp;".*",TabSynthez[Page9],"Indéterminé")&gt;0,1,0)</f>
        <v>0</v>
      </c>
      <c r="AP321" s="223">
        <f>IF(COUNTIFS(TabSynthez[Test],"="&amp;$AE98&amp;".*",TabSynthez[Page10],"Indéterminé")&gt;0,1,0)</f>
        <v>0</v>
      </c>
      <c r="AQ321" s="223">
        <f>IF(COUNTIFS(TabSynthez[Test],"="&amp;$AE98&amp;".*",TabSynthez[Page11],"Indéterminé")&gt;0,1,0)</f>
        <v>0</v>
      </c>
      <c r="AR321" s="223">
        <f>IF(COUNTIFS(TabSynthez[Test],"="&amp;$AE98&amp;".*",TabSynthez[Page12],"Indéterminé")&gt;0,1,0)</f>
        <v>0</v>
      </c>
      <c r="AS321" s="223">
        <f>IF(COUNTIFS(TabSynthez[Test],"="&amp;$AE98&amp;".*",TabSynthez[Page13],"Indéterminé")&gt;0,1,0)</f>
        <v>0</v>
      </c>
    </row>
    <row r="322" spans="30:45" x14ac:dyDescent="0.25">
      <c r="AD322" s="68"/>
      <c r="AE322" s="229" t="str">
        <f t="shared" si="21"/>
        <v>11.9</v>
      </c>
      <c r="AF322" s="9"/>
      <c r="AG322" s="223">
        <f>IF(COUNTIFS(TabSynthez[Test],"="&amp;$AE99&amp;".*",TabSynthez[Page1],"Indéterminé")&gt;0,1,0)</f>
        <v>0</v>
      </c>
      <c r="AH322" s="223">
        <f>IF(COUNTIFS(TabSynthez[Test],"="&amp;$AE99&amp;".*",TabSynthez[Page2],"Indéterminé")&gt;0,1,0)</f>
        <v>0</v>
      </c>
      <c r="AI322" s="223">
        <f>IF(COUNTIFS(TabSynthez[Test],"="&amp;$AE99&amp;".*",TabSynthez[Page3],"Indéterminé")&gt;0,1,0)</f>
        <v>0</v>
      </c>
      <c r="AJ322" s="223">
        <f>IF(COUNTIFS(TabSynthez[Test],"="&amp;$AE99&amp;".*",TabSynthez[Page4],"Indéterminé")&gt;0,1,0)</f>
        <v>0</v>
      </c>
      <c r="AK322" s="223">
        <f>IF(COUNTIFS(TabSynthez[Test],"="&amp;$AE99&amp;".*",TabSynthez[Page5],"Indéterminé")&gt;0,1,0)</f>
        <v>0</v>
      </c>
      <c r="AL322" s="223">
        <f>IF(COUNTIFS(TabSynthez[Test],"="&amp;$AE99&amp;".*",TabSynthez[Page6],"Indéterminé")&gt;0,1,0)</f>
        <v>0</v>
      </c>
      <c r="AM322" s="223">
        <f>IF(COUNTIFS(TabSynthez[Test],"="&amp;$AE99&amp;".*",TabSynthez[Page7],"Indéterminé")&gt;0,1,0)</f>
        <v>0</v>
      </c>
      <c r="AN322" s="223">
        <f>IF(COUNTIFS(TabSynthez[Test],"="&amp;$AE99&amp;".*",TabSynthez[Page8],"Indéterminé")&gt;0,1,0)</f>
        <v>0</v>
      </c>
      <c r="AO322" s="223">
        <f>IF(COUNTIFS(TabSynthez[Test],"="&amp;$AE99&amp;".*",TabSynthez[Page9],"Indéterminé")&gt;0,1,0)</f>
        <v>0</v>
      </c>
      <c r="AP322" s="223">
        <f>IF(COUNTIFS(TabSynthez[Test],"="&amp;$AE99&amp;".*",TabSynthez[Page10],"Indéterminé")&gt;0,1,0)</f>
        <v>0</v>
      </c>
      <c r="AQ322" s="223">
        <f>IF(COUNTIFS(TabSynthez[Test],"="&amp;$AE99&amp;".*",TabSynthez[Page11],"Indéterminé")&gt;0,1,0)</f>
        <v>0</v>
      </c>
      <c r="AR322" s="223">
        <f>IF(COUNTIFS(TabSynthez[Test],"="&amp;$AE99&amp;".*",TabSynthez[Page12],"Indéterminé")&gt;0,1,0)</f>
        <v>0</v>
      </c>
      <c r="AS322" s="223">
        <f>IF(COUNTIFS(TabSynthez[Test],"="&amp;$AE99&amp;".*",TabSynthez[Page13],"Indéterminé")&gt;0,1,0)</f>
        <v>0</v>
      </c>
    </row>
    <row r="323" spans="30:45" x14ac:dyDescent="0.25">
      <c r="AD323" s="68"/>
      <c r="AE323" s="229" t="str">
        <f t="shared" si="21"/>
        <v>11.10</v>
      </c>
      <c r="AF323" s="9"/>
      <c r="AG323" s="223">
        <f>IF(COUNTIFS(TabSynthez[Test],"="&amp;$AE100&amp;".*",TabSynthez[Page1],"Indéterminé")&gt;0,1,0)</f>
        <v>0</v>
      </c>
      <c r="AH323" s="223">
        <f>IF(COUNTIFS(TabSynthez[Test],"="&amp;$AE100&amp;".*",TabSynthez[Page2],"Indéterminé")&gt;0,1,0)</f>
        <v>0</v>
      </c>
      <c r="AI323" s="223">
        <f>IF(COUNTIFS(TabSynthez[Test],"="&amp;$AE100&amp;".*",TabSynthez[Page3],"Indéterminé")&gt;0,1,0)</f>
        <v>0</v>
      </c>
      <c r="AJ323" s="223">
        <f>IF(COUNTIFS(TabSynthez[Test],"="&amp;$AE100&amp;".*",TabSynthez[Page4],"Indéterminé")&gt;0,1,0)</f>
        <v>0</v>
      </c>
      <c r="AK323" s="223">
        <f>IF(COUNTIFS(TabSynthez[Test],"="&amp;$AE100&amp;".*",TabSynthez[Page5],"Indéterminé")&gt;0,1,0)</f>
        <v>0</v>
      </c>
      <c r="AL323" s="223">
        <f>IF(COUNTIFS(TabSynthez[Test],"="&amp;$AE100&amp;".*",TabSynthez[Page6],"Indéterminé")&gt;0,1,0)</f>
        <v>0</v>
      </c>
      <c r="AM323" s="223">
        <f>IF(COUNTIFS(TabSynthez[Test],"="&amp;$AE100&amp;".*",TabSynthez[Page7],"Indéterminé")&gt;0,1,0)</f>
        <v>0</v>
      </c>
      <c r="AN323" s="223">
        <f>IF(COUNTIFS(TabSynthez[Test],"="&amp;$AE100&amp;".*",TabSynthez[Page8],"Indéterminé")&gt;0,1,0)</f>
        <v>0</v>
      </c>
      <c r="AO323" s="223">
        <f>IF(COUNTIFS(TabSynthez[Test],"="&amp;$AE100&amp;".*",TabSynthez[Page9],"Indéterminé")&gt;0,1,0)</f>
        <v>0</v>
      </c>
      <c r="AP323" s="223">
        <f>IF(COUNTIFS(TabSynthez[Test],"="&amp;$AE100&amp;".*",TabSynthez[Page10],"Indéterminé")&gt;0,1,0)</f>
        <v>0</v>
      </c>
      <c r="AQ323" s="223">
        <f>IF(COUNTIFS(TabSynthez[Test],"="&amp;$AE100&amp;".*",TabSynthez[Page11],"Indéterminé")&gt;0,1,0)</f>
        <v>0</v>
      </c>
      <c r="AR323" s="223">
        <f>IF(COUNTIFS(TabSynthez[Test],"="&amp;$AE100&amp;".*",TabSynthez[Page12],"Indéterminé")&gt;0,1,0)</f>
        <v>0</v>
      </c>
      <c r="AS323" s="223">
        <f>IF(COUNTIFS(TabSynthez[Test],"="&amp;$AE100&amp;".*",TabSynthez[Page13],"Indéterminé")&gt;0,1,0)</f>
        <v>0</v>
      </c>
    </row>
    <row r="324" spans="30:45" x14ac:dyDescent="0.25">
      <c r="AD324" s="68"/>
      <c r="AE324" s="229" t="str">
        <f t="shared" si="21"/>
        <v>11.11</v>
      </c>
      <c r="AF324" s="9"/>
      <c r="AG324" s="223">
        <f>IF(COUNTIFS(TabSynthez[Test],"="&amp;$AE101&amp;".*",TabSynthez[Page1],"Indéterminé")&gt;0,1,0)</f>
        <v>0</v>
      </c>
      <c r="AH324" s="223">
        <f>IF(COUNTIFS(TabSynthez[Test],"="&amp;$AE101&amp;".*",TabSynthez[Page2],"Indéterminé")&gt;0,1,0)</f>
        <v>0</v>
      </c>
      <c r="AI324" s="223">
        <f>IF(COUNTIFS(TabSynthez[Test],"="&amp;$AE101&amp;".*",TabSynthez[Page3],"Indéterminé")&gt;0,1,0)</f>
        <v>0</v>
      </c>
      <c r="AJ324" s="223">
        <f>IF(COUNTIFS(TabSynthez[Test],"="&amp;$AE101&amp;".*",TabSynthez[Page4],"Indéterminé")&gt;0,1,0)</f>
        <v>0</v>
      </c>
      <c r="AK324" s="223">
        <f>IF(COUNTIFS(TabSynthez[Test],"="&amp;$AE101&amp;".*",TabSynthez[Page5],"Indéterminé")&gt;0,1,0)</f>
        <v>0</v>
      </c>
      <c r="AL324" s="223">
        <f>IF(COUNTIFS(TabSynthez[Test],"="&amp;$AE101&amp;".*",TabSynthez[Page6],"Indéterminé")&gt;0,1,0)</f>
        <v>0</v>
      </c>
      <c r="AM324" s="223">
        <f>IF(COUNTIFS(TabSynthez[Test],"="&amp;$AE101&amp;".*",TabSynthez[Page7],"Indéterminé")&gt;0,1,0)</f>
        <v>0</v>
      </c>
      <c r="AN324" s="223">
        <f>IF(COUNTIFS(TabSynthez[Test],"="&amp;$AE101&amp;".*",TabSynthez[Page8],"Indéterminé")&gt;0,1,0)</f>
        <v>0</v>
      </c>
      <c r="AO324" s="223">
        <f>IF(COUNTIFS(TabSynthez[Test],"="&amp;$AE101&amp;".*",TabSynthez[Page9],"Indéterminé")&gt;0,1,0)</f>
        <v>0</v>
      </c>
      <c r="AP324" s="223">
        <f>IF(COUNTIFS(TabSynthez[Test],"="&amp;$AE101&amp;".*",TabSynthez[Page10],"Indéterminé")&gt;0,1,0)</f>
        <v>0</v>
      </c>
      <c r="AQ324" s="223">
        <f>IF(COUNTIFS(TabSynthez[Test],"="&amp;$AE101&amp;".*",TabSynthez[Page11],"Indéterminé")&gt;0,1,0)</f>
        <v>0</v>
      </c>
      <c r="AR324" s="223">
        <f>IF(COUNTIFS(TabSynthez[Test],"="&amp;$AE101&amp;".*",TabSynthez[Page12],"Indéterminé")&gt;0,1,0)</f>
        <v>0</v>
      </c>
      <c r="AS324" s="223">
        <f>IF(COUNTIFS(TabSynthez[Test],"="&amp;$AE101&amp;".*",TabSynthez[Page13],"Indéterminé")&gt;0,1,0)</f>
        <v>0</v>
      </c>
    </row>
    <row r="325" spans="30:45" x14ac:dyDescent="0.25">
      <c r="AD325" s="68"/>
      <c r="AE325" s="229" t="str">
        <f t="shared" si="21"/>
        <v>11.12</v>
      </c>
      <c r="AF325" s="9"/>
      <c r="AG325" s="223">
        <f>IF(COUNTIFS(TabSynthez[Test],"="&amp;$AE102&amp;".*",TabSynthez[Page1],"Indéterminé")&gt;0,1,0)</f>
        <v>0</v>
      </c>
      <c r="AH325" s="223">
        <f>IF(COUNTIFS(TabSynthez[Test],"="&amp;$AE102&amp;".*",TabSynthez[Page2],"Indéterminé")&gt;0,1,0)</f>
        <v>0</v>
      </c>
      <c r="AI325" s="223">
        <f>IF(COUNTIFS(TabSynthez[Test],"="&amp;$AE102&amp;".*",TabSynthez[Page3],"Indéterminé")&gt;0,1,0)</f>
        <v>0</v>
      </c>
      <c r="AJ325" s="223">
        <f>IF(COUNTIFS(TabSynthez[Test],"="&amp;$AE102&amp;".*",TabSynthez[Page4],"Indéterminé")&gt;0,1,0)</f>
        <v>0</v>
      </c>
      <c r="AK325" s="223">
        <f>IF(COUNTIFS(TabSynthez[Test],"="&amp;$AE102&amp;".*",TabSynthez[Page5],"Indéterminé")&gt;0,1,0)</f>
        <v>0</v>
      </c>
      <c r="AL325" s="223">
        <f>IF(COUNTIFS(TabSynthez[Test],"="&amp;$AE102&amp;".*",TabSynthez[Page6],"Indéterminé")&gt;0,1,0)</f>
        <v>0</v>
      </c>
      <c r="AM325" s="223">
        <f>IF(COUNTIFS(TabSynthez[Test],"="&amp;$AE102&amp;".*",TabSynthez[Page7],"Indéterminé")&gt;0,1,0)</f>
        <v>0</v>
      </c>
      <c r="AN325" s="223">
        <f>IF(COUNTIFS(TabSynthez[Test],"="&amp;$AE102&amp;".*",TabSynthez[Page8],"Indéterminé")&gt;0,1,0)</f>
        <v>0</v>
      </c>
      <c r="AO325" s="223">
        <f>IF(COUNTIFS(TabSynthez[Test],"="&amp;$AE102&amp;".*",TabSynthez[Page9],"Indéterminé")&gt;0,1,0)</f>
        <v>0</v>
      </c>
      <c r="AP325" s="223">
        <f>IF(COUNTIFS(TabSynthez[Test],"="&amp;$AE102&amp;".*",TabSynthez[Page10],"Indéterminé")&gt;0,1,0)</f>
        <v>0</v>
      </c>
      <c r="AQ325" s="223">
        <f>IF(COUNTIFS(TabSynthez[Test],"="&amp;$AE102&amp;".*",TabSynthez[Page11],"Indéterminé")&gt;0,1,0)</f>
        <v>0</v>
      </c>
      <c r="AR325" s="223">
        <f>IF(COUNTIFS(TabSynthez[Test],"="&amp;$AE102&amp;".*",TabSynthez[Page12],"Indéterminé")&gt;0,1,0)</f>
        <v>0</v>
      </c>
      <c r="AS325" s="223">
        <f>IF(COUNTIFS(TabSynthez[Test],"="&amp;$AE102&amp;".*",TabSynthez[Page13],"Indéterminé")&gt;0,1,0)</f>
        <v>0</v>
      </c>
    </row>
    <row r="326" spans="30:45" x14ac:dyDescent="0.25">
      <c r="AD326" s="68"/>
      <c r="AE326" s="229" t="str">
        <f t="shared" si="21"/>
        <v>11.13</v>
      </c>
      <c r="AF326" s="9"/>
      <c r="AG326" s="223">
        <f>IF(COUNTIFS(TabSynthez[Test],"="&amp;$AE103&amp;".*",TabSynthez[Page1],"Indéterminé")&gt;0,1,0)</f>
        <v>0</v>
      </c>
      <c r="AH326" s="223">
        <f>IF(COUNTIFS(TabSynthez[Test],"="&amp;$AE103&amp;".*",TabSynthez[Page2],"Indéterminé")&gt;0,1,0)</f>
        <v>0</v>
      </c>
      <c r="AI326" s="223">
        <f>IF(COUNTIFS(TabSynthez[Test],"="&amp;$AE103&amp;".*",TabSynthez[Page3],"Indéterminé")&gt;0,1,0)</f>
        <v>0</v>
      </c>
      <c r="AJ326" s="223">
        <f>IF(COUNTIFS(TabSynthez[Test],"="&amp;$AE103&amp;".*",TabSynthez[Page4],"Indéterminé")&gt;0,1,0)</f>
        <v>0</v>
      </c>
      <c r="AK326" s="223">
        <f>IF(COUNTIFS(TabSynthez[Test],"="&amp;$AE103&amp;".*",TabSynthez[Page5],"Indéterminé")&gt;0,1,0)</f>
        <v>0</v>
      </c>
      <c r="AL326" s="223">
        <f>IF(COUNTIFS(TabSynthez[Test],"="&amp;$AE103&amp;".*",TabSynthez[Page6],"Indéterminé")&gt;0,1,0)</f>
        <v>0</v>
      </c>
      <c r="AM326" s="223">
        <f>IF(COUNTIFS(TabSynthez[Test],"="&amp;$AE103&amp;".*",TabSynthez[Page7],"Indéterminé")&gt;0,1,0)</f>
        <v>0</v>
      </c>
      <c r="AN326" s="223">
        <f>IF(COUNTIFS(TabSynthez[Test],"="&amp;$AE103&amp;".*",TabSynthez[Page8],"Indéterminé")&gt;0,1,0)</f>
        <v>0</v>
      </c>
      <c r="AO326" s="223">
        <f>IF(COUNTIFS(TabSynthez[Test],"="&amp;$AE103&amp;".*",TabSynthez[Page9],"Indéterminé")&gt;0,1,0)</f>
        <v>0</v>
      </c>
      <c r="AP326" s="223">
        <f>IF(COUNTIFS(TabSynthez[Test],"="&amp;$AE103&amp;".*",TabSynthez[Page10],"Indéterminé")&gt;0,1,0)</f>
        <v>0</v>
      </c>
      <c r="AQ326" s="223">
        <f>IF(COUNTIFS(TabSynthez[Test],"="&amp;$AE103&amp;".*",TabSynthez[Page11],"Indéterminé")&gt;0,1,0)</f>
        <v>0</v>
      </c>
      <c r="AR326" s="223">
        <f>IF(COUNTIFS(TabSynthez[Test],"="&amp;$AE103&amp;".*",TabSynthez[Page12],"Indéterminé")&gt;0,1,0)</f>
        <v>0</v>
      </c>
      <c r="AS326" s="223">
        <f>IF(COUNTIFS(TabSynthez[Test],"="&amp;$AE103&amp;".*",TabSynthez[Page13],"Indéterminé")&gt;0,1,0)</f>
        <v>0</v>
      </c>
    </row>
    <row r="327" spans="30:45" x14ac:dyDescent="0.25">
      <c r="AD327" s="68"/>
      <c r="AE327" s="229" t="str">
        <f t="shared" si="21"/>
        <v>12.1</v>
      </c>
      <c r="AF327" s="9"/>
      <c r="AG327" s="223">
        <f>IF(COUNTIFS(TabSynthez[Test],"="&amp;$AE104&amp;".*",TabSynthez[Page1],"Indéterminé")&gt;0,1,0)</f>
        <v>0</v>
      </c>
      <c r="AH327" s="223">
        <f>IF(COUNTIFS(TabSynthez[Test],"="&amp;$AE104&amp;".*",TabSynthez[Page2],"Indéterminé")&gt;0,1,0)</f>
        <v>0</v>
      </c>
      <c r="AI327" s="223">
        <f>IF(COUNTIFS(TabSynthez[Test],"="&amp;$AE104&amp;".*",TabSynthez[Page3],"Indéterminé")&gt;0,1,0)</f>
        <v>0</v>
      </c>
      <c r="AJ327" s="223">
        <f>IF(COUNTIFS(TabSynthez[Test],"="&amp;$AE104&amp;".*",TabSynthez[Page4],"Indéterminé")&gt;0,1,0)</f>
        <v>0</v>
      </c>
      <c r="AK327" s="223">
        <f>IF(COUNTIFS(TabSynthez[Test],"="&amp;$AE104&amp;".*",TabSynthez[Page5],"Indéterminé")&gt;0,1,0)</f>
        <v>0</v>
      </c>
      <c r="AL327" s="223">
        <f>IF(COUNTIFS(TabSynthez[Test],"="&amp;$AE104&amp;".*",TabSynthez[Page6],"Indéterminé")&gt;0,1,0)</f>
        <v>0</v>
      </c>
      <c r="AM327" s="223">
        <f>IF(COUNTIFS(TabSynthez[Test],"="&amp;$AE104&amp;".*",TabSynthez[Page7],"Indéterminé")&gt;0,1,0)</f>
        <v>0</v>
      </c>
      <c r="AN327" s="223">
        <f>IF(COUNTIFS(TabSynthez[Test],"="&amp;$AE104&amp;".*",TabSynthez[Page8],"Indéterminé")&gt;0,1,0)</f>
        <v>0</v>
      </c>
      <c r="AO327" s="223">
        <f>IF(COUNTIFS(TabSynthez[Test],"="&amp;$AE104&amp;".*",TabSynthez[Page9],"Indéterminé")&gt;0,1,0)</f>
        <v>0</v>
      </c>
      <c r="AP327" s="223">
        <f>IF(COUNTIFS(TabSynthez[Test],"="&amp;$AE104&amp;".*",TabSynthez[Page10],"Indéterminé")&gt;0,1,0)</f>
        <v>0</v>
      </c>
      <c r="AQ327" s="223">
        <f>IF(COUNTIFS(TabSynthez[Test],"="&amp;$AE104&amp;".*",TabSynthez[Page11],"Indéterminé")&gt;0,1,0)</f>
        <v>0</v>
      </c>
      <c r="AR327" s="223">
        <f>IF(COUNTIFS(TabSynthez[Test],"="&amp;$AE104&amp;".*",TabSynthez[Page12],"Indéterminé")&gt;0,1,0)</f>
        <v>0</v>
      </c>
      <c r="AS327" s="223">
        <f>IF(COUNTIFS(TabSynthez[Test],"="&amp;$AE104&amp;".*",TabSynthez[Page13],"Indéterminé")&gt;0,1,0)</f>
        <v>0</v>
      </c>
    </row>
    <row r="328" spans="30:45" x14ac:dyDescent="0.25">
      <c r="AD328" s="68"/>
      <c r="AE328" s="229" t="str">
        <f t="shared" si="21"/>
        <v>12.2</v>
      </c>
      <c r="AF328" s="9"/>
      <c r="AG328" s="223">
        <f>IF(COUNTIFS(TabSynthez[Test],"="&amp;$AE105&amp;".*",TabSynthez[Page1],"Indéterminé")&gt;0,1,0)</f>
        <v>0</v>
      </c>
      <c r="AH328" s="223">
        <f>IF(COUNTIFS(TabSynthez[Test],"="&amp;$AE105&amp;".*",TabSynthez[Page2],"Indéterminé")&gt;0,1,0)</f>
        <v>0</v>
      </c>
      <c r="AI328" s="223">
        <f>IF(COUNTIFS(TabSynthez[Test],"="&amp;$AE105&amp;".*",TabSynthez[Page3],"Indéterminé")&gt;0,1,0)</f>
        <v>0</v>
      </c>
      <c r="AJ328" s="223">
        <f>IF(COUNTIFS(TabSynthez[Test],"="&amp;$AE105&amp;".*",TabSynthez[Page4],"Indéterminé")&gt;0,1,0)</f>
        <v>0</v>
      </c>
      <c r="AK328" s="223">
        <f>IF(COUNTIFS(TabSynthez[Test],"="&amp;$AE105&amp;".*",TabSynthez[Page5],"Indéterminé")&gt;0,1,0)</f>
        <v>0</v>
      </c>
      <c r="AL328" s="223">
        <f>IF(COUNTIFS(TabSynthez[Test],"="&amp;$AE105&amp;".*",TabSynthez[Page6],"Indéterminé")&gt;0,1,0)</f>
        <v>0</v>
      </c>
      <c r="AM328" s="223">
        <f>IF(COUNTIFS(TabSynthez[Test],"="&amp;$AE105&amp;".*",TabSynthez[Page7],"Indéterminé")&gt;0,1,0)</f>
        <v>0</v>
      </c>
      <c r="AN328" s="223">
        <f>IF(COUNTIFS(TabSynthez[Test],"="&amp;$AE105&amp;".*",TabSynthez[Page8],"Indéterminé")&gt;0,1,0)</f>
        <v>0</v>
      </c>
      <c r="AO328" s="223">
        <f>IF(COUNTIFS(TabSynthez[Test],"="&amp;$AE105&amp;".*",TabSynthez[Page9],"Indéterminé")&gt;0,1,0)</f>
        <v>0</v>
      </c>
      <c r="AP328" s="223">
        <f>IF(COUNTIFS(TabSynthez[Test],"="&amp;$AE105&amp;".*",TabSynthez[Page10],"Indéterminé")&gt;0,1,0)</f>
        <v>0</v>
      </c>
      <c r="AQ328" s="223">
        <f>IF(COUNTIFS(TabSynthez[Test],"="&amp;$AE105&amp;".*",TabSynthez[Page11],"Indéterminé")&gt;0,1,0)</f>
        <v>0</v>
      </c>
      <c r="AR328" s="223">
        <f>IF(COUNTIFS(TabSynthez[Test],"="&amp;$AE105&amp;".*",TabSynthez[Page12],"Indéterminé")&gt;0,1,0)</f>
        <v>0</v>
      </c>
      <c r="AS328" s="223">
        <f>IF(COUNTIFS(TabSynthez[Test],"="&amp;$AE105&amp;".*",TabSynthez[Page13],"Indéterminé")&gt;0,1,0)</f>
        <v>0</v>
      </c>
    </row>
    <row r="329" spans="30:45" x14ac:dyDescent="0.25">
      <c r="AD329" s="68"/>
      <c r="AE329" s="229" t="str">
        <f t="shared" si="21"/>
        <v>12.3</v>
      </c>
      <c r="AF329" s="9"/>
      <c r="AG329" s="223">
        <f>IF(COUNTIFS(TabSynthez[Test],"="&amp;$AE106&amp;".*",TabSynthez[Page1],"Indéterminé")&gt;0,1,0)</f>
        <v>0</v>
      </c>
      <c r="AH329" s="223">
        <f>IF(COUNTIFS(TabSynthez[Test],"="&amp;$AE106&amp;".*",TabSynthez[Page2],"Indéterminé")&gt;0,1,0)</f>
        <v>0</v>
      </c>
      <c r="AI329" s="223">
        <f>IF(COUNTIFS(TabSynthez[Test],"="&amp;$AE106&amp;".*",TabSynthez[Page3],"Indéterminé")&gt;0,1,0)</f>
        <v>0</v>
      </c>
      <c r="AJ329" s="223">
        <f>IF(COUNTIFS(TabSynthez[Test],"="&amp;$AE106&amp;".*",TabSynthez[Page4],"Indéterminé")&gt;0,1,0)</f>
        <v>0</v>
      </c>
      <c r="AK329" s="223">
        <f>IF(COUNTIFS(TabSynthez[Test],"="&amp;$AE106&amp;".*",TabSynthez[Page5],"Indéterminé")&gt;0,1,0)</f>
        <v>0</v>
      </c>
      <c r="AL329" s="223">
        <f>IF(COUNTIFS(TabSynthez[Test],"="&amp;$AE106&amp;".*",TabSynthez[Page6],"Indéterminé")&gt;0,1,0)</f>
        <v>0</v>
      </c>
      <c r="AM329" s="223">
        <f>IF(COUNTIFS(TabSynthez[Test],"="&amp;$AE106&amp;".*",TabSynthez[Page7],"Indéterminé")&gt;0,1,0)</f>
        <v>0</v>
      </c>
      <c r="AN329" s="223">
        <f>IF(COUNTIFS(TabSynthez[Test],"="&amp;$AE106&amp;".*",TabSynthez[Page8],"Indéterminé")&gt;0,1,0)</f>
        <v>0</v>
      </c>
      <c r="AO329" s="223">
        <f>IF(COUNTIFS(TabSynthez[Test],"="&amp;$AE106&amp;".*",TabSynthez[Page9],"Indéterminé")&gt;0,1,0)</f>
        <v>0</v>
      </c>
      <c r="AP329" s="223">
        <f>IF(COUNTIFS(TabSynthez[Test],"="&amp;$AE106&amp;".*",TabSynthez[Page10],"Indéterminé")&gt;0,1,0)</f>
        <v>0</v>
      </c>
      <c r="AQ329" s="223">
        <f>IF(COUNTIFS(TabSynthez[Test],"="&amp;$AE106&amp;".*",TabSynthez[Page11],"Indéterminé")&gt;0,1,0)</f>
        <v>0</v>
      </c>
      <c r="AR329" s="223">
        <f>IF(COUNTIFS(TabSynthez[Test],"="&amp;$AE106&amp;".*",TabSynthez[Page12],"Indéterminé")&gt;0,1,0)</f>
        <v>0</v>
      </c>
      <c r="AS329" s="223">
        <f>IF(COUNTIFS(TabSynthez[Test],"="&amp;$AE106&amp;".*",TabSynthez[Page13],"Indéterminé")&gt;0,1,0)</f>
        <v>0</v>
      </c>
    </row>
    <row r="330" spans="30:45" x14ac:dyDescent="0.25">
      <c r="AD330" s="68"/>
      <c r="AE330" s="229" t="str">
        <f t="shared" si="21"/>
        <v>12.4</v>
      </c>
      <c r="AF330" s="9"/>
      <c r="AG330" s="223">
        <f>IF(COUNTIFS(TabSynthez[Test],"="&amp;$AE107&amp;".*",TabSynthez[Page1],"Indéterminé")&gt;0,1,0)</f>
        <v>0</v>
      </c>
      <c r="AH330" s="223">
        <f>IF(COUNTIFS(TabSynthez[Test],"="&amp;$AE107&amp;".*",TabSynthez[Page2],"Indéterminé")&gt;0,1,0)</f>
        <v>0</v>
      </c>
      <c r="AI330" s="223">
        <f>IF(COUNTIFS(TabSynthez[Test],"="&amp;$AE107&amp;".*",TabSynthez[Page3],"Indéterminé")&gt;0,1,0)</f>
        <v>0</v>
      </c>
      <c r="AJ330" s="223">
        <f>IF(COUNTIFS(TabSynthez[Test],"="&amp;$AE107&amp;".*",TabSynthez[Page4],"Indéterminé")&gt;0,1,0)</f>
        <v>0</v>
      </c>
      <c r="AK330" s="223">
        <f>IF(COUNTIFS(TabSynthez[Test],"="&amp;$AE107&amp;".*",TabSynthez[Page5],"Indéterminé")&gt;0,1,0)</f>
        <v>0</v>
      </c>
      <c r="AL330" s="223">
        <f>IF(COUNTIFS(TabSynthez[Test],"="&amp;$AE107&amp;".*",TabSynthez[Page6],"Indéterminé")&gt;0,1,0)</f>
        <v>0</v>
      </c>
      <c r="AM330" s="223">
        <f>IF(COUNTIFS(TabSynthez[Test],"="&amp;$AE107&amp;".*",TabSynthez[Page7],"Indéterminé")&gt;0,1,0)</f>
        <v>0</v>
      </c>
      <c r="AN330" s="223">
        <f>IF(COUNTIFS(TabSynthez[Test],"="&amp;$AE107&amp;".*",TabSynthez[Page8],"Indéterminé")&gt;0,1,0)</f>
        <v>0</v>
      </c>
      <c r="AO330" s="223">
        <f>IF(COUNTIFS(TabSynthez[Test],"="&amp;$AE107&amp;".*",TabSynthez[Page9],"Indéterminé")&gt;0,1,0)</f>
        <v>0</v>
      </c>
      <c r="AP330" s="223">
        <f>IF(COUNTIFS(TabSynthez[Test],"="&amp;$AE107&amp;".*",TabSynthez[Page10],"Indéterminé")&gt;0,1,0)</f>
        <v>0</v>
      </c>
      <c r="AQ330" s="223">
        <f>IF(COUNTIFS(TabSynthez[Test],"="&amp;$AE107&amp;".*",TabSynthez[Page11],"Indéterminé")&gt;0,1,0)</f>
        <v>0</v>
      </c>
      <c r="AR330" s="223">
        <f>IF(COUNTIFS(TabSynthez[Test],"="&amp;$AE107&amp;".*",TabSynthez[Page12],"Indéterminé")&gt;0,1,0)</f>
        <v>0</v>
      </c>
      <c r="AS330" s="223">
        <f>IF(COUNTIFS(TabSynthez[Test],"="&amp;$AE107&amp;".*",TabSynthez[Page13],"Indéterminé")&gt;0,1,0)</f>
        <v>0</v>
      </c>
    </row>
    <row r="331" spans="30:45" x14ac:dyDescent="0.25">
      <c r="AD331" s="68"/>
      <c r="AE331" s="229" t="str">
        <f t="shared" si="21"/>
        <v>12.5</v>
      </c>
      <c r="AF331" s="9"/>
      <c r="AG331" s="223">
        <f>IF(COUNTIFS(TabSynthez[Test],"="&amp;$AE108&amp;".*",TabSynthez[Page1],"Indéterminé")&gt;0,1,0)</f>
        <v>0</v>
      </c>
      <c r="AH331" s="223">
        <f>IF(COUNTIFS(TabSynthez[Test],"="&amp;$AE108&amp;".*",TabSynthez[Page2],"Indéterminé")&gt;0,1,0)</f>
        <v>0</v>
      </c>
      <c r="AI331" s="223">
        <f>IF(COUNTIFS(TabSynthez[Test],"="&amp;$AE108&amp;".*",TabSynthez[Page3],"Indéterminé")&gt;0,1,0)</f>
        <v>0</v>
      </c>
      <c r="AJ331" s="223">
        <f>IF(COUNTIFS(TabSynthez[Test],"="&amp;$AE108&amp;".*",TabSynthez[Page4],"Indéterminé")&gt;0,1,0)</f>
        <v>0</v>
      </c>
      <c r="AK331" s="223">
        <f>IF(COUNTIFS(TabSynthez[Test],"="&amp;$AE108&amp;".*",TabSynthez[Page5],"Indéterminé")&gt;0,1,0)</f>
        <v>0</v>
      </c>
      <c r="AL331" s="223">
        <f>IF(COUNTIFS(TabSynthez[Test],"="&amp;$AE108&amp;".*",TabSynthez[Page6],"Indéterminé")&gt;0,1,0)</f>
        <v>0</v>
      </c>
      <c r="AM331" s="223">
        <f>IF(COUNTIFS(TabSynthez[Test],"="&amp;$AE108&amp;".*",TabSynthez[Page7],"Indéterminé")&gt;0,1,0)</f>
        <v>0</v>
      </c>
      <c r="AN331" s="223">
        <f>IF(COUNTIFS(TabSynthez[Test],"="&amp;$AE108&amp;".*",TabSynthez[Page8],"Indéterminé")&gt;0,1,0)</f>
        <v>0</v>
      </c>
      <c r="AO331" s="223">
        <f>IF(COUNTIFS(TabSynthez[Test],"="&amp;$AE108&amp;".*",TabSynthez[Page9],"Indéterminé")&gt;0,1,0)</f>
        <v>0</v>
      </c>
      <c r="AP331" s="223">
        <f>IF(COUNTIFS(TabSynthez[Test],"="&amp;$AE108&amp;".*",TabSynthez[Page10],"Indéterminé")&gt;0,1,0)</f>
        <v>0</v>
      </c>
      <c r="AQ331" s="223">
        <f>IF(COUNTIFS(TabSynthez[Test],"="&amp;$AE108&amp;".*",TabSynthez[Page11],"Indéterminé")&gt;0,1,0)</f>
        <v>0</v>
      </c>
      <c r="AR331" s="223">
        <f>IF(COUNTIFS(TabSynthez[Test],"="&amp;$AE108&amp;".*",TabSynthez[Page12],"Indéterminé")&gt;0,1,0)</f>
        <v>0</v>
      </c>
      <c r="AS331" s="223">
        <f>IF(COUNTIFS(TabSynthez[Test],"="&amp;$AE108&amp;".*",TabSynthez[Page13],"Indéterminé")&gt;0,1,0)</f>
        <v>0</v>
      </c>
    </row>
    <row r="332" spans="30:45" x14ac:dyDescent="0.25">
      <c r="AD332" s="68"/>
      <c r="AE332" s="229" t="str">
        <f t="shared" si="21"/>
        <v>12.6</v>
      </c>
      <c r="AF332" s="9"/>
      <c r="AG332" s="223">
        <f>IF(COUNTIFS(TabSynthez[Test],"="&amp;$AE109&amp;".*",TabSynthez[Page1],"Indéterminé")&gt;0,1,0)</f>
        <v>0</v>
      </c>
      <c r="AH332" s="223">
        <f>IF(COUNTIFS(TabSynthez[Test],"="&amp;$AE109&amp;".*",TabSynthez[Page2],"Indéterminé")&gt;0,1,0)</f>
        <v>0</v>
      </c>
      <c r="AI332" s="223">
        <f>IF(COUNTIFS(TabSynthez[Test],"="&amp;$AE109&amp;".*",TabSynthez[Page3],"Indéterminé")&gt;0,1,0)</f>
        <v>0</v>
      </c>
      <c r="AJ332" s="223">
        <f>IF(COUNTIFS(TabSynthez[Test],"="&amp;$AE109&amp;".*",TabSynthez[Page4],"Indéterminé")&gt;0,1,0)</f>
        <v>0</v>
      </c>
      <c r="AK332" s="223">
        <f>IF(COUNTIFS(TabSynthez[Test],"="&amp;$AE109&amp;".*",TabSynthez[Page5],"Indéterminé")&gt;0,1,0)</f>
        <v>0</v>
      </c>
      <c r="AL332" s="223">
        <f>IF(COUNTIFS(TabSynthez[Test],"="&amp;$AE109&amp;".*",TabSynthez[Page6],"Indéterminé")&gt;0,1,0)</f>
        <v>0</v>
      </c>
      <c r="AM332" s="223">
        <f>IF(COUNTIFS(TabSynthez[Test],"="&amp;$AE109&amp;".*",TabSynthez[Page7],"Indéterminé")&gt;0,1,0)</f>
        <v>0</v>
      </c>
      <c r="AN332" s="223">
        <f>IF(COUNTIFS(TabSynthez[Test],"="&amp;$AE109&amp;".*",TabSynthez[Page8],"Indéterminé")&gt;0,1,0)</f>
        <v>0</v>
      </c>
      <c r="AO332" s="223">
        <f>IF(COUNTIFS(TabSynthez[Test],"="&amp;$AE109&amp;".*",TabSynthez[Page9],"Indéterminé")&gt;0,1,0)</f>
        <v>0</v>
      </c>
      <c r="AP332" s="223">
        <f>IF(COUNTIFS(TabSynthez[Test],"="&amp;$AE109&amp;".*",TabSynthez[Page10],"Indéterminé")&gt;0,1,0)</f>
        <v>0</v>
      </c>
      <c r="AQ332" s="223">
        <f>IF(COUNTIFS(TabSynthez[Test],"="&amp;$AE109&amp;".*",TabSynthez[Page11],"Indéterminé")&gt;0,1,0)</f>
        <v>0</v>
      </c>
      <c r="AR332" s="223">
        <f>IF(COUNTIFS(TabSynthez[Test],"="&amp;$AE109&amp;".*",TabSynthez[Page12],"Indéterminé")&gt;0,1,0)</f>
        <v>0</v>
      </c>
      <c r="AS332" s="223">
        <f>IF(COUNTIFS(TabSynthez[Test],"="&amp;$AE109&amp;".*",TabSynthez[Page13],"Indéterminé")&gt;0,1,0)</f>
        <v>0</v>
      </c>
    </row>
    <row r="333" spans="30:45" x14ac:dyDescent="0.25">
      <c r="AD333" s="68"/>
      <c r="AE333" s="229" t="str">
        <f t="shared" si="21"/>
        <v>12.7</v>
      </c>
      <c r="AF333" s="9"/>
      <c r="AG333" s="223">
        <f>IF(COUNTIFS(TabSynthez[Test],"="&amp;$AE110&amp;".*",TabSynthez[Page1],"Indéterminé")&gt;0,1,0)</f>
        <v>0</v>
      </c>
      <c r="AH333" s="223">
        <f>IF(COUNTIFS(TabSynthez[Test],"="&amp;$AE110&amp;".*",TabSynthez[Page2],"Indéterminé")&gt;0,1,0)</f>
        <v>0</v>
      </c>
      <c r="AI333" s="223">
        <f>IF(COUNTIFS(TabSynthez[Test],"="&amp;$AE110&amp;".*",TabSynthez[Page3],"Indéterminé")&gt;0,1,0)</f>
        <v>0</v>
      </c>
      <c r="AJ333" s="223">
        <f>IF(COUNTIFS(TabSynthez[Test],"="&amp;$AE110&amp;".*",TabSynthez[Page4],"Indéterminé")&gt;0,1,0)</f>
        <v>0</v>
      </c>
      <c r="AK333" s="223">
        <f>IF(COUNTIFS(TabSynthez[Test],"="&amp;$AE110&amp;".*",TabSynthez[Page5],"Indéterminé")&gt;0,1,0)</f>
        <v>0</v>
      </c>
      <c r="AL333" s="223">
        <f>IF(COUNTIFS(TabSynthez[Test],"="&amp;$AE110&amp;".*",TabSynthez[Page6],"Indéterminé")&gt;0,1,0)</f>
        <v>0</v>
      </c>
      <c r="AM333" s="223">
        <f>IF(COUNTIFS(TabSynthez[Test],"="&amp;$AE110&amp;".*",TabSynthez[Page7],"Indéterminé")&gt;0,1,0)</f>
        <v>0</v>
      </c>
      <c r="AN333" s="223">
        <f>IF(COUNTIFS(TabSynthez[Test],"="&amp;$AE110&amp;".*",TabSynthez[Page8],"Indéterminé")&gt;0,1,0)</f>
        <v>0</v>
      </c>
      <c r="AO333" s="223">
        <f>IF(COUNTIFS(TabSynthez[Test],"="&amp;$AE110&amp;".*",TabSynthez[Page9],"Indéterminé")&gt;0,1,0)</f>
        <v>0</v>
      </c>
      <c r="AP333" s="223">
        <f>IF(COUNTIFS(TabSynthez[Test],"="&amp;$AE110&amp;".*",TabSynthez[Page10],"Indéterminé")&gt;0,1,0)</f>
        <v>0</v>
      </c>
      <c r="AQ333" s="223">
        <f>IF(COUNTIFS(TabSynthez[Test],"="&amp;$AE110&amp;".*",TabSynthez[Page11],"Indéterminé")&gt;0,1,0)</f>
        <v>0</v>
      </c>
      <c r="AR333" s="223">
        <f>IF(COUNTIFS(TabSynthez[Test],"="&amp;$AE110&amp;".*",TabSynthez[Page12],"Indéterminé")&gt;0,1,0)</f>
        <v>0</v>
      </c>
      <c r="AS333" s="223">
        <f>IF(COUNTIFS(TabSynthez[Test],"="&amp;$AE110&amp;".*",TabSynthez[Page13],"Indéterminé")&gt;0,1,0)</f>
        <v>0</v>
      </c>
    </row>
    <row r="334" spans="30:45" x14ac:dyDescent="0.25">
      <c r="AD334" s="68"/>
      <c r="AE334" s="229" t="str">
        <f t="shared" si="21"/>
        <v>12.8</v>
      </c>
      <c r="AF334" s="9"/>
      <c r="AG334" s="223">
        <f>IF(COUNTIFS(TabSynthez[Test],"="&amp;$AE111&amp;".*",TabSynthez[Page1],"Indéterminé")&gt;0,1,0)</f>
        <v>0</v>
      </c>
      <c r="AH334" s="223">
        <f>IF(COUNTIFS(TabSynthez[Test],"="&amp;$AE111&amp;".*",TabSynthez[Page2],"Indéterminé")&gt;0,1,0)</f>
        <v>0</v>
      </c>
      <c r="AI334" s="223">
        <f>IF(COUNTIFS(TabSynthez[Test],"="&amp;$AE111&amp;".*",TabSynthez[Page3],"Indéterminé")&gt;0,1,0)</f>
        <v>0</v>
      </c>
      <c r="AJ334" s="223">
        <f>IF(COUNTIFS(TabSynthez[Test],"="&amp;$AE111&amp;".*",TabSynthez[Page4],"Indéterminé")&gt;0,1,0)</f>
        <v>0</v>
      </c>
      <c r="AK334" s="223">
        <f>IF(COUNTIFS(TabSynthez[Test],"="&amp;$AE111&amp;".*",TabSynthez[Page5],"Indéterminé")&gt;0,1,0)</f>
        <v>0</v>
      </c>
      <c r="AL334" s="223">
        <f>IF(COUNTIFS(TabSynthez[Test],"="&amp;$AE111&amp;".*",TabSynthez[Page6],"Indéterminé")&gt;0,1,0)</f>
        <v>0</v>
      </c>
      <c r="AM334" s="223">
        <f>IF(COUNTIFS(TabSynthez[Test],"="&amp;$AE111&amp;".*",TabSynthez[Page7],"Indéterminé")&gt;0,1,0)</f>
        <v>0</v>
      </c>
      <c r="AN334" s="223">
        <f>IF(COUNTIFS(TabSynthez[Test],"="&amp;$AE111&amp;".*",TabSynthez[Page8],"Indéterminé")&gt;0,1,0)</f>
        <v>0</v>
      </c>
      <c r="AO334" s="223">
        <f>IF(COUNTIFS(TabSynthez[Test],"="&amp;$AE111&amp;".*",TabSynthez[Page9],"Indéterminé")&gt;0,1,0)</f>
        <v>0</v>
      </c>
      <c r="AP334" s="223">
        <f>IF(COUNTIFS(TabSynthez[Test],"="&amp;$AE111&amp;".*",TabSynthez[Page10],"Indéterminé")&gt;0,1,0)</f>
        <v>0</v>
      </c>
      <c r="AQ334" s="223">
        <f>IF(COUNTIFS(TabSynthez[Test],"="&amp;$AE111&amp;".*",TabSynthez[Page11],"Indéterminé")&gt;0,1,0)</f>
        <v>0</v>
      </c>
      <c r="AR334" s="223">
        <f>IF(COUNTIFS(TabSynthez[Test],"="&amp;$AE111&amp;".*",TabSynthez[Page12],"Indéterminé")&gt;0,1,0)</f>
        <v>0</v>
      </c>
      <c r="AS334" s="223">
        <f>IF(COUNTIFS(TabSynthez[Test],"="&amp;$AE111&amp;".*",TabSynthez[Page13],"Indéterminé")&gt;0,1,0)</f>
        <v>0</v>
      </c>
    </row>
    <row r="335" spans="30:45" x14ac:dyDescent="0.25">
      <c r="AD335" s="68"/>
      <c r="AE335" s="229" t="str">
        <f t="shared" si="21"/>
        <v>12.9</v>
      </c>
      <c r="AF335" s="9"/>
      <c r="AG335" s="223">
        <f>IF(COUNTIFS(TabSynthez[Test],"="&amp;$AE112&amp;".*",TabSynthez[Page1],"Indéterminé")&gt;0,1,0)</f>
        <v>0</v>
      </c>
      <c r="AH335" s="223">
        <f>IF(COUNTIFS(TabSynthez[Test],"="&amp;$AE112&amp;".*",TabSynthez[Page2],"Indéterminé")&gt;0,1,0)</f>
        <v>0</v>
      </c>
      <c r="AI335" s="223">
        <f>IF(COUNTIFS(TabSynthez[Test],"="&amp;$AE112&amp;".*",TabSynthez[Page3],"Indéterminé")&gt;0,1,0)</f>
        <v>0</v>
      </c>
      <c r="AJ335" s="223">
        <f>IF(COUNTIFS(TabSynthez[Test],"="&amp;$AE112&amp;".*",TabSynthez[Page4],"Indéterminé")&gt;0,1,0)</f>
        <v>0</v>
      </c>
      <c r="AK335" s="223">
        <f>IF(COUNTIFS(TabSynthez[Test],"="&amp;$AE112&amp;".*",TabSynthez[Page5],"Indéterminé")&gt;0,1,0)</f>
        <v>0</v>
      </c>
      <c r="AL335" s="223">
        <f>IF(COUNTIFS(TabSynthez[Test],"="&amp;$AE112&amp;".*",TabSynthez[Page6],"Indéterminé")&gt;0,1,0)</f>
        <v>0</v>
      </c>
      <c r="AM335" s="223">
        <f>IF(COUNTIFS(TabSynthez[Test],"="&amp;$AE112&amp;".*",TabSynthez[Page7],"Indéterminé")&gt;0,1,0)</f>
        <v>0</v>
      </c>
      <c r="AN335" s="223">
        <f>IF(COUNTIFS(TabSynthez[Test],"="&amp;$AE112&amp;".*",TabSynthez[Page8],"Indéterminé")&gt;0,1,0)</f>
        <v>0</v>
      </c>
      <c r="AO335" s="223">
        <f>IF(COUNTIFS(TabSynthez[Test],"="&amp;$AE112&amp;".*",TabSynthez[Page9],"Indéterminé")&gt;0,1,0)</f>
        <v>0</v>
      </c>
      <c r="AP335" s="223">
        <f>IF(COUNTIFS(TabSynthez[Test],"="&amp;$AE112&amp;".*",TabSynthez[Page10],"Indéterminé")&gt;0,1,0)</f>
        <v>0</v>
      </c>
      <c r="AQ335" s="223">
        <f>IF(COUNTIFS(TabSynthez[Test],"="&amp;$AE112&amp;".*",TabSynthez[Page11],"Indéterminé")&gt;0,1,0)</f>
        <v>0</v>
      </c>
      <c r="AR335" s="223">
        <f>IF(COUNTIFS(TabSynthez[Test],"="&amp;$AE112&amp;".*",TabSynthez[Page12],"Indéterminé")&gt;0,1,0)</f>
        <v>0</v>
      </c>
      <c r="AS335" s="223">
        <f>IF(COUNTIFS(TabSynthez[Test],"="&amp;$AE112&amp;".*",TabSynthez[Page13],"Indéterminé")&gt;0,1,0)</f>
        <v>0</v>
      </c>
    </row>
    <row r="336" spans="30:45" x14ac:dyDescent="0.25">
      <c r="AD336" s="68"/>
      <c r="AE336" s="229" t="str">
        <f t="shared" si="21"/>
        <v>12.10</v>
      </c>
      <c r="AF336" s="9"/>
      <c r="AG336" s="223">
        <f>IF(COUNTIFS(TabSynthez[Test],"="&amp;$AE113&amp;".*",TabSynthez[Page1],"Indéterminé")&gt;0,1,0)</f>
        <v>0</v>
      </c>
      <c r="AH336" s="223">
        <f>IF(COUNTIFS(TabSynthez[Test],"="&amp;$AE113&amp;".*",TabSynthez[Page2],"Indéterminé")&gt;0,1,0)</f>
        <v>0</v>
      </c>
      <c r="AI336" s="223">
        <f>IF(COUNTIFS(TabSynthez[Test],"="&amp;$AE113&amp;".*",TabSynthez[Page3],"Indéterminé")&gt;0,1,0)</f>
        <v>0</v>
      </c>
      <c r="AJ336" s="223">
        <f>IF(COUNTIFS(TabSynthez[Test],"="&amp;$AE113&amp;".*",TabSynthez[Page4],"Indéterminé")&gt;0,1,0)</f>
        <v>0</v>
      </c>
      <c r="AK336" s="223">
        <f>IF(COUNTIFS(TabSynthez[Test],"="&amp;$AE113&amp;".*",TabSynthez[Page5],"Indéterminé")&gt;0,1,0)</f>
        <v>0</v>
      </c>
      <c r="AL336" s="223">
        <f>IF(COUNTIFS(TabSynthez[Test],"="&amp;$AE113&amp;".*",TabSynthez[Page6],"Indéterminé")&gt;0,1,0)</f>
        <v>0</v>
      </c>
      <c r="AM336" s="223">
        <f>IF(COUNTIFS(TabSynthez[Test],"="&amp;$AE113&amp;".*",TabSynthez[Page7],"Indéterminé")&gt;0,1,0)</f>
        <v>0</v>
      </c>
      <c r="AN336" s="223">
        <f>IF(COUNTIFS(TabSynthez[Test],"="&amp;$AE113&amp;".*",TabSynthez[Page8],"Indéterminé")&gt;0,1,0)</f>
        <v>0</v>
      </c>
      <c r="AO336" s="223">
        <f>IF(COUNTIFS(TabSynthez[Test],"="&amp;$AE113&amp;".*",TabSynthez[Page9],"Indéterminé")&gt;0,1,0)</f>
        <v>0</v>
      </c>
      <c r="AP336" s="223">
        <f>IF(COUNTIFS(TabSynthez[Test],"="&amp;$AE113&amp;".*",TabSynthez[Page10],"Indéterminé")&gt;0,1,0)</f>
        <v>0</v>
      </c>
      <c r="AQ336" s="223">
        <f>IF(COUNTIFS(TabSynthez[Test],"="&amp;$AE113&amp;".*",TabSynthez[Page11],"Indéterminé")&gt;0,1,0)</f>
        <v>0</v>
      </c>
      <c r="AR336" s="223">
        <f>IF(COUNTIFS(TabSynthez[Test],"="&amp;$AE113&amp;".*",TabSynthez[Page12],"Indéterminé")&gt;0,1,0)</f>
        <v>0</v>
      </c>
      <c r="AS336" s="223">
        <f>IF(COUNTIFS(TabSynthez[Test],"="&amp;$AE113&amp;".*",TabSynthez[Page13],"Indéterminé")&gt;0,1,0)</f>
        <v>0</v>
      </c>
    </row>
    <row r="337" spans="30:45" x14ac:dyDescent="0.25">
      <c r="AD337" s="68"/>
      <c r="AE337" s="229" t="str">
        <f t="shared" si="21"/>
        <v>12.11</v>
      </c>
      <c r="AF337" s="9"/>
      <c r="AG337" s="223">
        <f>IF(COUNTIFS(TabSynthez[Test],"="&amp;$AE114&amp;".*",TabSynthez[Page1],"Indéterminé")&gt;0,1,0)</f>
        <v>0</v>
      </c>
      <c r="AH337" s="223">
        <f>IF(COUNTIFS(TabSynthez[Test],"="&amp;$AE114&amp;".*",TabSynthez[Page2],"Indéterminé")&gt;0,1,0)</f>
        <v>0</v>
      </c>
      <c r="AI337" s="223">
        <f>IF(COUNTIFS(TabSynthez[Test],"="&amp;$AE114&amp;".*",TabSynthez[Page3],"Indéterminé")&gt;0,1,0)</f>
        <v>0</v>
      </c>
      <c r="AJ337" s="223">
        <f>IF(COUNTIFS(TabSynthez[Test],"="&amp;$AE114&amp;".*",TabSynthez[Page4],"Indéterminé")&gt;0,1,0)</f>
        <v>0</v>
      </c>
      <c r="AK337" s="223">
        <f>IF(COUNTIFS(TabSynthez[Test],"="&amp;$AE114&amp;".*",TabSynthez[Page5],"Indéterminé")&gt;0,1,0)</f>
        <v>0</v>
      </c>
      <c r="AL337" s="223">
        <f>IF(COUNTIFS(TabSynthez[Test],"="&amp;$AE114&amp;".*",TabSynthez[Page6],"Indéterminé")&gt;0,1,0)</f>
        <v>0</v>
      </c>
      <c r="AM337" s="223">
        <f>IF(COUNTIFS(TabSynthez[Test],"="&amp;$AE114&amp;".*",TabSynthez[Page7],"Indéterminé")&gt;0,1,0)</f>
        <v>0</v>
      </c>
      <c r="AN337" s="223">
        <f>IF(COUNTIFS(TabSynthez[Test],"="&amp;$AE114&amp;".*",TabSynthez[Page8],"Indéterminé")&gt;0,1,0)</f>
        <v>0</v>
      </c>
      <c r="AO337" s="223">
        <f>IF(COUNTIFS(TabSynthez[Test],"="&amp;$AE114&amp;".*",TabSynthez[Page9],"Indéterminé")&gt;0,1,0)</f>
        <v>0</v>
      </c>
      <c r="AP337" s="223">
        <f>IF(COUNTIFS(TabSynthez[Test],"="&amp;$AE114&amp;".*",TabSynthez[Page10],"Indéterminé")&gt;0,1,0)</f>
        <v>0</v>
      </c>
      <c r="AQ337" s="223">
        <f>IF(COUNTIFS(TabSynthez[Test],"="&amp;$AE114&amp;".*",TabSynthez[Page11],"Indéterminé")&gt;0,1,0)</f>
        <v>0</v>
      </c>
      <c r="AR337" s="223">
        <f>IF(COUNTIFS(TabSynthez[Test],"="&amp;$AE114&amp;".*",TabSynthez[Page12],"Indéterminé")&gt;0,1,0)</f>
        <v>0</v>
      </c>
      <c r="AS337" s="223">
        <f>IF(COUNTIFS(TabSynthez[Test],"="&amp;$AE114&amp;".*",TabSynthez[Page13],"Indéterminé")&gt;0,1,0)</f>
        <v>0</v>
      </c>
    </row>
    <row r="338" spans="30:45" x14ac:dyDescent="0.25">
      <c r="AD338" s="68"/>
      <c r="AE338" s="229" t="str">
        <f t="shared" si="21"/>
        <v>13.1</v>
      </c>
      <c r="AF338" s="9"/>
      <c r="AG338" s="223">
        <f>IF(COUNTIFS(TabSynthez[Test],"="&amp;$AE115&amp;".*",TabSynthez[Page1],"Indéterminé")&gt;0,1,0)</f>
        <v>0</v>
      </c>
      <c r="AH338" s="223">
        <f>IF(COUNTIFS(TabSynthez[Test],"="&amp;$AE115&amp;".*",TabSynthez[Page2],"Indéterminé")&gt;0,1,0)</f>
        <v>0</v>
      </c>
      <c r="AI338" s="223">
        <f>IF(COUNTIFS(TabSynthez[Test],"="&amp;$AE115&amp;".*",TabSynthez[Page3],"Indéterminé")&gt;0,1,0)</f>
        <v>0</v>
      </c>
      <c r="AJ338" s="223">
        <f>IF(COUNTIFS(TabSynthez[Test],"="&amp;$AE115&amp;".*",TabSynthez[Page4],"Indéterminé")&gt;0,1,0)</f>
        <v>0</v>
      </c>
      <c r="AK338" s="223">
        <f>IF(COUNTIFS(TabSynthez[Test],"="&amp;$AE115&amp;".*",TabSynthez[Page5],"Indéterminé")&gt;0,1,0)</f>
        <v>0</v>
      </c>
      <c r="AL338" s="223">
        <f>IF(COUNTIFS(TabSynthez[Test],"="&amp;$AE115&amp;".*",TabSynthez[Page6],"Indéterminé")&gt;0,1,0)</f>
        <v>0</v>
      </c>
      <c r="AM338" s="223">
        <f>IF(COUNTIFS(TabSynthez[Test],"="&amp;$AE115&amp;".*",TabSynthez[Page7],"Indéterminé")&gt;0,1,0)</f>
        <v>0</v>
      </c>
      <c r="AN338" s="223">
        <f>IF(COUNTIFS(TabSynthez[Test],"="&amp;$AE115&amp;".*",TabSynthez[Page8],"Indéterminé")&gt;0,1,0)</f>
        <v>0</v>
      </c>
      <c r="AO338" s="223">
        <f>IF(COUNTIFS(TabSynthez[Test],"="&amp;$AE115&amp;".*",TabSynthez[Page9],"Indéterminé")&gt;0,1,0)</f>
        <v>0</v>
      </c>
      <c r="AP338" s="223">
        <f>IF(COUNTIFS(TabSynthez[Test],"="&amp;$AE115&amp;".*",TabSynthez[Page10],"Indéterminé")&gt;0,1,0)</f>
        <v>0</v>
      </c>
      <c r="AQ338" s="223">
        <f>IF(COUNTIFS(TabSynthez[Test],"="&amp;$AE115&amp;".*",TabSynthez[Page11],"Indéterminé")&gt;0,1,0)</f>
        <v>0</v>
      </c>
      <c r="AR338" s="223">
        <f>IF(COUNTIFS(TabSynthez[Test],"="&amp;$AE115&amp;".*",TabSynthez[Page12],"Indéterminé")&gt;0,1,0)</f>
        <v>0</v>
      </c>
      <c r="AS338" s="223">
        <f>IF(COUNTIFS(TabSynthez[Test],"="&amp;$AE115&amp;".*",TabSynthez[Page13],"Indéterminé")&gt;0,1,0)</f>
        <v>0</v>
      </c>
    </row>
    <row r="339" spans="30:45" x14ac:dyDescent="0.25">
      <c r="AD339" s="68"/>
      <c r="AE339" s="229" t="str">
        <f t="shared" si="21"/>
        <v>13.2</v>
      </c>
      <c r="AF339" s="9"/>
      <c r="AG339" s="223">
        <f>IF(COUNTIFS(TabSynthez[Test],"="&amp;$AE116&amp;".*",TabSynthez[Page1],"Indéterminé")&gt;0,1,0)</f>
        <v>0</v>
      </c>
      <c r="AH339" s="223">
        <f>IF(COUNTIFS(TabSynthez[Test],"="&amp;$AE116&amp;".*",TabSynthez[Page2],"Indéterminé")&gt;0,1,0)</f>
        <v>0</v>
      </c>
      <c r="AI339" s="223">
        <f>IF(COUNTIFS(TabSynthez[Test],"="&amp;$AE116&amp;".*",TabSynthez[Page3],"Indéterminé")&gt;0,1,0)</f>
        <v>0</v>
      </c>
      <c r="AJ339" s="223">
        <f>IF(COUNTIFS(TabSynthez[Test],"="&amp;$AE116&amp;".*",TabSynthez[Page4],"Indéterminé")&gt;0,1,0)</f>
        <v>0</v>
      </c>
      <c r="AK339" s="223">
        <f>IF(COUNTIFS(TabSynthez[Test],"="&amp;$AE116&amp;".*",TabSynthez[Page5],"Indéterminé")&gt;0,1,0)</f>
        <v>0</v>
      </c>
      <c r="AL339" s="223">
        <f>IF(COUNTIFS(TabSynthez[Test],"="&amp;$AE116&amp;".*",TabSynthez[Page6],"Indéterminé")&gt;0,1,0)</f>
        <v>0</v>
      </c>
      <c r="AM339" s="223">
        <f>IF(COUNTIFS(TabSynthez[Test],"="&amp;$AE116&amp;".*",TabSynthez[Page7],"Indéterminé")&gt;0,1,0)</f>
        <v>0</v>
      </c>
      <c r="AN339" s="223">
        <f>IF(COUNTIFS(TabSynthez[Test],"="&amp;$AE116&amp;".*",TabSynthez[Page8],"Indéterminé")&gt;0,1,0)</f>
        <v>0</v>
      </c>
      <c r="AO339" s="223">
        <f>IF(COUNTIFS(TabSynthez[Test],"="&amp;$AE116&amp;".*",TabSynthez[Page9],"Indéterminé")&gt;0,1,0)</f>
        <v>0</v>
      </c>
      <c r="AP339" s="223">
        <f>IF(COUNTIFS(TabSynthez[Test],"="&amp;$AE116&amp;".*",TabSynthez[Page10],"Indéterminé")&gt;0,1,0)</f>
        <v>0</v>
      </c>
      <c r="AQ339" s="223">
        <f>IF(COUNTIFS(TabSynthez[Test],"="&amp;$AE116&amp;".*",TabSynthez[Page11],"Indéterminé")&gt;0,1,0)</f>
        <v>0</v>
      </c>
      <c r="AR339" s="223">
        <f>IF(COUNTIFS(TabSynthez[Test],"="&amp;$AE116&amp;".*",TabSynthez[Page12],"Indéterminé")&gt;0,1,0)</f>
        <v>0</v>
      </c>
      <c r="AS339" s="223">
        <f>IF(COUNTIFS(TabSynthez[Test],"="&amp;$AE116&amp;".*",TabSynthez[Page13],"Indéterminé")&gt;0,1,0)</f>
        <v>0</v>
      </c>
    </row>
    <row r="340" spans="30:45" x14ac:dyDescent="0.25">
      <c r="AD340" s="68"/>
      <c r="AE340" s="229" t="str">
        <f t="shared" ref="AE340:AE349" si="22">$AE117</f>
        <v>13.3</v>
      </c>
      <c r="AF340" s="9"/>
      <c r="AG340" s="223">
        <f>IF(COUNTIFS(TabSynthez[Test],"="&amp;$AE117&amp;".*",TabSynthez[Page1],"Indéterminé")&gt;0,1,0)</f>
        <v>0</v>
      </c>
      <c r="AH340" s="223">
        <f>IF(COUNTIFS(TabSynthez[Test],"="&amp;$AE117&amp;".*",TabSynthez[Page2],"Indéterminé")&gt;0,1,0)</f>
        <v>0</v>
      </c>
      <c r="AI340" s="223">
        <f>IF(COUNTIFS(TabSynthez[Test],"="&amp;$AE117&amp;".*",TabSynthez[Page3],"Indéterminé")&gt;0,1,0)</f>
        <v>0</v>
      </c>
      <c r="AJ340" s="223">
        <f>IF(COUNTIFS(TabSynthez[Test],"="&amp;$AE117&amp;".*",TabSynthez[Page4],"Indéterminé")&gt;0,1,0)</f>
        <v>0</v>
      </c>
      <c r="AK340" s="223">
        <f>IF(COUNTIFS(TabSynthez[Test],"="&amp;$AE117&amp;".*",TabSynthez[Page5],"Indéterminé")&gt;0,1,0)</f>
        <v>0</v>
      </c>
      <c r="AL340" s="223">
        <f>IF(COUNTIFS(TabSynthez[Test],"="&amp;$AE117&amp;".*",TabSynthez[Page6],"Indéterminé")&gt;0,1,0)</f>
        <v>0</v>
      </c>
      <c r="AM340" s="223">
        <f>IF(COUNTIFS(TabSynthez[Test],"="&amp;$AE117&amp;".*",TabSynthez[Page7],"Indéterminé")&gt;0,1,0)</f>
        <v>0</v>
      </c>
      <c r="AN340" s="223">
        <f>IF(COUNTIFS(TabSynthez[Test],"="&amp;$AE117&amp;".*",TabSynthez[Page8],"Indéterminé")&gt;0,1,0)</f>
        <v>0</v>
      </c>
      <c r="AO340" s="223">
        <f>IF(COUNTIFS(TabSynthez[Test],"="&amp;$AE117&amp;".*",TabSynthez[Page9],"Indéterminé")&gt;0,1,0)</f>
        <v>0</v>
      </c>
      <c r="AP340" s="223">
        <f>IF(COUNTIFS(TabSynthez[Test],"="&amp;$AE117&amp;".*",TabSynthez[Page10],"Indéterminé")&gt;0,1,0)</f>
        <v>0</v>
      </c>
      <c r="AQ340" s="223">
        <f>IF(COUNTIFS(TabSynthez[Test],"="&amp;$AE117&amp;".*",TabSynthez[Page11],"Indéterminé")&gt;0,1,0)</f>
        <v>0</v>
      </c>
      <c r="AR340" s="223">
        <f>IF(COUNTIFS(TabSynthez[Test],"="&amp;$AE117&amp;".*",TabSynthez[Page12],"Indéterminé")&gt;0,1,0)</f>
        <v>0</v>
      </c>
      <c r="AS340" s="223">
        <f>IF(COUNTIFS(TabSynthez[Test],"="&amp;$AE117&amp;".*",TabSynthez[Page13],"Indéterminé")&gt;0,1,0)</f>
        <v>0</v>
      </c>
    </row>
    <row r="341" spans="30:45" x14ac:dyDescent="0.25">
      <c r="AD341" s="68"/>
      <c r="AE341" s="229" t="str">
        <f t="shared" si="22"/>
        <v>13.4</v>
      </c>
      <c r="AF341" s="9"/>
      <c r="AG341" s="223">
        <f>IF(COUNTIFS(TabSynthez[Test],"="&amp;$AE118&amp;".*",TabSynthez[Page1],"Indéterminé")&gt;0,1,0)</f>
        <v>0</v>
      </c>
      <c r="AH341" s="223">
        <f>IF(COUNTIFS(TabSynthez[Test],"="&amp;$AE118&amp;".*",TabSynthez[Page2],"Indéterminé")&gt;0,1,0)</f>
        <v>0</v>
      </c>
      <c r="AI341" s="223">
        <f>IF(COUNTIFS(TabSynthez[Test],"="&amp;$AE118&amp;".*",TabSynthez[Page3],"Indéterminé")&gt;0,1,0)</f>
        <v>0</v>
      </c>
      <c r="AJ341" s="223">
        <f>IF(COUNTIFS(TabSynthez[Test],"="&amp;$AE118&amp;".*",TabSynthez[Page4],"Indéterminé")&gt;0,1,0)</f>
        <v>0</v>
      </c>
      <c r="AK341" s="223">
        <f>IF(COUNTIFS(TabSynthez[Test],"="&amp;$AE118&amp;".*",TabSynthez[Page5],"Indéterminé")&gt;0,1,0)</f>
        <v>0</v>
      </c>
      <c r="AL341" s="223">
        <f>IF(COUNTIFS(TabSynthez[Test],"="&amp;$AE118&amp;".*",TabSynthez[Page6],"Indéterminé")&gt;0,1,0)</f>
        <v>0</v>
      </c>
      <c r="AM341" s="223">
        <f>IF(COUNTIFS(TabSynthez[Test],"="&amp;$AE118&amp;".*",TabSynthez[Page7],"Indéterminé")&gt;0,1,0)</f>
        <v>0</v>
      </c>
      <c r="AN341" s="223">
        <f>IF(COUNTIFS(TabSynthez[Test],"="&amp;$AE118&amp;".*",TabSynthez[Page8],"Indéterminé")&gt;0,1,0)</f>
        <v>0</v>
      </c>
      <c r="AO341" s="223">
        <f>IF(COUNTIFS(TabSynthez[Test],"="&amp;$AE118&amp;".*",TabSynthez[Page9],"Indéterminé")&gt;0,1,0)</f>
        <v>0</v>
      </c>
      <c r="AP341" s="223">
        <f>IF(COUNTIFS(TabSynthez[Test],"="&amp;$AE118&amp;".*",TabSynthez[Page10],"Indéterminé")&gt;0,1,0)</f>
        <v>0</v>
      </c>
      <c r="AQ341" s="223">
        <f>IF(COUNTIFS(TabSynthez[Test],"="&amp;$AE118&amp;".*",TabSynthez[Page11],"Indéterminé")&gt;0,1,0)</f>
        <v>0</v>
      </c>
      <c r="AR341" s="223">
        <f>IF(COUNTIFS(TabSynthez[Test],"="&amp;$AE118&amp;".*",TabSynthez[Page12],"Indéterminé")&gt;0,1,0)</f>
        <v>0</v>
      </c>
      <c r="AS341" s="223">
        <f>IF(COUNTIFS(TabSynthez[Test],"="&amp;$AE118&amp;".*",TabSynthez[Page13],"Indéterminé")&gt;0,1,0)</f>
        <v>0</v>
      </c>
    </row>
    <row r="342" spans="30:45" x14ac:dyDescent="0.25">
      <c r="AD342" s="68"/>
      <c r="AE342" s="229" t="str">
        <f t="shared" si="22"/>
        <v>13.5</v>
      </c>
      <c r="AF342" s="9"/>
      <c r="AG342" s="223">
        <f>IF(COUNTIFS(TabSynthez[Test],"="&amp;$AE119&amp;".*",TabSynthez[Page1],"Indéterminé")&gt;0,1,0)</f>
        <v>0</v>
      </c>
      <c r="AH342" s="223">
        <f>IF(COUNTIFS(TabSynthez[Test],"="&amp;$AE119&amp;".*",TabSynthez[Page2],"Indéterminé")&gt;0,1,0)</f>
        <v>0</v>
      </c>
      <c r="AI342" s="223">
        <f>IF(COUNTIFS(TabSynthez[Test],"="&amp;$AE119&amp;".*",TabSynthez[Page3],"Indéterminé")&gt;0,1,0)</f>
        <v>0</v>
      </c>
      <c r="AJ342" s="223">
        <f>IF(COUNTIFS(TabSynthez[Test],"="&amp;$AE119&amp;".*",TabSynthez[Page4],"Indéterminé")&gt;0,1,0)</f>
        <v>0</v>
      </c>
      <c r="AK342" s="223">
        <f>IF(COUNTIFS(TabSynthez[Test],"="&amp;$AE119&amp;".*",TabSynthez[Page5],"Indéterminé")&gt;0,1,0)</f>
        <v>0</v>
      </c>
      <c r="AL342" s="223">
        <f>IF(COUNTIFS(TabSynthez[Test],"="&amp;$AE119&amp;".*",TabSynthez[Page6],"Indéterminé")&gt;0,1,0)</f>
        <v>0</v>
      </c>
      <c r="AM342" s="223">
        <f>IF(COUNTIFS(TabSynthez[Test],"="&amp;$AE119&amp;".*",TabSynthez[Page7],"Indéterminé")&gt;0,1,0)</f>
        <v>0</v>
      </c>
      <c r="AN342" s="223">
        <f>IF(COUNTIFS(TabSynthez[Test],"="&amp;$AE119&amp;".*",TabSynthez[Page8],"Indéterminé")&gt;0,1,0)</f>
        <v>0</v>
      </c>
      <c r="AO342" s="223">
        <f>IF(COUNTIFS(TabSynthez[Test],"="&amp;$AE119&amp;".*",TabSynthez[Page9],"Indéterminé")&gt;0,1,0)</f>
        <v>0</v>
      </c>
      <c r="AP342" s="223">
        <f>IF(COUNTIFS(TabSynthez[Test],"="&amp;$AE119&amp;".*",TabSynthez[Page10],"Indéterminé")&gt;0,1,0)</f>
        <v>0</v>
      </c>
      <c r="AQ342" s="223">
        <f>IF(COUNTIFS(TabSynthez[Test],"="&amp;$AE119&amp;".*",TabSynthez[Page11],"Indéterminé")&gt;0,1,0)</f>
        <v>0</v>
      </c>
      <c r="AR342" s="223">
        <f>IF(COUNTIFS(TabSynthez[Test],"="&amp;$AE119&amp;".*",TabSynthez[Page12],"Indéterminé")&gt;0,1,0)</f>
        <v>0</v>
      </c>
      <c r="AS342" s="223">
        <f>IF(COUNTIFS(TabSynthez[Test],"="&amp;$AE119&amp;".*",TabSynthez[Page13],"Indéterminé")&gt;0,1,0)</f>
        <v>0</v>
      </c>
    </row>
    <row r="343" spans="30:45" x14ac:dyDescent="0.25">
      <c r="AD343" s="68"/>
      <c r="AE343" s="229" t="str">
        <f t="shared" si="22"/>
        <v>13.6</v>
      </c>
      <c r="AF343" s="9"/>
      <c r="AG343" s="223">
        <f>IF(COUNTIFS(TabSynthez[Test],"="&amp;$AE120&amp;".*",TabSynthez[Page1],"Indéterminé")&gt;0,1,0)</f>
        <v>0</v>
      </c>
      <c r="AH343" s="223">
        <f>IF(COUNTIFS(TabSynthez[Test],"="&amp;$AE120&amp;".*",TabSynthez[Page2],"Indéterminé")&gt;0,1,0)</f>
        <v>0</v>
      </c>
      <c r="AI343" s="223">
        <f>IF(COUNTIFS(TabSynthez[Test],"="&amp;$AE120&amp;".*",TabSynthez[Page3],"Indéterminé")&gt;0,1,0)</f>
        <v>0</v>
      </c>
      <c r="AJ343" s="223">
        <f>IF(COUNTIFS(TabSynthez[Test],"="&amp;$AE120&amp;".*",TabSynthez[Page4],"Indéterminé")&gt;0,1,0)</f>
        <v>0</v>
      </c>
      <c r="AK343" s="223">
        <f>IF(COUNTIFS(TabSynthez[Test],"="&amp;$AE120&amp;".*",TabSynthez[Page5],"Indéterminé")&gt;0,1,0)</f>
        <v>0</v>
      </c>
      <c r="AL343" s="223">
        <f>IF(COUNTIFS(TabSynthez[Test],"="&amp;$AE120&amp;".*",TabSynthez[Page6],"Indéterminé")&gt;0,1,0)</f>
        <v>0</v>
      </c>
      <c r="AM343" s="223">
        <f>IF(COUNTIFS(TabSynthez[Test],"="&amp;$AE120&amp;".*",TabSynthez[Page7],"Indéterminé")&gt;0,1,0)</f>
        <v>0</v>
      </c>
      <c r="AN343" s="223">
        <f>IF(COUNTIFS(TabSynthez[Test],"="&amp;$AE120&amp;".*",TabSynthez[Page8],"Indéterminé")&gt;0,1,0)</f>
        <v>0</v>
      </c>
      <c r="AO343" s="223">
        <f>IF(COUNTIFS(TabSynthez[Test],"="&amp;$AE120&amp;".*",TabSynthez[Page9],"Indéterminé")&gt;0,1,0)</f>
        <v>0</v>
      </c>
      <c r="AP343" s="223">
        <f>IF(COUNTIFS(TabSynthez[Test],"="&amp;$AE120&amp;".*",TabSynthez[Page10],"Indéterminé")&gt;0,1,0)</f>
        <v>0</v>
      </c>
      <c r="AQ343" s="223">
        <f>IF(COUNTIFS(TabSynthez[Test],"="&amp;$AE120&amp;".*",TabSynthez[Page11],"Indéterminé")&gt;0,1,0)</f>
        <v>0</v>
      </c>
      <c r="AR343" s="223">
        <f>IF(COUNTIFS(TabSynthez[Test],"="&amp;$AE120&amp;".*",TabSynthez[Page12],"Indéterminé")&gt;0,1,0)</f>
        <v>0</v>
      </c>
      <c r="AS343" s="223">
        <f>IF(COUNTIFS(TabSynthez[Test],"="&amp;$AE120&amp;".*",TabSynthez[Page13],"Indéterminé")&gt;0,1,0)</f>
        <v>0</v>
      </c>
    </row>
    <row r="344" spans="30:45" x14ac:dyDescent="0.25">
      <c r="AD344" s="68"/>
      <c r="AE344" s="229" t="str">
        <f t="shared" si="22"/>
        <v>13.7</v>
      </c>
      <c r="AF344" s="9"/>
      <c r="AG344" s="223">
        <f>IF(COUNTIFS(TabSynthez[Test],"="&amp;$AE121&amp;".*",TabSynthez[Page1],"Indéterminé")&gt;0,1,0)</f>
        <v>0</v>
      </c>
      <c r="AH344" s="223">
        <f>IF(COUNTIFS(TabSynthez[Test],"="&amp;$AE121&amp;".*",TabSynthez[Page2],"Indéterminé")&gt;0,1,0)</f>
        <v>0</v>
      </c>
      <c r="AI344" s="223">
        <f>IF(COUNTIFS(TabSynthez[Test],"="&amp;$AE121&amp;".*",TabSynthez[Page3],"Indéterminé")&gt;0,1,0)</f>
        <v>0</v>
      </c>
      <c r="AJ344" s="223">
        <f>IF(COUNTIFS(TabSynthez[Test],"="&amp;$AE121&amp;".*",TabSynthez[Page4],"Indéterminé")&gt;0,1,0)</f>
        <v>0</v>
      </c>
      <c r="AK344" s="223">
        <f>IF(COUNTIFS(TabSynthez[Test],"="&amp;$AE121&amp;".*",TabSynthez[Page5],"Indéterminé")&gt;0,1,0)</f>
        <v>0</v>
      </c>
      <c r="AL344" s="223">
        <f>IF(COUNTIFS(TabSynthez[Test],"="&amp;$AE121&amp;".*",TabSynthez[Page6],"Indéterminé")&gt;0,1,0)</f>
        <v>0</v>
      </c>
      <c r="AM344" s="223">
        <f>IF(COUNTIFS(TabSynthez[Test],"="&amp;$AE121&amp;".*",TabSynthez[Page7],"Indéterminé")&gt;0,1,0)</f>
        <v>0</v>
      </c>
      <c r="AN344" s="223">
        <f>IF(COUNTIFS(TabSynthez[Test],"="&amp;$AE121&amp;".*",TabSynthez[Page8],"Indéterminé")&gt;0,1,0)</f>
        <v>0</v>
      </c>
      <c r="AO344" s="223">
        <f>IF(COUNTIFS(TabSynthez[Test],"="&amp;$AE121&amp;".*",TabSynthez[Page9],"Indéterminé")&gt;0,1,0)</f>
        <v>0</v>
      </c>
      <c r="AP344" s="223">
        <f>IF(COUNTIFS(TabSynthez[Test],"="&amp;$AE121&amp;".*",TabSynthez[Page10],"Indéterminé")&gt;0,1,0)</f>
        <v>0</v>
      </c>
      <c r="AQ344" s="223">
        <f>IF(COUNTIFS(TabSynthez[Test],"="&amp;$AE121&amp;".*",TabSynthez[Page11],"Indéterminé")&gt;0,1,0)</f>
        <v>0</v>
      </c>
      <c r="AR344" s="223">
        <f>IF(COUNTIFS(TabSynthez[Test],"="&amp;$AE121&amp;".*",TabSynthez[Page12],"Indéterminé")&gt;0,1,0)</f>
        <v>0</v>
      </c>
      <c r="AS344" s="223">
        <f>IF(COUNTIFS(TabSynthez[Test],"="&amp;$AE121&amp;".*",TabSynthez[Page13],"Indéterminé")&gt;0,1,0)</f>
        <v>0</v>
      </c>
    </row>
    <row r="345" spans="30:45" x14ac:dyDescent="0.25">
      <c r="AD345" s="68"/>
      <c r="AE345" s="229" t="str">
        <f t="shared" si="22"/>
        <v>13.8</v>
      </c>
      <c r="AF345" s="9"/>
      <c r="AG345" s="223">
        <f>IF(COUNTIFS(TabSynthez[Test],"="&amp;$AE122&amp;".*",TabSynthez[Page1],"Indéterminé")&gt;0,1,0)</f>
        <v>0</v>
      </c>
      <c r="AH345" s="223">
        <f>IF(COUNTIFS(TabSynthez[Test],"="&amp;$AE122&amp;".*",TabSynthez[Page2],"Indéterminé")&gt;0,1,0)</f>
        <v>0</v>
      </c>
      <c r="AI345" s="223">
        <f>IF(COUNTIFS(TabSynthez[Test],"="&amp;$AE122&amp;".*",TabSynthez[Page3],"Indéterminé")&gt;0,1,0)</f>
        <v>0</v>
      </c>
      <c r="AJ345" s="223">
        <f>IF(COUNTIFS(TabSynthez[Test],"="&amp;$AE122&amp;".*",TabSynthez[Page4],"Indéterminé")&gt;0,1,0)</f>
        <v>0</v>
      </c>
      <c r="AK345" s="223">
        <f>IF(COUNTIFS(TabSynthez[Test],"="&amp;$AE122&amp;".*",TabSynthez[Page5],"Indéterminé")&gt;0,1,0)</f>
        <v>0</v>
      </c>
      <c r="AL345" s="223">
        <f>IF(COUNTIFS(TabSynthez[Test],"="&amp;$AE122&amp;".*",TabSynthez[Page6],"Indéterminé")&gt;0,1,0)</f>
        <v>0</v>
      </c>
      <c r="AM345" s="223">
        <f>IF(COUNTIFS(TabSynthez[Test],"="&amp;$AE122&amp;".*",TabSynthez[Page7],"Indéterminé")&gt;0,1,0)</f>
        <v>0</v>
      </c>
      <c r="AN345" s="223">
        <f>IF(COUNTIFS(TabSynthez[Test],"="&amp;$AE122&amp;".*",TabSynthez[Page8],"Indéterminé")&gt;0,1,0)</f>
        <v>0</v>
      </c>
      <c r="AO345" s="223">
        <f>IF(COUNTIFS(TabSynthez[Test],"="&amp;$AE122&amp;".*",TabSynthez[Page9],"Indéterminé")&gt;0,1,0)</f>
        <v>0</v>
      </c>
      <c r="AP345" s="223">
        <f>IF(COUNTIFS(TabSynthez[Test],"="&amp;$AE122&amp;".*",TabSynthez[Page10],"Indéterminé")&gt;0,1,0)</f>
        <v>0</v>
      </c>
      <c r="AQ345" s="223">
        <f>IF(COUNTIFS(TabSynthez[Test],"="&amp;$AE122&amp;".*",TabSynthez[Page11],"Indéterminé")&gt;0,1,0)</f>
        <v>0</v>
      </c>
      <c r="AR345" s="223">
        <f>IF(COUNTIFS(TabSynthez[Test],"="&amp;$AE122&amp;".*",TabSynthez[Page12],"Indéterminé")&gt;0,1,0)</f>
        <v>0</v>
      </c>
      <c r="AS345" s="223">
        <f>IF(COUNTIFS(TabSynthez[Test],"="&amp;$AE122&amp;".*",TabSynthez[Page13],"Indéterminé")&gt;0,1,0)</f>
        <v>0</v>
      </c>
    </row>
    <row r="346" spans="30:45" x14ac:dyDescent="0.25">
      <c r="AD346" s="68"/>
      <c r="AE346" s="229" t="str">
        <f t="shared" si="22"/>
        <v>13.9</v>
      </c>
      <c r="AF346" s="9"/>
      <c r="AG346" s="223">
        <f>IF(COUNTIFS(TabSynthez[Test],"="&amp;$AE123&amp;".*",TabSynthez[Page1],"Indéterminé")&gt;0,1,0)</f>
        <v>0</v>
      </c>
      <c r="AH346" s="223">
        <f>IF(COUNTIFS(TabSynthez[Test],"="&amp;$AE123&amp;".*",TabSynthez[Page2],"Indéterminé")&gt;0,1,0)</f>
        <v>0</v>
      </c>
      <c r="AI346" s="223">
        <f>IF(COUNTIFS(TabSynthez[Test],"="&amp;$AE123&amp;".*",TabSynthez[Page3],"Indéterminé")&gt;0,1,0)</f>
        <v>0</v>
      </c>
      <c r="AJ346" s="223">
        <f>IF(COUNTIFS(TabSynthez[Test],"="&amp;$AE123&amp;".*",TabSynthez[Page4],"Indéterminé")&gt;0,1,0)</f>
        <v>0</v>
      </c>
      <c r="AK346" s="223">
        <f>IF(COUNTIFS(TabSynthez[Test],"="&amp;$AE123&amp;".*",TabSynthez[Page5],"Indéterminé")&gt;0,1,0)</f>
        <v>0</v>
      </c>
      <c r="AL346" s="223">
        <f>IF(COUNTIFS(TabSynthez[Test],"="&amp;$AE123&amp;".*",TabSynthez[Page6],"Indéterminé")&gt;0,1,0)</f>
        <v>0</v>
      </c>
      <c r="AM346" s="223">
        <f>IF(COUNTIFS(TabSynthez[Test],"="&amp;$AE123&amp;".*",TabSynthez[Page7],"Indéterminé")&gt;0,1,0)</f>
        <v>0</v>
      </c>
      <c r="AN346" s="223">
        <f>IF(COUNTIFS(TabSynthez[Test],"="&amp;$AE123&amp;".*",TabSynthez[Page8],"Indéterminé")&gt;0,1,0)</f>
        <v>0</v>
      </c>
      <c r="AO346" s="223">
        <f>IF(COUNTIFS(TabSynthez[Test],"="&amp;$AE123&amp;".*",TabSynthez[Page9],"Indéterminé")&gt;0,1,0)</f>
        <v>0</v>
      </c>
      <c r="AP346" s="223">
        <f>IF(COUNTIFS(TabSynthez[Test],"="&amp;$AE123&amp;".*",TabSynthez[Page10],"Indéterminé")&gt;0,1,0)</f>
        <v>0</v>
      </c>
      <c r="AQ346" s="223">
        <f>IF(COUNTIFS(TabSynthez[Test],"="&amp;$AE123&amp;".*",TabSynthez[Page11],"Indéterminé")&gt;0,1,0)</f>
        <v>0</v>
      </c>
      <c r="AR346" s="223">
        <f>IF(COUNTIFS(TabSynthez[Test],"="&amp;$AE123&amp;".*",TabSynthez[Page12],"Indéterminé")&gt;0,1,0)</f>
        <v>0</v>
      </c>
      <c r="AS346" s="223">
        <f>IF(COUNTIFS(TabSynthez[Test],"="&amp;$AE123&amp;".*",TabSynthez[Page13],"Indéterminé")&gt;0,1,0)</f>
        <v>0</v>
      </c>
    </row>
    <row r="347" spans="30:45" x14ac:dyDescent="0.25">
      <c r="AD347" s="68"/>
      <c r="AE347" s="229" t="str">
        <f t="shared" si="22"/>
        <v>13.10</v>
      </c>
      <c r="AF347" s="9"/>
      <c r="AG347" s="223">
        <f>IF(COUNTIFS(TabSynthez[Test],"="&amp;$AE124&amp;".*",TabSynthez[Page1],"Indéterminé")&gt;0,1,0)</f>
        <v>0</v>
      </c>
      <c r="AH347" s="223">
        <f>IF(COUNTIFS(TabSynthez[Test],"="&amp;$AE124&amp;".*",TabSynthez[Page2],"Indéterminé")&gt;0,1,0)</f>
        <v>0</v>
      </c>
      <c r="AI347" s="223">
        <f>IF(COUNTIFS(TabSynthez[Test],"="&amp;$AE124&amp;".*",TabSynthez[Page3],"Indéterminé")&gt;0,1,0)</f>
        <v>0</v>
      </c>
      <c r="AJ347" s="223">
        <f>IF(COUNTIFS(TabSynthez[Test],"="&amp;$AE124&amp;".*",TabSynthez[Page4],"Indéterminé")&gt;0,1,0)</f>
        <v>0</v>
      </c>
      <c r="AK347" s="223">
        <f>IF(COUNTIFS(TabSynthez[Test],"="&amp;$AE124&amp;".*",TabSynthez[Page5],"Indéterminé")&gt;0,1,0)</f>
        <v>0</v>
      </c>
      <c r="AL347" s="223">
        <f>IF(COUNTIFS(TabSynthez[Test],"="&amp;$AE124&amp;".*",TabSynthez[Page6],"Indéterminé")&gt;0,1,0)</f>
        <v>0</v>
      </c>
      <c r="AM347" s="223">
        <f>IF(COUNTIFS(TabSynthez[Test],"="&amp;$AE124&amp;".*",TabSynthez[Page7],"Indéterminé")&gt;0,1,0)</f>
        <v>0</v>
      </c>
      <c r="AN347" s="223">
        <f>IF(COUNTIFS(TabSynthez[Test],"="&amp;$AE124&amp;".*",TabSynthez[Page8],"Indéterminé")&gt;0,1,0)</f>
        <v>0</v>
      </c>
      <c r="AO347" s="223">
        <f>IF(COUNTIFS(TabSynthez[Test],"="&amp;$AE124&amp;".*",TabSynthez[Page9],"Indéterminé")&gt;0,1,0)</f>
        <v>0</v>
      </c>
      <c r="AP347" s="223">
        <f>IF(COUNTIFS(TabSynthez[Test],"="&amp;$AE124&amp;".*",TabSynthez[Page10],"Indéterminé")&gt;0,1,0)</f>
        <v>0</v>
      </c>
      <c r="AQ347" s="223">
        <f>IF(COUNTIFS(TabSynthez[Test],"="&amp;$AE124&amp;".*",TabSynthez[Page11],"Indéterminé")&gt;0,1,0)</f>
        <v>0</v>
      </c>
      <c r="AR347" s="223">
        <f>IF(COUNTIFS(TabSynthez[Test],"="&amp;$AE124&amp;".*",TabSynthez[Page12],"Indéterminé")&gt;0,1,0)</f>
        <v>0</v>
      </c>
      <c r="AS347" s="223">
        <f>IF(COUNTIFS(TabSynthez[Test],"="&amp;$AE124&amp;".*",TabSynthez[Page13],"Indéterminé")&gt;0,1,0)</f>
        <v>0</v>
      </c>
    </row>
    <row r="348" spans="30:45" x14ac:dyDescent="0.25">
      <c r="AD348" s="68"/>
      <c r="AE348" s="229" t="str">
        <f t="shared" si="22"/>
        <v>13.11</v>
      </c>
      <c r="AF348" s="9"/>
      <c r="AG348" s="223">
        <f>IF(COUNTIFS(TabSynthez[Test],"="&amp;$AE125&amp;".*",TabSynthez[Page1],"Indéterminé")&gt;0,1,0)</f>
        <v>0</v>
      </c>
      <c r="AH348" s="223">
        <f>IF(COUNTIFS(TabSynthez[Test],"="&amp;$AE125&amp;".*",TabSynthez[Page2],"Indéterminé")&gt;0,1,0)</f>
        <v>0</v>
      </c>
      <c r="AI348" s="223">
        <f>IF(COUNTIFS(TabSynthez[Test],"="&amp;$AE125&amp;".*",TabSynthez[Page3],"Indéterminé")&gt;0,1,0)</f>
        <v>0</v>
      </c>
      <c r="AJ348" s="223">
        <f>IF(COUNTIFS(TabSynthez[Test],"="&amp;$AE125&amp;".*",TabSynthez[Page4],"Indéterminé")&gt;0,1,0)</f>
        <v>0</v>
      </c>
      <c r="AK348" s="223">
        <f>IF(COUNTIFS(TabSynthez[Test],"="&amp;$AE125&amp;".*",TabSynthez[Page5],"Indéterminé")&gt;0,1,0)</f>
        <v>0</v>
      </c>
      <c r="AL348" s="223">
        <f>IF(COUNTIFS(TabSynthez[Test],"="&amp;$AE125&amp;".*",TabSynthez[Page6],"Indéterminé")&gt;0,1,0)</f>
        <v>0</v>
      </c>
      <c r="AM348" s="223">
        <f>IF(COUNTIFS(TabSynthez[Test],"="&amp;$AE125&amp;".*",TabSynthez[Page7],"Indéterminé")&gt;0,1,0)</f>
        <v>0</v>
      </c>
      <c r="AN348" s="223">
        <f>IF(COUNTIFS(TabSynthez[Test],"="&amp;$AE125&amp;".*",TabSynthez[Page8],"Indéterminé")&gt;0,1,0)</f>
        <v>0</v>
      </c>
      <c r="AO348" s="223">
        <f>IF(COUNTIFS(TabSynthez[Test],"="&amp;$AE125&amp;".*",TabSynthez[Page9],"Indéterminé")&gt;0,1,0)</f>
        <v>0</v>
      </c>
      <c r="AP348" s="223">
        <f>IF(COUNTIFS(TabSynthez[Test],"="&amp;$AE125&amp;".*",TabSynthez[Page10],"Indéterminé")&gt;0,1,0)</f>
        <v>0</v>
      </c>
      <c r="AQ348" s="223">
        <f>IF(COUNTIFS(TabSynthez[Test],"="&amp;$AE125&amp;".*",TabSynthez[Page11],"Indéterminé")&gt;0,1,0)</f>
        <v>0</v>
      </c>
      <c r="AR348" s="223">
        <f>IF(COUNTIFS(TabSynthez[Test],"="&amp;$AE125&amp;".*",TabSynthez[Page12],"Indéterminé")&gt;0,1,0)</f>
        <v>0</v>
      </c>
      <c r="AS348" s="223">
        <f>IF(COUNTIFS(TabSynthez[Test],"="&amp;$AE125&amp;".*",TabSynthez[Page13],"Indéterminé")&gt;0,1,0)</f>
        <v>0</v>
      </c>
    </row>
    <row r="349" spans="30:45" x14ac:dyDescent="0.25">
      <c r="AD349" s="68"/>
      <c r="AE349" s="229" t="str">
        <f t="shared" si="22"/>
        <v>13.12</v>
      </c>
      <c r="AF349" s="9"/>
      <c r="AG349" s="223">
        <f>IF(COUNTIFS(TabSynthez[Test],"="&amp;$AE126&amp;".*",TabSynthez[Page1],"Indéterminé")&gt;0,1,0)</f>
        <v>0</v>
      </c>
      <c r="AH349" s="223">
        <f>IF(COUNTIFS(TabSynthez[Test],"="&amp;$AE126&amp;".*",TabSynthez[Page2],"Indéterminé")&gt;0,1,0)</f>
        <v>0</v>
      </c>
      <c r="AI349" s="223">
        <f>IF(COUNTIFS(TabSynthez[Test],"="&amp;$AE126&amp;".*",TabSynthez[Page3],"Indéterminé")&gt;0,1,0)</f>
        <v>0</v>
      </c>
      <c r="AJ349" s="223">
        <f>IF(COUNTIFS(TabSynthez[Test],"="&amp;$AE126&amp;".*",TabSynthez[Page4],"Indéterminé")&gt;0,1,0)</f>
        <v>0</v>
      </c>
      <c r="AK349" s="223">
        <f>IF(COUNTIFS(TabSynthez[Test],"="&amp;$AE126&amp;".*",TabSynthez[Page5],"Indéterminé")&gt;0,1,0)</f>
        <v>0</v>
      </c>
      <c r="AL349" s="223">
        <f>IF(COUNTIFS(TabSynthez[Test],"="&amp;$AE126&amp;".*",TabSynthez[Page6],"Indéterminé")&gt;0,1,0)</f>
        <v>0</v>
      </c>
      <c r="AM349" s="223">
        <f>IF(COUNTIFS(TabSynthez[Test],"="&amp;$AE126&amp;".*",TabSynthez[Page7],"Indéterminé")&gt;0,1,0)</f>
        <v>0</v>
      </c>
      <c r="AN349" s="223">
        <f>IF(COUNTIFS(TabSynthez[Test],"="&amp;$AE126&amp;".*",TabSynthez[Page8],"Indéterminé")&gt;0,1,0)</f>
        <v>0</v>
      </c>
      <c r="AO349" s="223">
        <f>IF(COUNTIFS(TabSynthez[Test],"="&amp;$AE126&amp;".*",TabSynthez[Page9],"Indéterminé")&gt;0,1,0)</f>
        <v>0</v>
      </c>
      <c r="AP349" s="223">
        <f>IF(COUNTIFS(TabSynthez[Test],"="&amp;$AE126&amp;".*",TabSynthez[Page10],"Indéterminé")&gt;0,1,0)</f>
        <v>0</v>
      </c>
      <c r="AQ349" s="223">
        <f>IF(COUNTIFS(TabSynthez[Test],"="&amp;$AE126&amp;".*",TabSynthez[Page11],"Indéterminé")&gt;0,1,0)</f>
        <v>0</v>
      </c>
      <c r="AR349" s="223">
        <f>IF(COUNTIFS(TabSynthez[Test],"="&amp;$AE126&amp;".*",TabSynthez[Page12],"Indéterminé")&gt;0,1,0)</f>
        <v>0</v>
      </c>
      <c r="AS349" s="223">
        <f>IF(COUNTIFS(TabSynthez[Test],"="&amp;$AE126&amp;".*",TabSynthez[Page13],"Indéterminé")&gt;0,1,0)</f>
        <v>0</v>
      </c>
    </row>
    <row r="350" spans="30:45" x14ac:dyDescent="0.25">
      <c r="AD350" s="68"/>
      <c r="AE350" s="230"/>
      <c r="AF350" s="9"/>
      <c r="AG350" s="223"/>
      <c r="AH350" s="223"/>
      <c r="AI350" s="223"/>
      <c r="AJ350" s="223"/>
      <c r="AK350" s="223"/>
      <c r="AL350" s="223"/>
      <c r="AM350" s="223"/>
      <c r="AN350" s="223"/>
      <c r="AO350" s="223"/>
      <c r="AP350" s="223"/>
      <c r="AQ350" s="223"/>
      <c r="AR350" s="223"/>
      <c r="AS350" s="223"/>
    </row>
    <row r="351" spans="30:45" x14ac:dyDescent="0.25">
      <c r="AD351" s="68"/>
      <c r="AF351" s="9"/>
      <c r="AG351" s="9"/>
      <c r="AH351" s="9"/>
      <c r="AI351" s="9"/>
      <c r="AJ351" s="9"/>
      <c r="AK351" s="9"/>
      <c r="AL351" s="9"/>
      <c r="AM351" s="9"/>
      <c r="AN351" s="9"/>
      <c r="AO351" s="9"/>
      <c r="AP351" s="9"/>
      <c r="AQ351" s="9"/>
      <c r="AR351" s="9"/>
      <c r="AS351" s="9"/>
    </row>
    <row r="352" spans="30:45" ht="18.75" x14ac:dyDescent="0.25">
      <c r="AD352" s="68"/>
      <c r="AE352" s="283" t="s">
        <v>309</v>
      </c>
      <c r="AF352" s="277" t="str">
        <f>AF$1</f>
        <v>Pages</v>
      </c>
      <c r="AG352" s="277" t="str">
        <f t="shared" ref="AG352:AS352" si="23">AG$1</f>
        <v>Page1</v>
      </c>
      <c r="AH352" s="277" t="str">
        <f t="shared" si="23"/>
        <v>Page2</v>
      </c>
      <c r="AI352" s="277" t="str">
        <f t="shared" si="23"/>
        <v>Page3</v>
      </c>
      <c r="AJ352" s="277" t="str">
        <f t="shared" si="23"/>
        <v>Page4</v>
      </c>
      <c r="AK352" s="277" t="str">
        <f t="shared" si="23"/>
        <v>Page5</v>
      </c>
      <c r="AL352" s="277" t="str">
        <f t="shared" si="23"/>
        <v>Page6</v>
      </c>
      <c r="AM352" s="277" t="str">
        <f t="shared" si="23"/>
        <v>Page7</v>
      </c>
      <c r="AN352" s="277" t="str">
        <f t="shared" si="23"/>
        <v>Page8</v>
      </c>
      <c r="AO352" s="277" t="str">
        <f t="shared" si="23"/>
        <v>Page9</v>
      </c>
      <c r="AP352" s="277" t="str">
        <f t="shared" si="23"/>
        <v>Page10</v>
      </c>
      <c r="AQ352" s="277" t="str">
        <f t="shared" si="23"/>
        <v>Page11</v>
      </c>
      <c r="AR352" s="277" t="str">
        <f t="shared" si="23"/>
        <v>Page12</v>
      </c>
      <c r="AS352" s="277" t="str">
        <f t="shared" si="23"/>
        <v>Page13</v>
      </c>
    </row>
    <row r="353" spans="30:45" x14ac:dyDescent="0.25">
      <c r="AD353" s="68"/>
      <c r="AE353" s="224" t="s">
        <v>989</v>
      </c>
      <c r="AF353" s="224">
        <f>COUNTA(AE21:AE126)</f>
        <v>106</v>
      </c>
      <c r="AG353" s="278"/>
      <c r="AH353" s="278"/>
      <c r="AI353" s="278"/>
      <c r="AJ353" s="278"/>
      <c r="AK353" s="278"/>
      <c r="AL353" s="278"/>
      <c r="AM353" s="278"/>
      <c r="AN353" s="278"/>
      <c r="AO353" s="278"/>
      <c r="AP353" s="278"/>
      <c r="AQ353" s="278"/>
      <c r="AR353" s="278"/>
      <c r="AS353" s="278"/>
    </row>
    <row r="354" spans="30:45" x14ac:dyDescent="0.25">
      <c r="AD354" s="68"/>
      <c r="AE354" s="271" t="s">
        <v>990</v>
      </c>
      <c r="AF354" s="271"/>
      <c r="AG354" s="271">
        <f>SUM(AG21:AG126)</f>
        <v>22</v>
      </c>
      <c r="AH354" s="325">
        <f>SUM(AH21:AH126)</f>
        <v>26</v>
      </c>
      <c r="AI354" s="325">
        <f t="shared" ref="AI354:AS354" si="24">SUM(AI21:AI126)</f>
        <v>25</v>
      </c>
      <c r="AJ354" s="325">
        <f t="shared" si="24"/>
        <v>27</v>
      </c>
      <c r="AK354" s="325">
        <f t="shared" si="24"/>
        <v>26</v>
      </c>
      <c r="AL354" s="325">
        <f t="shared" si="24"/>
        <v>25</v>
      </c>
      <c r="AM354" s="325">
        <f t="shared" si="24"/>
        <v>24</v>
      </c>
      <c r="AN354" s="325">
        <f t="shared" si="24"/>
        <v>25</v>
      </c>
      <c r="AO354" s="325">
        <f t="shared" si="24"/>
        <v>27</v>
      </c>
      <c r="AP354" s="325">
        <f t="shared" si="24"/>
        <v>24</v>
      </c>
      <c r="AQ354" s="325">
        <f t="shared" si="24"/>
        <v>26</v>
      </c>
      <c r="AR354" s="325">
        <f t="shared" si="24"/>
        <v>26</v>
      </c>
      <c r="AS354" s="325">
        <f t="shared" si="24"/>
        <v>33</v>
      </c>
    </row>
    <row r="355" spans="30:45" x14ac:dyDescent="0.25">
      <c r="AD355" s="68"/>
      <c r="AE355" s="272" t="s">
        <v>987</v>
      </c>
      <c r="AF355" s="267"/>
      <c r="AG355" s="272">
        <f>SUM(AG134:AG239)</f>
        <v>28</v>
      </c>
      <c r="AH355" s="326">
        <f>SUM(AH134:AH239)</f>
        <v>20</v>
      </c>
      <c r="AI355" s="326">
        <f t="shared" ref="AI355:AS355" si="25">SUM(AI134:AI239)</f>
        <v>26</v>
      </c>
      <c r="AJ355" s="326">
        <f t="shared" si="25"/>
        <v>24</v>
      </c>
      <c r="AK355" s="326">
        <f t="shared" si="25"/>
        <v>21</v>
      </c>
      <c r="AL355" s="326">
        <f t="shared" si="25"/>
        <v>25</v>
      </c>
      <c r="AM355" s="326">
        <f t="shared" si="25"/>
        <v>23</v>
      </c>
      <c r="AN355" s="326">
        <f t="shared" si="25"/>
        <v>21</v>
      </c>
      <c r="AO355" s="326">
        <f t="shared" si="25"/>
        <v>18</v>
      </c>
      <c r="AP355" s="326">
        <f t="shared" si="25"/>
        <v>21</v>
      </c>
      <c r="AQ355" s="326">
        <f t="shared" si="25"/>
        <v>19</v>
      </c>
      <c r="AR355" s="326">
        <f t="shared" si="25"/>
        <v>22</v>
      </c>
      <c r="AS355" s="326">
        <f t="shared" si="25"/>
        <v>22</v>
      </c>
    </row>
    <row r="356" spans="30:45" x14ac:dyDescent="0.25">
      <c r="AD356" s="68"/>
      <c r="AE356" s="270" t="s">
        <v>988</v>
      </c>
      <c r="AF356" s="269"/>
      <c r="AG356" s="270">
        <f>SUM(AG244:AG349)</f>
        <v>0</v>
      </c>
      <c r="AH356" s="270">
        <f>SUM(AH244:AH349)</f>
        <v>0</v>
      </c>
      <c r="AI356" s="270">
        <f t="shared" ref="AI356:AS356" si="26">SUM(AI244:AI349)</f>
        <v>0</v>
      </c>
      <c r="AJ356" s="270">
        <f t="shared" si="26"/>
        <v>0</v>
      </c>
      <c r="AK356" s="270">
        <f t="shared" si="26"/>
        <v>0</v>
      </c>
      <c r="AL356" s="270">
        <f t="shared" si="26"/>
        <v>0</v>
      </c>
      <c r="AM356" s="270">
        <f t="shared" si="26"/>
        <v>0</v>
      </c>
      <c r="AN356" s="270">
        <f t="shared" si="26"/>
        <v>0</v>
      </c>
      <c r="AO356" s="270">
        <f t="shared" si="26"/>
        <v>0</v>
      </c>
      <c r="AP356" s="270">
        <f t="shared" si="26"/>
        <v>0</v>
      </c>
      <c r="AQ356" s="270">
        <f t="shared" si="26"/>
        <v>0</v>
      </c>
      <c r="AR356" s="270">
        <f t="shared" si="26"/>
        <v>0</v>
      </c>
      <c r="AS356" s="270">
        <f t="shared" si="26"/>
        <v>0</v>
      </c>
    </row>
    <row r="357" spans="30:45" x14ac:dyDescent="0.25">
      <c r="AD357" s="68"/>
      <c r="AE357" s="284" t="s">
        <v>991</v>
      </c>
      <c r="AF357" s="284"/>
      <c r="AG357" s="284">
        <f t="shared" ref="AG357:AS357" si="27">$AF$353-SUM(AG354:AG356)</f>
        <v>56</v>
      </c>
      <c r="AH357" s="284">
        <f t="shared" si="27"/>
        <v>60</v>
      </c>
      <c r="AI357" s="284">
        <f t="shared" si="27"/>
        <v>55</v>
      </c>
      <c r="AJ357" s="284">
        <f t="shared" si="27"/>
        <v>55</v>
      </c>
      <c r="AK357" s="284">
        <f t="shared" si="27"/>
        <v>59</v>
      </c>
      <c r="AL357" s="284">
        <f t="shared" si="27"/>
        <v>56</v>
      </c>
      <c r="AM357" s="284">
        <f t="shared" si="27"/>
        <v>59</v>
      </c>
      <c r="AN357" s="284">
        <f t="shared" si="27"/>
        <v>60</v>
      </c>
      <c r="AO357" s="284">
        <f t="shared" si="27"/>
        <v>61</v>
      </c>
      <c r="AP357" s="284">
        <f t="shared" si="27"/>
        <v>61</v>
      </c>
      <c r="AQ357" s="284">
        <f t="shared" si="27"/>
        <v>61</v>
      </c>
      <c r="AR357" s="284">
        <f t="shared" si="27"/>
        <v>58</v>
      </c>
      <c r="AS357" s="284">
        <f t="shared" si="27"/>
        <v>51</v>
      </c>
    </row>
    <row r="358" spans="30:45" x14ac:dyDescent="0.25">
      <c r="AD358" s="68"/>
      <c r="AE358" s="279" t="s">
        <v>971</v>
      </c>
      <c r="AF358" s="280"/>
      <c r="AG358" s="225">
        <f>SUM(AG355,AG354)</f>
        <v>50</v>
      </c>
      <c r="AH358" s="225">
        <f>SUM(AH355,AH354)</f>
        <v>46</v>
      </c>
      <c r="AI358" s="225">
        <f t="shared" ref="AI358:AS358" si="28">SUM(AI355,AI354)</f>
        <v>51</v>
      </c>
      <c r="AJ358" s="225">
        <f t="shared" si="28"/>
        <v>51</v>
      </c>
      <c r="AK358" s="225">
        <f t="shared" si="28"/>
        <v>47</v>
      </c>
      <c r="AL358" s="225">
        <f t="shared" si="28"/>
        <v>50</v>
      </c>
      <c r="AM358" s="225">
        <f t="shared" si="28"/>
        <v>47</v>
      </c>
      <c r="AN358" s="225">
        <f t="shared" si="28"/>
        <v>46</v>
      </c>
      <c r="AO358" s="225">
        <f t="shared" si="28"/>
        <v>45</v>
      </c>
      <c r="AP358" s="225">
        <f t="shared" si="28"/>
        <v>45</v>
      </c>
      <c r="AQ358" s="225">
        <f t="shared" si="28"/>
        <v>45</v>
      </c>
      <c r="AR358" s="225">
        <f t="shared" si="28"/>
        <v>48</v>
      </c>
      <c r="AS358" s="225">
        <f t="shared" si="28"/>
        <v>55</v>
      </c>
    </row>
    <row r="359" spans="30:45" x14ac:dyDescent="0.25">
      <c r="AD359" s="68"/>
      <c r="AE359" s="279" t="s">
        <v>972</v>
      </c>
      <c r="AF359" s="281"/>
      <c r="AG359" s="253">
        <f>IFERROR((AG354*100)/AG358,"")</f>
        <v>44</v>
      </c>
      <c r="AH359" s="253">
        <f>IFERROR((AH354*100)/AH358,"")</f>
        <v>56.521739130434781</v>
      </c>
      <c r="AI359" s="253">
        <f t="shared" ref="AI359:AS359" si="29">IFERROR((AI354*100)/AI358,"")</f>
        <v>49.019607843137258</v>
      </c>
      <c r="AJ359" s="253">
        <f t="shared" si="29"/>
        <v>52.941176470588232</v>
      </c>
      <c r="AK359" s="253">
        <f t="shared" si="29"/>
        <v>55.319148936170215</v>
      </c>
      <c r="AL359" s="253">
        <f t="shared" si="29"/>
        <v>50</v>
      </c>
      <c r="AM359" s="253">
        <f t="shared" si="29"/>
        <v>51.063829787234042</v>
      </c>
      <c r="AN359" s="253">
        <f t="shared" si="29"/>
        <v>54.347826086956523</v>
      </c>
      <c r="AO359" s="253">
        <f t="shared" si="29"/>
        <v>60</v>
      </c>
      <c r="AP359" s="253">
        <f t="shared" si="29"/>
        <v>53.333333333333336</v>
      </c>
      <c r="AQ359" s="253">
        <f t="shared" si="29"/>
        <v>57.777777777777779</v>
      </c>
      <c r="AR359" s="253">
        <f t="shared" si="29"/>
        <v>54.166666666666664</v>
      </c>
      <c r="AS359" s="253">
        <f t="shared" si="29"/>
        <v>60</v>
      </c>
    </row>
    <row r="360" spans="30:45" x14ac:dyDescent="0.25">
      <c r="AD360" s="68"/>
      <c r="AE360" s="282"/>
      <c r="AF360" s="282"/>
      <c r="AG360" s="282"/>
      <c r="AH360" s="282"/>
      <c r="AI360" s="282"/>
      <c r="AJ360" s="282"/>
      <c r="AK360" s="282"/>
      <c r="AL360" s="282"/>
      <c r="AM360" s="282"/>
      <c r="AN360" s="282"/>
      <c r="AO360" s="282"/>
      <c r="AP360" s="282"/>
      <c r="AQ360" s="282"/>
      <c r="AR360" s="282"/>
      <c r="AS360" s="282"/>
    </row>
    <row r="361" spans="30:45" x14ac:dyDescent="0.25">
      <c r="AD361" s="68"/>
      <c r="AE361" s="285" t="s">
        <v>985</v>
      </c>
      <c r="AF361" s="286"/>
      <c r="AG361" s="287"/>
      <c r="AH361" s="287"/>
      <c r="AI361" s="287"/>
      <c r="AJ361" s="287"/>
      <c r="AK361" s="287"/>
      <c r="AL361" s="287"/>
      <c r="AM361" s="287"/>
      <c r="AN361" s="287"/>
      <c r="AO361" s="287"/>
      <c r="AP361" s="287"/>
      <c r="AQ361" s="287"/>
      <c r="AR361" s="287"/>
      <c r="AS361" s="287"/>
    </row>
    <row r="362" spans="30:45" x14ac:dyDescent="0.25">
      <c r="AD362" s="68"/>
      <c r="AE362" s="288" t="s">
        <v>992</v>
      </c>
      <c r="AF362" s="289"/>
      <c r="AG362" s="290">
        <f t="shared" ref="AG362:AS362" si="30">IFERROR((AG354*100)/$AF$353,"")</f>
        <v>20.754716981132077</v>
      </c>
      <c r="AH362" s="290">
        <f t="shared" si="30"/>
        <v>24.528301886792452</v>
      </c>
      <c r="AI362" s="290">
        <f t="shared" si="30"/>
        <v>23.584905660377359</v>
      </c>
      <c r="AJ362" s="290">
        <f t="shared" si="30"/>
        <v>25.471698113207548</v>
      </c>
      <c r="AK362" s="290">
        <f t="shared" si="30"/>
        <v>24.528301886792452</v>
      </c>
      <c r="AL362" s="290">
        <f t="shared" si="30"/>
        <v>23.584905660377359</v>
      </c>
      <c r="AM362" s="290">
        <f t="shared" si="30"/>
        <v>22.641509433962263</v>
      </c>
      <c r="AN362" s="290">
        <f t="shared" si="30"/>
        <v>23.584905660377359</v>
      </c>
      <c r="AO362" s="290">
        <f t="shared" si="30"/>
        <v>25.471698113207548</v>
      </c>
      <c r="AP362" s="290">
        <f t="shared" si="30"/>
        <v>22.641509433962263</v>
      </c>
      <c r="AQ362" s="290">
        <f t="shared" si="30"/>
        <v>24.528301886792452</v>
      </c>
      <c r="AR362" s="290">
        <f t="shared" si="30"/>
        <v>24.528301886792452</v>
      </c>
      <c r="AS362" s="290">
        <f t="shared" si="30"/>
        <v>31.132075471698112</v>
      </c>
    </row>
    <row r="363" spans="30:45" x14ac:dyDescent="0.25">
      <c r="AD363" s="68"/>
      <c r="AE363" s="288" t="s">
        <v>993</v>
      </c>
      <c r="AF363" s="289"/>
      <c r="AG363" s="290">
        <f t="shared" ref="AG363:AS363" si="31">IFERROR((AG355*100)/$AF$353,"")</f>
        <v>26.415094339622641</v>
      </c>
      <c r="AH363" s="290">
        <f t="shared" si="31"/>
        <v>18.867924528301888</v>
      </c>
      <c r="AI363" s="290">
        <f t="shared" si="31"/>
        <v>24.528301886792452</v>
      </c>
      <c r="AJ363" s="290">
        <f t="shared" si="31"/>
        <v>22.641509433962263</v>
      </c>
      <c r="AK363" s="290">
        <f t="shared" si="31"/>
        <v>19.811320754716981</v>
      </c>
      <c r="AL363" s="290">
        <f t="shared" si="31"/>
        <v>23.584905660377359</v>
      </c>
      <c r="AM363" s="290">
        <f t="shared" si="31"/>
        <v>21.69811320754717</v>
      </c>
      <c r="AN363" s="290">
        <f t="shared" si="31"/>
        <v>19.811320754716981</v>
      </c>
      <c r="AO363" s="290">
        <f t="shared" si="31"/>
        <v>16.981132075471699</v>
      </c>
      <c r="AP363" s="290">
        <f t="shared" si="31"/>
        <v>19.811320754716981</v>
      </c>
      <c r="AQ363" s="290">
        <f t="shared" si="31"/>
        <v>17.924528301886792</v>
      </c>
      <c r="AR363" s="290">
        <f t="shared" si="31"/>
        <v>20.754716981132077</v>
      </c>
      <c r="AS363" s="290">
        <f t="shared" si="31"/>
        <v>20.754716981132077</v>
      </c>
    </row>
    <row r="364" spans="30:45" x14ac:dyDescent="0.25">
      <c r="AD364" s="68"/>
      <c r="AE364" s="288" t="s">
        <v>977</v>
      </c>
      <c r="AF364" s="289"/>
      <c r="AG364" s="290">
        <f t="shared" ref="AG364:AS364" si="32">IFERROR((AG356*100)/$AF$353,"")</f>
        <v>0</v>
      </c>
      <c r="AH364" s="290">
        <f t="shared" si="32"/>
        <v>0</v>
      </c>
      <c r="AI364" s="290">
        <f t="shared" si="32"/>
        <v>0</v>
      </c>
      <c r="AJ364" s="290">
        <f t="shared" si="32"/>
        <v>0</v>
      </c>
      <c r="AK364" s="290">
        <f t="shared" si="32"/>
        <v>0</v>
      </c>
      <c r="AL364" s="290">
        <f t="shared" si="32"/>
        <v>0</v>
      </c>
      <c r="AM364" s="290">
        <f t="shared" si="32"/>
        <v>0</v>
      </c>
      <c r="AN364" s="290">
        <f t="shared" si="32"/>
        <v>0</v>
      </c>
      <c r="AO364" s="290">
        <f t="shared" si="32"/>
        <v>0</v>
      </c>
      <c r="AP364" s="290">
        <f t="shared" si="32"/>
        <v>0</v>
      </c>
      <c r="AQ364" s="290">
        <f t="shared" si="32"/>
        <v>0</v>
      </c>
      <c r="AR364" s="290">
        <f t="shared" si="32"/>
        <v>0</v>
      </c>
      <c r="AS364" s="290">
        <f t="shared" si="32"/>
        <v>0</v>
      </c>
    </row>
    <row r="365" spans="30:45" x14ac:dyDescent="0.25">
      <c r="AD365" s="68"/>
      <c r="AE365" s="288" t="s">
        <v>994</v>
      </c>
      <c r="AF365" s="289"/>
      <c r="AG365" s="290">
        <f t="shared" ref="AG365:AS365" si="33">IFERROR((AG357*100)/$AF$353,"")</f>
        <v>52.830188679245282</v>
      </c>
      <c r="AH365" s="290">
        <f t="shared" si="33"/>
        <v>56.60377358490566</v>
      </c>
      <c r="AI365" s="290">
        <f t="shared" si="33"/>
        <v>51.886792452830186</v>
      </c>
      <c r="AJ365" s="290">
        <f t="shared" si="33"/>
        <v>51.886792452830186</v>
      </c>
      <c r="AK365" s="290">
        <f t="shared" si="33"/>
        <v>55.660377358490564</v>
      </c>
      <c r="AL365" s="290">
        <f t="shared" si="33"/>
        <v>52.830188679245282</v>
      </c>
      <c r="AM365" s="290">
        <f t="shared" si="33"/>
        <v>55.660377358490564</v>
      </c>
      <c r="AN365" s="290">
        <f t="shared" si="33"/>
        <v>56.60377358490566</v>
      </c>
      <c r="AO365" s="290">
        <f t="shared" si="33"/>
        <v>57.547169811320757</v>
      </c>
      <c r="AP365" s="290">
        <f t="shared" si="33"/>
        <v>57.547169811320757</v>
      </c>
      <c r="AQ365" s="290">
        <f t="shared" si="33"/>
        <v>57.547169811320757</v>
      </c>
      <c r="AR365" s="290">
        <f t="shared" si="33"/>
        <v>54.716981132075475</v>
      </c>
      <c r="AS365" s="290">
        <f t="shared" si="33"/>
        <v>48.113207547169814</v>
      </c>
    </row>
  </sheetData>
  <mergeCells count="5">
    <mergeCell ref="L1:P1"/>
    <mergeCell ref="L20:N20"/>
    <mergeCell ref="L26:Q26"/>
    <mergeCell ref="L32:R32"/>
    <mergeCell ref="N148:N152"/>
  </mergeCells>
  <phoneticPr fontId="1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zoomScaleNormal="100"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1" x14ac:dyDescent="0.25">
      <c r="A1" s="108" t="s">
        <v>1039</v>
      </c>
      <c r="B1" s="109"/>
      <c r="C1" s="110" t="s">
        <v>1040</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304"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304"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304"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304"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304" t="s">
        <v>13</v>
      </c>
      <c r="I17" s="305"/>
      <c r="J17" s="303"/>
      <c r="K17" s="207"/>
      <c r="L17" s="207"/>
      <c r="M17" s="207"/>
      <c r="N17" s="207"/>
      <c r="O17" s="207"/>
      <c r="P17" s="303"/>
      <c r="Q17" s="306"/>
    </row>
    <row r="18" spans="2:17" ht="132" customHeight="1" x14ac:dyDescent="0.25">
      <c r="B18" s="297" t="s">
        <v>5</v>
      </c>
      <c r="C18" s="150" t="s">
        <v>659</v>
      </c>
      <c r="D18" s="151" t="s">
        <v>62</v>
      </c>
      <c r="E18" s="152" t="s">
        <v>24</v>
      </c>
      <c r="F18" s="165" t="s">
        <v>660</v>
      </c>
      <c r="G18" s="298" t="s">
        <v>32</v>
      </c>
      <c r="H18" s="299" t="s">
        <v>1073</v>
      </c>
      <c r="I18" s="302"/>
      <c r="J18" s="298"/>
      <c r="K18" s="206" t="s">
        <v>1270</v>
      </c>
      <c r="L18" s="206" t="s">
        <v>1271</v>
      </c>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304"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304"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304"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304"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304"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304"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304"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304"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304"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304"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304"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304"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304"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304"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304"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304"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304"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304"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304"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304"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304"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304"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304"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304"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304"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304"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304"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304"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304"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304"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304"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304"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304"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304"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304"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304"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304"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13</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13</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x14ac:dyDescent="0.25">
      <c r="B70" s="297" t="s">
        <v>3</v>
      </c>
      <c r="C70" s="150" t="s">
        <v>705</v>
      </c>
      <c r="D70" s="151" t="s">
        <v>116</v>
      </c>
      <c r="E70" s="152" t="s">
        <v>25</v>
      </c>
      <c r="F70" s="165" t="s">
        <v>706</v>
      </c>
      <c r="G70" s="298" t="s">
        <v>32</v>
      </c>
      <c r="H70" s="299" t="s">
        <v>11</v>
      </c>
      <c r="I70" s="302"/>
      <c r="J70" s="298"/>
      <c r="K70" s="206" t="s">
        <v>1272</v>
      </c>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304"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304"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304"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304"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304"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304"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330"/>
      <c r="L118" s="330"/>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13</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304"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12</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326.25" x14ac:dyDescent="0.25">
      <c r="B138" s="309" t="s">
        <v>180</v>
      </c>
      <c r="C138" s="153" t="s">
        <v>790</v>
      </c>
      <c r="D138" s="153" t="s">
        <v>184</v>
      </c>
      <c r="E138" s="163" t="s">
        <v>24</v>
      </c>
      <c r="F138" s="170" t="s">
        <v>791</v>
      </c>
      <c r="G138" s="303" t="s">
        <v>32</v>
      </c>
      <c r="H138" s="304" t="s">
        <v>1073</v>
      </c>
      <c r="I138" s="305"/>
      <c r="J138" s="303"/>
      <c r="K138" s="207" t="s">
        <v>1367</v>
      </c>
      <c r="L138" s="207" t="s">
        <v>1278</v>
      </c>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33.75" x14ac:dyDescent="0.25">
      <c r="B141" s="309" t="s">
        <v>180</v>
      </c>
      <c r="C141" s="150" t="s">
        <v>796</v>
      </c>
      <c r="D141" s="150" t="s">
        <v>187</v>
      </c>
      <c r="E141" s="164" t="s">
        <v>24</v>
      </c>
      <c r="F141" s="171" t="s">
        <v>797</v>
      </c>
      <c r="G141" s="298" t="s">
        <v>32</v>
      </c>
      <c r="H141" s="299" t="s">
        <v>11</v>
      </c>
      <c r="I141" s="302"/>
      <c r="J141" s="298"/>
      <c r="K141" s="206" t="s">
        <v>1273</v>
      </c>
      <c r="L141" s="206" t="s">
        <v>1274</v>
      </c>
      <c r="M141" s="206"/>
      <c r="N141" s="206"/>
      <c r="O141" s="206"/>
      <c r="P141" s="298"/>
      <c r="Q141" s="301"/>
    </row>
    <row r="142" spans="2:17" ht="33" hidden="1" customHeight="1" x14ac:dyDescent="0.25">
      <c r="B142" s="309" t="s">
        <v>180</v>
      </c>
      <c r="C142" s="153" t="s">
        <v>798</v>
      </c>
      <c r="D142" s="153" t="s">
        <v>188</v>
      </c>
      <c r="E142" s="163" t="s">
        <v>24</v>
      </c>
      <c r="F142" s="170" t="s">
        <v>799</v>
      </c>
      <c r="G142" s="303" t="s">
        <v>32</v>
      </c>
      <c r="H142" s="304" t="s">
        <v>13</v>
      </c>
      <c r="I142" s="305"/>
      <c r="J142" s="303"/>
      <c r="K142" s="207"/>
      <c r="L142" s="207"/>
      <c r="M142" s="207"/>
      <c r="N142" s="207"/>
      <c r="O142" s="207"/>
      <c r="P142" s="303"/>
      <c r="Q142" s="306"/>
    </row>
    <row r="143" spans="2:17" ht="101.25" customHeight="1" x14ac:dyDescent="0.25">
      <c r="B143" s="309" t="s">
        <v>180</v>
      </c>
      <c r="C143" s="165" t="s">
        <v>800</v>
      </c>
      <c r="D143" s="165" t="s">
        <v>189</v>
      </c>
      <c r="E143" s="164" t="s">
        <v>25</v>
      </c>
      <c r="F143" s="165" t="s">
        <v>801</v>
      </c>
      <c r="G143" s="298" t="s">
        <v>32</v>
      </c>
      <c r="H143" s="299" t="s">
        <v>11</v>
      </c>
      <c r="I143" s="302"/>
      <c r="J143" s="298"/>
      <c r="K143" s="206" t="s">
        <v>1296</v>
      </c>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409.5" x14ac:dyDescent="0.25">
      <c r="B148" s="297" t="s">
        <v>193</v>
      </c>
      <c r="C148" s="165" t="s">
        <v>807</v>
      </c>
      <c r="D148" s="165" t="s">
        <v>194</v>
      </c>
      <c r="E148" s="164" t="s">
        <v>24</v>
      </c>
      <c r="F148" s="171" t="s">
        <v>506</v>
      </c>
      <c r="G148" s="298" t="s">
        <v>32</v>
      </c>
      <c r="H148" s="299" t="s">
        <v>11</v>
      </c>
      <c r="I148" s="302"/>
      <c r="J148" s="298"/>
      <c r="K148" s="206" t="s">
        <v>1276</v>
      </c>
      <c r="L148" s="206" t="s">
        <v>1277</v>
      </c>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hidden="1" customHeight="1" x14ac:dyDescent="0.25">
      <c r="B152" s="297" t="s">
        <v>193</v>
      </c>
      <c r="C152" s="165" t="s">
        <v>811</v>
      </c>
      <c r="D152" s="165" t="s">
        <v>198</v>
      </c>
      <c r="E152" s="164" t="s">
        <v>24</v>
      </c>
      <c r="F152" s="171" t="s">
        <v>812</v>
      </c>
      <c r="G152" s="298" t="s">
        <v>32</v>
      </c>
      <c r="H152" s="299" t="s">
        <v>12</v>
      </c>
      <c r="I152" s="302"/>
      <c r="J152" s="298"/>
      <c r="K152" s="206"/>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x14ac:dyDescent="0.25">
      <c r="B163" s="309" t="s">
        <v>202</v>
      </c>
      <c r="C163" s="158"/>
      <c r="D163" s="158" t="s">
        <v>210</v>
      </c>
      <c r="E163" s="163" t="s">
        <v>25</v>
      </c>
      <c r="F163" s="170" t="s">
        <v>827</v>
      </c>
      <c r="G163" s="303" t="s">
        <v>32</v>
      </c>
      <c r="H163" s="304" t="s">
        <v>11</v>
      </c>
      <c r="I163" s="305"/>
      <c r="J163" s="303"/>
      <c r="K163" s="207" t="s">
        <v>1280</v>
      </c>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12</v>
      </c>
      <c r="I168" s="305"/>
      <c r="J168" s="303"/>
      <c r="K168" s="207"/>
      <c r="L168" s="207"/>
      <c r="M168" s="207"/>
      <c r="N168" s="207"/>
      <c r="O168" s="207"/>
      <c r="P168" s="303"/>
      <c r="Q168" s="306"/>
    </row>
    <row r="169" spans="2:17" ht="67.5" x14ac:dyDescent="0.25">
      <c r="B169" s="309" t="s">
        <v>202</v>
      </c>
      <c r="C169" s="165" t="s">
        <v>835</v>
      </c>
      <c r="D169" s="165" t="s">
        <v>215</v>
      </c>
      <c r="E169" s="164" t="s">
        <v>24</v>
      </c>
      <c r="F169" s="171" t="s">
        <v>836</v>
      </c>
      <c r="G169" s="298" t="s">
        <v>32</v>
      </c>
      <c r="H169" s="299" t="s">
        <v>11</v>
      </c>
      <c r="I169" s="302"/>
      <c r="J169" s="298"/>
      <c r="K169" s="206" t="s">
        <v>1281</v>
      </c>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customHeight="1" x14ac:dyDescent="0.25">
      <c r="B179" s="309" t="s">
        <v>202</v>
      </c>
      <c r="C179" s="165" t="s">
        <v>848</v>
      </c>
      <c r="D179" s="165" t="s">
        <v>219</v>
      </c>
      <c r="E179" s="164" t="s">
        <v>25</v>
      </c>
      <c r="F179" s="171" t="s">
        <v>849</v>
      </c>
      <c r="G179" s="298" t="s">
        <v>32</v>
      </c>
      <c r="H179" s="299" t="s">
        <v>11</v>
      </c>
      <c r="I179" s="302"/>
      <c r="J179" s="298"/>
      <c r="K179" s="206" t="s">
        <v>1282</v>
      </c>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409.5" x14ac:dyDescent="0.25">
      <c r="B189" s="297" t="s">
        <v>4</v>
      </c>
      <c r="C189" s="165"/>
      <c r="D189" s="165" t="s">
        <v>226</v>
      </c>
      <c r="E189" s="164" t="s">
        <v>24</v>
      </c>
      <c r="F189" s="165" t="s">
        <v>862</v>
      </c>
      <c r="G189" s="311" t="s">
        <v>32</v>
      </c>
      <c r="H189" s="299" t="s">
        <v>11</v>
      </c>
      <c r="I189" s="302"/>
      <c r="J189" s="311"/>
      <c r="K189" s="208" t="s">
        <v>1283</v>
      </c>
      <c r="L189" s="208" t="s">
        <v>1288</v>
      </c>
      <c r="M189" s="208"/>
      <c r="N189" s="208"/>
      <c r="O189" s="208"/>
      <c r="P189" s="311"/>
      <c r="Q189" s="312"/>
    </row>
    <row r="190" spans="2:17" ht="56.25" x14ac:dyDescent="0.25">
      <c r="B190" s="297" t="s">
        <v>4</v>
      </c>
      <c r="C190" s="158" t="s">
        <v>863</v>
      </c>
      <c r="D190" s="158" t="s">
        <v>227</v>
      </c>
      <c r="E190" s="163" t="s">
        <v>24</v>
      </c>
      <c r="F190" s="170" t="s">
        <v>520</v>
      </c>
      <c r="G190" s="313" t="s">
        <v>32</v>
      </c>
      <c r="H190" s="304" t="s">
        <v>11</v>
      </c>
      <c r="I190" s="305"/>
      <c r="J190" s="313"/>
      <c r="K190" s="209" t="s">
        <v>1287</v>
      </c>
      <c r="L190" s="209" t="s">
        <v>1289</v>
      </c>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12</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customHeight="1" x14ac:dyDescent="0.25">
      <c r="B207" s="297" t="s">
        <v>4</v>
      </c>
      <c r="C207" s="165" t="s">
        <v>877</v>
      </c>
      <c r="D207" s="165" t="s">
        <v>243</v>
      </c>
      <c r="E207" s="164" t="s">
        <v>24</v>
      </c>
      <c r="F207" s="165" t="s">
        <v>878</v>
      </c>
      <c r="G207" s="311" t="s">
        <v>32</v>
      </c>
      <c r="H207" s="299" t="s">
        <v>11</v>
      </c>
      <c r="I207" s="208"/>
      <c r="J207" s="311"/>
      <c r="K207" s="208" t="s">
        <v>1284</v>
      </c>
      <c r="L207" s="208" t="s">
        <v>1289</v>
      </c>
      <c r="M207" s="208"/>
      <c r="N207" s="208"/>
      <c r="O207" s="208"/>
      <c r="P207" s="311"/>
      <c r="Q207" s="312"/>
    </row>
    <row r="208" spans="2:17" ht="202.5" hidden="1" x14ac:dyDescent="0.25">
      <c r="B208" s="297" t="s">
        <v>4</v>
      </c>
      <c r="C208" s="165"/>
      <c r="D208" s="165" t="s">
        <v>244</v>
      </c>
      <c r="E208" s="164" t="s">
        <v>24</v>
      </c>
      <c r="F208" s="165" t="s">
        <v>879</v>
      </c>
      <c r="G208" s="311" t="s">
        <v>32</v>
      </c>
      <c r="H208" s="299" t="s">
        <v>12</v>
      </c>
      <c r="I208" s="208"/>
      <c r="J208" s="311"/>
      <c r="K208" s="208"/>
      <c r="L208" s="208"/>
      <c r="M208" s="208"/>
      <c r="N208" s="208"/>
      <c r="O208" s="208"/>
      <c r="P208" s="311"/>
      <c r="Q208" s="312"/>
    </row>
    <row r="209" spans="2:17" ht="101.25" x14ac:dyDescent="0.25">
      <c r="B209" s="297" t="s">
        <v>4</v>
      </c>
      <c r="C209" s="158" t="s">
        <v>880</v>
      </c>
      <c r="D209" s="158" t="s">
        <v>245</v>
      </c>
      <c r="E209" s="163" t="s">
        <v>24</v>
      </c>
      <c r="F209" s="158" t="s">
        <v>881</v>
      </c>
      <c r="G209" s="313" t="s">
        <v>32</v>
      </c>
      <c r="H209" s="304" t="s">
        <v>11</v>
      </c>
      <c r="I209" s="209"/>
      <c r="J209" s="313"/>
      <c r="K209" s="209" t="s">
        <v>1285</v>
      </c>
      <c r="L209" s="209"/>
      <c r="M209" s="209"/>
      <c r="N209" s="209"/>
      <c r="O209" s="209"/>
      <c r="P209" s="313"/>
      <c r="Q209" s="314"/>
    </row>
    <row r="210" spans="2:17" ht="101.25" x14ac:dyDescent="0.25">
      <c r="B210" s="297" t="s">
        <v>4</v>
      </c>
      <c r="C210" s="158"/>
      <c r="D210" s="158" t="s">
        <v>246</v>
      </c>
      <c r="E210" s="163" t="s">
        <v>24</v>
      </c>
      <c r="F210" s="170" t="s">
        <v>882</v>
      </c>
      <c r="G210" s="313" t="s">
        <v>32</v>
      </c>
      <c r="H210" s="304" t="s">
        <v>11</v>
      </c>
      <c r="I210" s="209"/>
      <c r="J210" s="313"/>
      <c r="K210" s="209" t="s">
        <v>1286</v>
      </c>
      <c r="L210" s="209"/>
      <c r="M210" s="209"/>
      <c r="N210" s="209"/>
      <c r="O210" s="209"/>
      <c r="P210" s="313"/>
      <c r="Q210" s="314"/>
    </row>
    <row r="211" spans="2:17" ht="90" x14ac:dyDescent="0.25">
      <c r="B211" s="297" t="s">
        <v>4</v>
      </c>
      <c r="C211" s="158"/>
      <c r="D211" s="158" t="s">
        <v>247</v>
      </c>
      <c r="E211" s="163" t="s">
        <v>24</v>
      </c>
      <c r="F211" s="158" t="s">
        <v>883</v>
      </c>
      <c r="G211" s="313" t="s">
        <v>32</v>
      </c>
      <c r="H211" s="304" t="s">
        <v>11</v>
      </c>
      <c r="I211" s="209"/>
      <c r="J211" s="313"/>
      <c r="K211" s="209" t="s">
        <v>1290</v>
      </c>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x14ac:dyDescent="0.25">
      <c r="B213" s="297" t="s">
        <v>4</v>
      </c>
      <c r="C213" s="158"/>
      <c r="D213" s="158" t="s">
        <v>249</v>
      </c>
      <c r="E213" s="163" t="s">
        <v>24</v>
      </c>
      <c r="F213" s="170" t="s">
        <v>885</v>
      </c>
      <c r="G213" s="313" t="s">
        <v>32</v>
      </c>
      <c r="H213" s="304" t="s">
        <v>11</v>
      </c>
      <c r="I213" s="305"/>
      <c r="J213" s="313"/>
      <c r="K213" s="209" t="s">
        <v>1291</v>
      </c>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customHeight="1" x14ac:dyDescent="0.25">
      <c r="B216" s="297" t="s">
        <v>4</v>
      </c>
      <c r="C216" s="165" t="s">
        <v>888</v>
      </c>
      <c r="D216" s="165" t="s">
        <v>252</v>
      </c>
      <c r="E216" s="164" t="s">
        <v>25</v>
      </c>
      <c r="F216" s="171" t="s">
        <v>889</v>
      </c>
      <c r="G216" s="311" t="s">
        <v>32</v>
      </c>
      <c r="H216" s="299" t="s">
        <v>11</v>
      </c>
      <c r="I216" s="302"/>
      <c r="J216" s="311"/>
      <c r="K216" s="208" t="s">
        <v>1292</v>
      </c>
      <c r="L216" s="208"/>
      <c r="M216" s="208"/>
      <c r="N216" s="208"/>
      <c r="O216" s="208"/>
      <c r="P216" s="311"/>
      <c r="Q216" s="312"/>
    </row>
    <row r="217" spans="2:17" ht="35.450000000000003" customHeight="1" x14ac:dyDescent="0.25">
      <c r="B217" s="297" t="s">
        <v>4</v>
      </c>
      <c r="C217" s="165"/>
      <c r="D217" s="165" t="s">
        <v>254</v>
      </c>
      <c r="E217" s="164" t="s">
        <v>25</v>
      </c>
      <c r="F217" s="171" t="s">
        <v>890</v>
      </c>
      <c r="G217" s="311" t="s">
        <v>32</v>
      </c>
      <c r="H217" s="299" t="s">
        <v>11</v>
      </c>
      <c r="I217" s="302"/>
      <c r="J217" s="311"/>
      <c r="K217" s="208" t="s">
        <v>1293</v>
      </c>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299"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101.25" x14ac:dyDescent="0.25">
      <c r="B235" s="309" t="s">
        <v>7</v>
      </c>
      <c r="C235" s="165" t="s">
        <v>910</v>
      </c>
      <c r="D235" s="165" t="s">
        <v>275</v>
      </c>
      <c r="E235" s="164" t="s">
        <v>24</v>
      </c>
      <c r="F235" s="171" t="s">
        <v>911</v>
      </c>
      <c r="G235" s="311" t="s">
        <v>32</v>
      </c>
      <c r="H235" s="299" t="s">
        <v>1073</v>
      </c>
      <c r="I235" s="208"/>
      <c r="J235" s="311"/>
      <c r="K235" s="208" t="s">
        <v>1279</v>
      </c>
      <c r="L235" s="208" t="s">
        <v>1275</v>
      </c>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12</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12</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1043" priority="21" operator="equal">
      <formula>"Indéterminé"</formula>
    </cfRule>
    <cfRule type="cellIs" dxfId="1042" priority="22" operator="equal">
      <formula>"NA"</formula>
    </cfRule>
    <cfRule type="cellIs" dxfId="1041" priority="23" operator="equal">
      <formula>"Invalidé"</formula>
    </cfRule>
    <cfRule type="cellIs" dxfId="1040" priority="24" operator="equal">
      <formula>"Validé"</formula>
    </cfRule>
  </conditionalFormatting>
  <conditionalFormatting sqref="H1:H220 H235:H239 H261:H1048576">
    <cfRule type="cellIs" dxfId="1039" priority="25" operator="equal">
      <formula>"Indéterminé"</formula>
    </cfRule>
    <cfRule type="cellIs" dxfId="1038" priority="26" operator="equal">
      <formula>"NA"</formula>
    </cfRule>
    <cfRule type="cellIs" dxfId="1037" priority="27" operator="equal">
      <formula>"Invalidé"</formula>
    </cfRule>
    <cfRule type="cellIs" dxfId="1036" priority="28" operator="equal">
      <formula>"Validé"</formula>
    </cfRule>
  </conditionalFormatting>
  <conditionalFormatting sqref="H222 H229:H234">
    <cfRule type="cellIs" dxfId="1035" priority="17" operator="equal">
      <formula>"Indéterminé"</formula>
    </cfRule>
    <cfRule type="cellIs" dxfId="1034" priority="18" operator="equal">
      <formula>"NA"</formula>
    </cfRule>
    <cfRule type="cellIs" dxfId="1033" priority="19" operator="equal">
      <formula>"Invalidé"</formula>
    </cfRule>
    <cfRule type="cellIs" dxfId="1032" priority="20" operator="equal">
      <formula>"Validé"</formula>
    </cfRule>
  </conditionalFormatting>
  <conditionalFormatting sqref="H221">
    <cfRule type="cellIs" dxfId="1031" priority="13" operator="equal">
      <formula>"Indéterminé"</formula>
    </cfRule>
    <cfRule type="cellIs" dxfId="1030" priority="14" operator="equal">
      <formula>"NA"</formula>
    </cfRule>
    <cfRule type="cellIs" dxfId="1029" priority="15" operator="equal">
      <formula>"Invalidé"</formula>
    </cfRule>
    <cfRule type="cellIs" dxfId="1028" priority="16" operator="equal">
      <formula>"Validé"</formula>
    </cfRule>
  </conditionalFormatting>
  <conditionalFormatting sqref="H240:H260">
    <cfRule type="cellIs" dxfId="1027" priority="9" operator="equal">
      <formula>"Indéterminé"</formula>
    </cfRule>
    <cfRule type="cellIs" dxfId="1026" priority="10" operator="equal">
      <formula>"NA"</formula>
    </cfRule>
    <cfRule type="cellIs" dxfId="1025" priority="11" operator="equal">
      <formula>"Invalidé"</formula>
    </cfRule>
    <cfRule type="cellIs" dxfId="1024" priority="12" operator="equal">
      <formula>"Validé"</formula>
    </cfRule>
  </conditionalFormatting>
  <conditionalFormatting sqref="H223:H228">
    <cfRule type="cellIs" dxfId="1023" priority="1" operator="equal">
      <formula>"Indéterminé"</formula>
    </cfRule>
    <cfRule type="cellIs" dxfId="1022" priority="2" operator="equal">
      <formula>"NA"</formula>
    </cfRule>
    <cfRule type="cellIs" dxfId="1021" priority="3" operator="equal">
      <formula>"Invalidé"</formula>
    </cfRule>
    <cfRule type="cellIs" dxfId="1020"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zoomScaleNormal="100"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1" x14ac:dyDescent="0.25">
      <c r="A1" s="108" t="s">
        <v>1064</v>
      </c>
      <c r="B1" s="109"/>
      <c r="C1" s="110" t="s">
        <v>1040</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157.5" x14ac:dyDescent="0.25">
      <c r="B4" s="297" t="s">
        <v>5</v>
      </c>
      <c r="C4" s="150" t="s">
        <v>644</v>
      </c>
      <c r="D4" s="151" t="s">
        <v>51</v>
      </c>
      <c r="E4" s="152" t="s">
        <v>24</v>
      </c>
      <c r="F4" s="171" t="s">
        <v>645</v>
      </c>
      <c r="G4" s="298" t="s">
        <v>32</v>
      </c>
      <c r="H4" s="299" t="s">
        <v>11</v>
      </c>
      <c r="I4" s="300"/>
      <c r="J4" s="298"/>
      <c r="K4" s="206" t="s">
        <v>1297</v>
      </c>
      <c r="L4" s="206" t="s">
        <v>1298</v>
      </c>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304"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304"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304"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304"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304"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304"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304"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304"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304"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304"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304"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304"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304"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304"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304"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304"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304"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304"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304"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304"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304"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304"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304"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304"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304"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304"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304"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304"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304"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304"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304"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304"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304"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304"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304"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304"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304"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304"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304"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304"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304"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304"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304"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304"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304"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304"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304"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304"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304"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304"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304"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13</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13</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hidden="1" x14ac:dyDescent="0.25">
      <c r="B70" s="297" t="s">
        <v>3</v>
      </c>
      <c r="C70" s="150" t="s">
        <v>705</v>
      </c>
      <c r="D70" s="151" t="s">
        <v>116</v>
      </c>
      <c r="E70" s="152" t="s">
        <v>25</v>
      </c>
      <c r="F70" s="165" t="s">
        <v>706</v>
      </c>
      <c r="G70" s="298" t="s">
        <v>32</v>
      </c>
      <c r="H70" s="299" t="s">
        <v>11</v>
      </c>
      <c r="I70" s="302"/>
      <c r="J70" s="298"/>
      <c r="K70" s="206"/>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304"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304"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304"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304"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304"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304" t="s">
        <v>13</v>
      </c>
      <c r="I117" s="302"/>
      <c r="J117" s="298"/>
      <c r="K117" s="206"/>
      <c r="L117" s="206"/>
      <c r="M117" s="206"/>
      <c r="N117" s="206"/>
      <c r="O117" s="206"/>
      <c r="P117" s="298"/>
      <c r="Q117" s="301"/>
    </row>
    <row r="118" spans="2:17" ht="78.75" x14ac:dyDescent="0.25">
      <c r="B118" s="309" t="s">
        <v>165</v>
      </c>
      <c r="C118" s="153" t="s">
        <v>764</v>
      </c>
      <c r="D118" s="154" t="s">
        <v>166</v>
      </c>
      <c r="E118" s="155" t="s">
        <v>24</v>
      </c>
      <c r="F118" s="170" t="s">
        <v>765</v>
      </c>
      <c r="G118" s="303" t="s">
        <v>32</v>
      </c>
      <c r="H118" s="304" t="s">
        <v>11</v>
      </c>
      <c r="I118" s="305"/>
      <c r="J118" s="303"/>
      <c r="K118" s="207" t="s">
        <v>1299</v>
      </c>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409.5" x14ac:dyDescent="0.25">
      <c r="B124" s="297" t="s">
        <v>8</v>
      </c>
      <c r="C124" s="153" t="s">
        <v>771</v>
      </c>
      <c r="D124" s="154" t="s">
        <v>170</v>
      </c>
      <c r="E124" s="155" t="s">
        <v>24</v>
      </c>
      <c r="F124" s="158" t="s">
        <v>772</v>
      </c>
      <c r="G124" s="303" t="s">
        <v>32</v>
      </c>
      <c r="H124" s="304" t="s">
        <v>11</v>
      </c>
      <c r="I124" s="305"/>
      <c r="J124" s="303"/>
      <c r="K124" s="207" t="s">
        <v>1309</v>
      </c>
      <c r="L124" s="207" t="s">
        <v>1311</v>
      </c>
      <c r="M124" s="207"/>
      <c r="N124" s="207"/>
      <c r="O124" s="207" t="s">
        <v>1269</v>
      </c>
      <c r="P124" s="303"/>
      <c r="Q124" s="306"/>
    </row>
    <row r="125" spans="2:17" ht="72.599999999999994" customHeight="1" x14ac:dyDescent="0.25">
      <c r="B125" s="297" t="s">
        <v>8</v>
      </c>
      <c r="C125" s="153"/>
      <c r="D125" s="154" t="s">
        <v>171</v>
      </c>
      <c r="E125" s="155" t="s">
        <v>24</v>
      </c>
      <c r="F125" s="170" t="s">
        <v>773</v>
      </c>
      <c r="G125" s="303" t="s">
        <v>32</v>
      </c>
      <c r="H125" s="304" t="s">
        <v>1073</v>
      </c>
      <c r="I125" s="305"/>
      <c r="J125" s="303"/>
      <c r="K125" s="207" t="s">
        <v>1300</v>
      </c>
      <c r="L125" s="207"/>
      <c r="M125" s="207"/>
      <c r="N125" s="207"/>
      <c r="O125" s="207" t="s">
        <v>1269</v>
      </c>
      <c r="P125" s="303"/>
      <c r="Q125" s="306"/>
    </row>
    <row r="126" spans="2:17" ht="78.75" x14ac:dyDescent="0.25">
      <c r="B126" s="297" t="s">
        <v>8</v>
      </c>
      <c r="C126" s="153"/>
      <c r="D126" s="154" t="s">
        <v>172</v>
      </c>
      <c r="E126" s="155" t="s">
        <v>24</v>
      </c>
      <c r="F126" s="158" t="s">
        <v>774</v>
      </c>
      <c r="G126" s="303" t="s">
        <v>32</v>
      </c>
      <c r="H126" s="304" t="s">
        <v>11</v>
      </c>
      <c r="I126" s="305"/>
      <c r="J126" s="303"/>
      <c r="K126" s="207" t="s">
        <v>1300</v>
      </c>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x14ac:dyDescent="0.25">
      <c r="B129" s="297" t="s">
        <v>8</v>
      </c>
      <c r="C129" s="153" t="s">
        <v>778</v>
      </c>
      <c r="D129" s="154" t="s">
        <v>175</v>
      </c>
      <c r="E129" s="155" t="s">
        <v>24</v>
      </c>
      <c r="F129" s="158" t="s">
        <v>779</v>
      </c>
      <c r="G129" s="303" t="s">
        <v>32</v>
      </c>
      <c r="H129" s="304" t="s">
        <v>11</v>
      </c>
      <c r="I129" s="305"/>
      <c r="J129" s="303"/>
      <c r="K129" s="207" t="s">
        <v>1300</v>
      </c>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x14ac:dyDescent="0.25">
      <c r="B131" s="297" t="s">
        <v>8</v>
      </c>
      <c r="C131" s="150" t="s">
        <v>780</v>
      </c>
      <c r="D131" s="151" t="s">
        <v>178</v>
      </c>
      <c r="E131" s="152" t="s">
        <v>24</v>
      </c>
      <c r="F131" s="165" t="s">
        <v>781</v>
      </c>
      <c r="G131" s="298" t="s">
        <v>32</v>
      </c>
      <c r="H131" s="304" t="s">
        <v>11</v>
      </c>
      <c r="I131" s="302"/>
      <c r="J131" s="298"/>
      <c r="K131" s="206" t="s">
        <v>1300</v>
      </c>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1366</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33" customHeight="1" x14ac:dyDescent="0.25">
      <c r="B142" s="309" t="s">
        <v>180</v>
      </c>
      <c r="C142" s="153" t="s">
        <v>798</v>
      </c>
      <c r="D142" s="153" t="s">
        <v>188</v>
      </c>
      <c r="E142" s="163" t="s">
        <v>24</v>
      </c>
      <c r="F142" s="170" t="s">
        <v>799</v>
      </c>
      <c r="G142" s="303" t="s">
        <v>32</v>
      </c>
      <c r="H142" s="304" t="s">
        <v>11</v>
      </c>
      <c r="I142" s="305"/>
      <c r="J142" s="303"/>
      <c r="K142" s="207" t="s">
        <v>1301</v>
      </c>
      <c r="L142" s="207"/>
      <c r="M142" s="207"/>
      <c r="N142" s="207"/>
      <c r="O142" s="207"/>
      <c r="P142" s="303"/>
      <c r="Q142" s="306"/>
    </row>
    <row r="143" spans="2:17" ht="83.45" customHeight="1" x14ac:dyDescent="0.25">
      <c r="B143" s="309" t="s">
        <v>180</v>
      </c>
      <c r="C143" s="165" t="s">
        <v>800</v>
      </c>
      <c r="D143" s="165" t="s">
        <v>189</v>
      </c>
      <c r="E143" s="164" t="s">
        <v>25</v>
      </c>
      <c r="F143" s="165" t="s">
        <v>801</v>
      </c>
      <c r="G143" s="298" t="s">
        <v>32</v>
      </c>
      <c r="H143" s="299" t="s">
        <v>13</v>
      </c>
      <c r="I143" s="302"/>
      <c r="J143" s="298"/>
      <c r="K143" s="206" t="s">
        <v>1302</v>
      </c>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213.75" x14ac:dyDescent="0.25">
      <c r="B148" s="297" t="s">
        <v>193</v>
      </c>
      <c r="C148" s="165" t="s">
        <v>807</v>
      </c>
      <c r="D148" s="165" t="s">
        <v>194</v>
      </c>
      <c r="E148" s="164" t="s">
        <v>24</v>
      </c>
      <c r="F148" s="171" t="s">
        <v>506</v>
      </c>
      <c r="G148" s="298" t="s">
        <v>32</v>
      </c>
      <c r="H148" s="299" t="s">
        <v>11</v>
      </c>
      <c r="I148" s="302"/>
      <c r="J148" s="298"/>
      <c r="K148" s="206" t="s">
        <v>1303</v>
      </c>
      <c r="L148" s="206" t="s">
        <v>1304</v>
      </c>
      <c r="M148" s="206"/>
      <c r="N148" s="206"/>
      <c r="O148" s="206"/>
      <c r="P148" s="298"/>
      <c r="Q148" s="301"/>
    </row>
    <row r="149" spans="2:17" ht="56.25" x14ac:dyDescent="0.25">
      <c r="B149" s="297" t="s">
        <v>193</v>
      </c>
      <c r="C149" s="165"/>
      <c r="D149" s="165" t="s">
        <v>195</v>
      </c>
      <c r="E149" s="164" t="s">
        <v>24</v>
      </c>
      <c r="F149" s="171" t="s">
        <v>808</v>
      </c>
      <c r="G149" s="298" t="s">
        <v>32</v>
      </c>
      <c r="H149" s="299" t="s">
        <v>11</v>
      </c>
      <c r="I149" s="302"/>
      <c r="J149" s="298"/>
      <c r="K149" s="206" t="s">
        <v>1305</v>
      </c>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customHeight="1" x14ac:dyDescent="0.25">
      <c r="B152" s="297" t="s">
        <v>193</v>
      </c>
      <c r="C152" s="165" t="s">
        <v>811</v>
      </c>
      <c r="D152" s="165" t="s">
        <v>198</v>
      </c>
      <c r="E152" s="164" t="s">
        <v>24</v>
      </c>
      <c r="F152" s="171" t="s">
        <v>812</v>
      </c>
      <c r="G152" s="298" t="s">
        <v>32</v>
      </c>
      <c r="H152" s="299" t="s">
        <v>11</v>
      </c>
      <c r="I152" s="302"/>
      <c r="J152" s="298"/>
      <c r="K152" s="206" t="s">
        <v>1306</v>
      </c>
      <c r="L152" s="206" t="s">
        <v>1310</v>
      </c>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123.75" x14ac:dyDescent="0.25">
      <c r="B160" s="309" t="s">
        <v>202</v>
      </c>
      <c r="C160" s="158" t="s">
        <v>822</v>
      </c>
      <c r="D160" s="158" t="s">
        <v>206</v>
      </c>
      <c r="E160" s="163" t="s">
        <v>24</v>
      </c>
      <c r="F160" s="170" t="s">
        <v>823</v>
      </c>
      <c r="G160" s="303" t="s">
        <v>32</v>
      </c>
      <c r="H160" s="304" t="s">
        <v>11</v>
      </c>
      <c r="I160" s="305"/>
      <c r="J160" s="303"/>
      <c r="K160" s="207" t="s">
        <v>1308</v>
      </c>
      <c r="L160" s="207" t="s">
        <v>1307</v>
      </c>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12</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hidden="1" customHeight="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5.450000000000003" hidden="1" customHeight="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299"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12</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12</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998" priority="25" operator="equal">
      <formula>"Indéterminé"</formula>
    </cfRule>
    <cfRule type="cellIs" dxfId="997" priority="26" operator="equal">
      <formula>"NA"</formula>
    </cfRule>
    <cfRule type="cellIs" dxfId="996" priority="27" operator="equal">
      <formula>"Invalidé"</formula>
    </cfRule>
    <cfRule type="cellIs" dxfId="995" priority="28" operator="equal">
      <formula>"Validé"</formula>
    </cfRule>
  </conditionalFormatting>
  <conditionalFormatting sqref="H1:H186 H235:H239 H261:H1048576">
    <cfRule type="cellIs" dxfId="994" priority="29" operator="equal">
      <formula>"Indéterminé"</formula>
    </cfRule>
    <cfRule type="cellIs" dxfId="993" priority="30" operator="equal">
      <formula>"NA"</formula>
    </cfRule>
    <cfRule type="cellIs" dxfId="992" priority="31" operator="equal">
      <formula>"Invalidé"</formula>
    </cfRule>
    <cfRule type="cellIs" dxfId="991" priority="32" operator="equal">
      <formula>"Validé"</formula>
    </cfRule>
  </conditionalFormatting>
  <conditionalFormatting sqref="H222 H229:H234">
    <cfRule type="cellIs" dxfId="990" priority="21" operator="equal">
      <formula>"Indéterminé"</formula>
    </cfRule>
    <cfRule type="cellIs" dxfId="989" priority="22" operator="equal">
      <formula>"NA"</formula>
    </cfRule>
    <cfRule type="cellIs" dxfId="988" priority="23" operator="equal">
      <formula>"Invalidé"</formula>
    </cfRule>
    <cfRule type="cellIs" dxfId="987" priority="24" operator="equal">
      <formula>"Validé"</formula>
    </cfRule>
  </conditionalFormatting>
  <conditionalFormatting sqref="H187:H220">
    <cfRule type="cellIs" dxfId="986" priority="17" operator="equal">
      <formula>"Indéterminé"</formula>
    </cfRule>
    <cfRule type="cellIs" dxfId="985" priority="18" operator="equal">
      <formula>"NA"</formula>
    </cfRule>
    <cfRule type="cellIs" dxfId="984" priority="19" operator="equal">
      <formula>"Invalidé"</formula>
    </cfRule>
    <cfRule type="cellIs" dxfId="983" priority="20" operator="equal">
      <formula>"Validé"</formula>
    </cfRule>
  </conditionalFormatting>
  <conditionalFormatting sqref="H221">
    <cfRule type="cellIs" dxfId="982" priority="13" operator="equal">
      <formula>"Indéterminé"</formula>
    </cfRule>
    <cfRule type="cellIs" dxfId="981" priority="14" operator="equal">
      <formula>"NA"</formula>
    </cfRule>
    <cfRule type="cellIs" dxfId="980" priority="15" operator="equal">
      <formula>"Invalidé"</formula>
    </cfRule>
    <cfRule type="cellIs" dxfId="979" priority="16" operator="equal">
      <formula>"Validé"</formula>
    </cfRule>
  </conditionalFormatting>
  <conditionalFormatting sqref="H240:H260">
    <cfRule type="cellIs" dxfId="978" priority="9" operator="equal">
      <formula>"Indéterminé"</formula>
    </cfRule>
    <cfRule type="cellIs" dxfId="977" priority="10" operator="equal">
      <formula>"NA"</formula>
    </cfRule>
    <cfRule type="cellIs" dxfId="976" priority="11" operator="equal">
      <formula>"Invalidé"</formula>
    </cfRule>
    <cfRule type="cellIs" dxfId="975" priority="12" operator="equal">
      <formula>"Validé"</formula>
    </cfRule>
  </conditionalFormatting>
  <conditionalFormatting sqref="H223:H228">
    <cfRule type="cellIs" dxfId="974" priority="1" operator="equal">
      <formula>"Indéterminé"</formula>
    </cfRule>
    <cfRule type="cellIs" dxfId="973" priority="2" operator="equal">
      <formula>"NA"</formula>
    </cfRule>
    <cfRule type="cellIs" dxfId="972" priority="3" operator="equal">
      <formula>"Invalidé"</formula>
    </cfRule>
    <cfRule type="cellIs" dxfId="971"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zoomScaleNormal="100"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2.5" x14ac:dyDescent="0.25">
      <c r="A1" s="108" t="s">
        <v>1041</v>
      </c>
      <c r="B1" s="109"/>
      <c r="C1" s="110" t="s">
        <v>1042</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299"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299"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299"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13</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x14ac:dyDescent="0.25">
      <c r="B70" s="297" t="s">
        <v>3</v>
      </c>
      <c r="C70" s="150" t="s">
        <v>705</v>
      </c>
      <c r="D70" s="151" t="s">
        <v>116</v>
      </c>
      <c r="E70" s="152" t="s">
        <v>25</v>
      </c>
      <c r="F70" s="165" t="s">
        <v>706</v>
      </c>
      <c r="G70" s="298" t="s">
        <v>32</v>
      </c>
      <c r="H70" s="299" t="s">
        <v>11</v>
      </c>
      <c r="I70" s="302"/>
      <c r="J70" s="298"/>
      <c r="K70" s="206" t="s">
        <v>1315</v>
      </c>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112.5" x14ac:dyDescent="0.25">
      <c r="B104" s="297" t="s">
        <v>9</v>
      </c>
      <c r="C104" s="153" t="s">
        <v>747</v>
      </c>
      <c r="D104" s="154" t="s">
        <v>152</v>
      </c>
      <c r="E104" s="155" t="s">
        <v>24</v>
      </c>
      <c r="F104" s="170" t="s">
        <v>496</v>
      </c>
      <c r="G104" s="303" t="s">
        <v>32</v>
      </c>
      <c r="H104" s="304" t="s">
        <v>11</v>
      </c>
      <c r="I104" s="305"/>
      <c r="J104" s="303"/>
      <c r="K104" s="207" t="s">
        <v>1320</v>
      </c>
      <c r="L104" s="207" t="s">
        <v>1321</v>
      </c>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299" t="s">
        <v>12</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299"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299"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12</v>
      </c>
      <c r="I112" s="305"/>
      <c r="J112" s="303"/>
      <c r="K112" s="207"/>
      <c r="L112" s="207"/>
      <c r="M112" s="207"/>
      <c r="N112" s="207"/>
      <c r="O112" s="207"/>
      <c r="P112" s="303"/>
      <c r="Q112" s="306"/>
    </row>
    <row r="113" spans="2:17" ht="107.25" hidden="1" customHeight="1" x14ac:dyDescent="0.25">
      <c r="B113" s="297" t="s">
        <v>9</v>
      </c>
      <c r="C113" s="153"/>
      <c r="D113" s="154" t="s">
        <v>161</v>
      </c>
      <c r="E113" s="155" t="s">
        <v>24</v>
      </c>
      <c r="F113" s="170" t="s">
        <v>758</v>
      </c>
      <c r="G113" s="303" t="s">
        <v>32</v>
      </c>
      <c r="H113" s="304" t="s">
        <v>12</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299"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187.5" customHeight="1" x14ac:dyDescent="0.25">
      <c r="B123" s="309" t="s">
        <v>165</v>
      </c>
      <c r="C123" s="150" t="s">
        <v>770</v>
      </c>
      <c r="D123" s="151" t="s">
        <v>169</v>
      </c>
      <c r="E123" s="152" t="s">
        <v>24</v>
      </c>
      <c r="F123" s="171" t="s">
        <v>502</v>
      </c>
      <c r="G123" s="298" t="s">
        <v>32</v>
      </c>
      <c r="H123" s="304" t="s">
        <v>11</v>
      </c>
      <c r="I123" s="302"/>
      <c r="J123" s="298"/>
      <c r="K123" s="206" t="s">
        <v>1319</v>
      </c>
      <c r="L123" s="206"/>
      <c r="M123" s="206"/>
      <c r="N123" s="206"/>
      <c r="O123" s="206"/>
      <c r="P123" s="298"/>
      <c r="Q123" s="301"/>
    </row>
    <row r="124" spans="2:17" ht="409.5" x14ac:dyDescent="0.25">
      <c r="B124" s="297" t="s">
        <v>8</v>
      </c>
      <c r="C124" s="153" t="s">
        <v>771</v>
      </c>
      <c r="D124" s="154" t="s">
        <v>170</v>
      </c>
      <c r="E124" s="155" t="s">
        <v>24</v>
      </c>
      <c r="F124" s="158" t="s">
        <v>772</v>
      </c>
      <c r="G124" s="303" t="s">
        <v>32</v>
      </c>
      <c r="H124" s="304" t="s">
        <v>11</v>
      </c>
      <c r="I124" s="305"/>
      <c r="J124" s="303"/>
      <c r="K124" s="207" t="s">
        <v>1328</v>
      </c>
      <c r="L124" s="207" t="s">
        <v>1329</v>
      </c>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13</v>
      </c>
      <c r="I130" s="305"/>
      <c r="J130" s="303"/>
      <c r="K130" s="207"/>
      <c r="L130" s="207"/>
      <c r="M130" s="207"/>
      <c r="N130" s="207"/>
      <c r="O130" s="207"/>
      <c r="P130" s="303"/>
      <c r="Q130" s="306"/>
    </row>
    <row r="131" spans="2:17" ht="112.5" x14ac:dyDescent="0.25">
      <c r="B131" s="297" t="s">
        <v>8</v>
      </c>
      <c r="C131" s="150" t="s">
        <v>780</v>
      </c>
      <c r="D131" s="151" t="s">
        <v>178</v>
      </c>
      <c r="E131" s="152" t="s">
        <v>24</v>
      </c>
      <c r="F131" s="165" t="s">
        <v>781</v>
      </c>
      <c r="G131" s="298" t="s">
        <v>32</v>
      </c>
      <c r="H131" s="304" t="s">
        <v>11</v>
      </c>
      <c r="I131" s="302"/>
      <c r="J131" s="298"/>
      <c r="K131" s="206" t="s">
        <v>1325</v>
      </c>
      <c r="L131" s="206"/>
      <c r="M131" s="206"/>
      <c r="N131" s="206"/>
      <c r="O131" s="206" t="s">
        <v>1269</v>
      </c>
      <c r="P131" s="298"/>
      <c r="Q131" s="301"/>
    </row>
    <row r="132" spans="2:17" ht="45" x14ac:dyDescent="0.25">
      <c r="B132" s="297" t="s">
        <v>8</v>
      </c>
      <c r="C132" s="153" t="s">
        <v>782</v>
      </c>
      <c r="D132" s="154" t="s">
        <v>179</v>
      </c>
      <c r="E132" s="155" t="s">
        <v>25</v>
      </c>
      <c r="F132" s="170" t="s">
        <v>783</v>
      </c>
      <c r="G132" s="303" t="s">
        <v>32</v>
      </c>
      <c r="H132" s="304" t="s">
        <v>11</v>
      </c>
      <c r="I132" s="305"/>
      <c r="J132" s="303"/>
      <c r="K132" s="207" t="s">
        <v>1323</v>
      </c>
      <c r="L132" s="207"/>
      <c r="M132" s="207"/>
      <c r="N132" s="207"/>
      <c r="O132" s="207"/>
      <c r="P132" s="303"/>
      <c r="Q132" s="306"/>
    </row>
    <row r="133" spans="2:17" ht="45" x14ac:dyDescent="0.25">
      <c r="B133" s="297" t="s">
        <v>8</v>
      </c>
      <c r="C133" s="158"/>
      <c r="D133" s="154" t="s">
        <v>503</v>
      </c>
      <c r="E133" s="155" t="s">
        <v>25</v>
      </c>
      <c r="F133" s="170" t="s">
        <v>784</v>
      </c>
      <c r="G133" s="303" t="s">
        <v>32</v>
      </c>
      <c r="H133" s="304" t="s">
        <v>11</v>
      </c>
      <c r="I133" s="305"/>
      <c r="J133" s="303"/>
      <c r="K133" s="207" t="s">
        <v>1322</v>
      </c>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1366</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33.75" hidden="1" x14ac:dyDescent="0.25">
      <c r="B142" s="309" t="s">
        <v>180</v>
      </c>
      <c r="C142" s="153" t="s">
        <v>798</v>
      </c>
      <c r="D142" s="153" t="s">
        <v>188</v>
      </c>
      <c r="E142" s="163" t="s">
        <v>24</v>
      </c>
      <c r="F142" s="170" t="s">
        <v>799</v>
      </c>
      <c r="G142" s="303" t="s">
        <v>32</v>
      </c>
      <c r="H142" s="304" t="s">
        <v>12</v>
      </c>
      <c r="I142" s="305"/>
      <c r="J142" s="303"/>
      <c r="K142" s="207"/>
      <c r="L142" s="207"/>
      <c r="M142" s="207"/>
      <c r="N142" s="207"/>
      <c r="O142" s="207"/>
      <c r="P142" s="303"/>
      <c r="Q142" s="306"/>
    </row>
    <row r="143" spans="2:17" ht="83.45" customHeight="1" x14ac:dyDescent="0.25">
      <c r="B143" s="309" t="s">
        <v>180</v>
      </c>
      <c r="C143" s="165" t="s">
        <v>800</v>
      </c>
      <c r="D143" s="165" t="s">
        <v>189</v>
      </c>
      <c r="E143" s="164" t="s">
        <v>25</v>
      </c>
      <c r="F143" s="165" t="s">
        <v>801</v>
      </c>
      <c r="G143" s="298" t="s">
        <v>32</v>
      </c>
      <c r="H143" s="299" t="s">
        <v>13</v>
      </c>
      <c r="I143" s="302"/>
      <c r="J143" s="298"/>
      <c r="K143" s="206" t="s">
        <v>1302</v>
      </c>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x14ac:dyDescent="0.25">
      <c r="B148" s="297" t="s">
        <v>193</v>
      </c>
      <c r="C148" s="165" t="s">
        <v>807</v>
      </c>
      <c r="D148" s="165" t="s">
        <v>194</v>
      </c>
      <c r="E148" s="164" t="s">
        <v>24</v>
      </c>
      <c r="F148" s="171" t="s">
        <v>506</v>
      </c>
      <c r="G148" s="298" t="s">
        <v>32</v>
      </c>
      <c r="H148" s="299" t="s">
        <v>11</v>
      </c>
      <c r="I148" s="302"/>
      <c r="J148" s="298"/>
      <c r="K148" s="206" t="s">
        <v>1370</v>
      </c>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customHeight="1" x14ac:dyDescent="0.25">
      <c r="B152" s="297" t="s">
        <v>193</v>
      </c>
      <c r="C152" s="165" t="s">
        <v>811</v>
      </c>
      <c r="D152" s="165" t="s">
        <v>198</v>
      </c>
      <c r="E152" s="164" t="s">
        <v>24</v>
      </c>
      <c r="F152" s="171" t="s">
        <v>812</v>
      </c>
      <c r="G152" s="298" t="s">
        <v>32</v>
      </c>
      <c r="H152" s="299" t="s">
        <v>11</v>
      </c>
      <c r="I152" s="302"/>
      <c r="J152" s="298"/>
      <c r="K152" s="206" t="s">
        <v>1324</v>
      </c>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13</v>
      </c>
      <c r="I168" s="305"/>
      <c r="J168" s="303"/>
      <c r="K168" s="207"/>
      <c r="L168" s="207"/>
      <c r="M168" s="207"/>
      <c r="N168" s="207"/>
      <c r="O168" s="207"/>
      <c r="P168" s="303"/>
      <c r="Q168" s="306"/>
    </row>
    <row r="169" spans="2:17" ht="67.5" x14ac:dyDescent="0.25">
      <c r="B169" s="309" t="s">
        <v>202</v>
      </c>
      <c r="C169" s="165" t="s">
        <v>835</v>
      </c>
      <c r="D169" s="165" t="s">
        <v>215</v>
      </c>
      <c r="E169" s="164" t="s">
        <v>24</v>
      </c>
      <c r="F169" s="171" t="s">
        <v>836</v>
      </c>
      <c r="G169" s="298" t="s">
        <v>32</v>
      </c>
      <c r="H169" s="299" t="s">
        <v>11</v>
      </c>
      <c r="I169" s="302"/>
      <c r="J169" s="298"/>
      <c r="K169" s="206" t="s">
        <v>1327</v>
      </c>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customHeight="1" x14ac:dyDescent="0.25">
      <c r="B187" s="297" t="s">
        <v>4</v>
      </c>
      <c r="C187" s="165" t="s">
        <v>859</v>
      </c>
      <c r="D187" s="165" t="s">
        <v>224</v>
      </c>
      <c r="E187" s="164" t="s">
        <v>24</v>
      </c>
      <c r="F187" s="165" t="s">
        <v>860</v>
      </c>
      <c r="G187" s="311" t="s">
        <v>32</v>
      </c>
      <c r="H187" s="299" t="s">
        <v>1073</v>
      </c>
      <c r="I187" s="206"/>
      <c r="J187" s="311"/>
      <c r="K187" s="206" t="s">
        <v>1318</v>
      </c>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13</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13</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304"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304"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customHeight="1" x14ac:dyDescent="0.25">
      <c r="B201" s="297" t="s">
        <v>4</v>
      </c>
      <c r="C201" s="165" t="s">
        <v>870</v>
      </c>
      <c r="D201" s="165" t="s">
        <v>237</v>
      </c>
      <c r="E201" s="164" t="s">
        <v>24</v>
      </c>
      <c r="F201" s="171" t="s">
        <v>871</v>
      </c>
      <c r="G201" s="311" t="s">
        <v>32</v>
      </c>
      <c r="H201" s="299" t="s">
        <v>11</v>
      </c>
      <c r="I201" s="208"/>
      <c r="J201" s="311"/>
      <c r="K201" s="208" t="s">
        <v>1312</v>
      </c>
      <c r="L201" s="208" t="s">
        <v>1386</v>
      </c>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304"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12</v>
      </c>
      <c r="I208" s="208"/>
      <c r="J208" s="311"/>
      <c r="K208" s="208"/>
      <c r="L208" s="208"/>
      <c r="M208" s="208"/>
      <c r="N208" s="208"/>
      <c r="O208" s="208"/>
      <c r="P208" s="311"/>
      <c r="Q208" s="312"/>
    </row>
    <row r="209" spans="2:17" ht="101.25" x14ac:dyDescent="0.25">
      <c r="B209" s="297" t="s">
        <v>4</v>
      </c>
      <c r="C209" s="158" t="s">
        <v>880</v>
      </c>
      <c r="D209" s="158" t="s">
        <v>245</v>
      </c>
      <c r="E209" s="163" t="s">
        <v>24</v>
      </c>
      <c r="F209" s="158" t="s">
        <v>881</v>
      </c>
      <c r="G209" s="313" t="s">
        <v>32</v>
      </c>
      <c r="H209" s="304" t="s">
        <v>11</v>
      </c>
      <c r="I209" s="209"/>
      <c r="J209" s="313"/>
      <c r="K209" s="209" t="s">
        <v>1313</v>
      </c>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101.25" x14ac:dyDescent="0.25">
      <c r="B211" s="297" t="s">
        <v>4</v>
      </c>
      <c r="C211" s="158"/>
      <c r="D211" s="158" t="s">
        <v>247</v>
      </c>
      <c r="E211" s="163" t="s">
        <v>24</v>
      </c>
      <c r="F211" s="158" t="s">
        <v>883</v>
      </c>
      <c r="G211" s="313" t="s">
        <v>32</v>
      </c>
      <c r="H211" s="304" t="s">
        <v>11</v>
      </c>
      <c r="I211" s="209"/>
      <c r="J211" s="313"/>
      <c r="K211" s="209" t="s">
        <v>1314</v>
      </c>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12</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101.25" x14ac:dyDescent="0.25">
      <c r="B216" s="297" t="s">
        <v>4</v>
      </c>
      <c r="C216" s="165" t="s">
        <v>888</v>
      </c>
      <c r="D216" s="165" t="s">
        <v>252</v>
      </c>
      <c r="E216" s="164" t="s">
        <v>25</v>
      </c>
      <c r="F216" s="171" t="s">
        <v>889</v>
      </c>
      <c r="G216" s="311" t="s">
        <v>32</v>
      </c>
      <c r="H216" s="299" t="s">
        <v>11</v>
      </c>
      <c r="I216" s="302"/>
      <c r="J216" s="311"/>
      <c r="K216" s="208" t="s">
        <v>1336</v>
      </c>
      <c r="L216" s="208" t="s">
        <v>1317</v>
      </c>
      <c r="M216" s="208"/>
      <c r="N216" s="208"/>
      <c r="O216" s="208"/>
      <c r="P216" s="311"/>
      <c r="Q216" s="312"/>
    </row>
    <row r="217" spans="2:17" ht="35.450000000000003" customHeight="1" x14ac:dyDescent="0.25">
      <c r="B217" s="297" t="s">
        <v>4</v>
      </c>
      <c r="C217" s="165"/>
      <c r="D217" s="165" t="s">
        <v>254</v>
      </c>
      <c r="E217" s="164" t="s">
        <v>25</v>
      </c>
      <c r="F217" s="171" t="s">
        <v>890</v>
      </c>
      <c r="G217" s="311" t="s">
        <v>32</v>
      </c>
      <c r="H217" s="299" t="s">
        <v>11</v>
      </c>
      <c r="I217" s="302"/>
      <c r="J217" s="311"/>
      <c r="K217" s="208" t="s">
        <v>1316</v>
      </c>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304"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247.5" x14ac:dyDescent="0.25">
      <c r="B236" s="309" t="s">
        <v>7</v>
      </c>
      <c r="C236" s="165"/>
      <c r="D236" s="165" t="s">
        <v>533</v>
      </c>
      <c r="E236" s="164" t="s">
        <v>24</v>
      </c>
      <c r="F236" s="171" t="s">
        <v>912</v>
      </c>
      <c r="G236" s="311" t="s">
        <v>32</v>
      </c>
      <c r="H236" s="299" t="s">
        <v>11</v>
      </c>
      <c r="I236" s="208"/>
      <c r="J236" s="311"/>
      <c r="K236" s="208" t="s">
        <v>1326</v>
      </c>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12</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949" priority="21" operator="equal">
      <formula>"Indéterminé"</formula>
    </cfRule>
    <cfRule type="cellIs" dxfId="948" priority="22" operator="equal">
      <formula>"NA"</formula>
    </cfRule>
    <cfRule type="cellIs" dxfId="947" priority="23" operator="equal">
      <formula>"Invalidé"</formula>
    </cfRule>
    <cfRule type="cellIs" dxfId="946" priority="24" operator="equal">
      <formula>"Validé"</formula>
    </cfRule>
  </conditionalFormatting>
  <conditionalFormatting sqref="H235:H239 H1:H134 H145:H220 H261:H1048576">
    <cfRule type="cellIs" dxfId="945" priority="25" operator="equal">
      <formula>"Indéterminé"</formula>
    </cfRule>
    <cfRule type="cellIs" dxfId="944" priority="26" operator="equal">
      <formula>"NA"</formula>
    </cfRule>
    <cfRule type="cellIs" dxfId="943" priority="27" operator="equal">
      <formula>"Invalidé"</formula>
    </cfRule>
    <cfRule type="cellIs" dxfId="942" priority="28" operator="equal">
      <formula>"Validé"</formula>
    </cfRule>
  </conditionalFormatting>
  <conditionalFormatting sqref="H240:H260">
    <cfRule type="cellIs" dxfId="941" priority="5" operator="equal">
      <formula>"Indéterminé"</formula>
    </cfRule>
    <cfRule type="cellIs" dxfId="940" priority="6" operator="equal">
      <formula>"NA"</formula>
    </cfRule>
    <cfRule type="cellIs" dxfId="939" priority="7" operator="equal">
      <formula>"Invalidé"</formula>
    </cfRule>
    <cfRule type="cellIs" dxfId="938" priority="8" operator="equal">
      <formula>"Validé"</formula>
    </cfRule>
  </conditionalFormatting>
  <conditionalFormatting sqref="H221:H222 H229:H234">
    <cfRule type="cellIs" dxfId="937" priority="13" operator="equal">
      <formula>"Indéterminé"</formula>
    </cfRule>
    <cfRule type="cellIs" dxfId="936" priority="14" operator="equal">
      <formula>"NA"</formula>
    </cfRule>
    <cfRule type="cellIs" dxfId="935" priority="15" operator="equal">
      <formula>"Invalidé"</formula>
    </cfRule>
    <cfRule type="cellIs" dxfId="934" priority="16" operator="equal">
      <formula>"Validé"</formula>
    </cfRule>
  </conditionalFormatting>
  <conditionalFormatting sqref="H135:H144">
    <cfRule type="cellIs" dxfId="933" priority="9" operator="equal">
      <formula>"Indéterminé"</formula>
    </cfRule>
    <cfRule type="cellIs" dxfId="932" priority="10" operator="equal">
      <formula>"NA"</formula>
    </cfRule>
    <cfRule type="cellIs" dxfId="931" priority="11" operator="equal">
      <formula>"Invalidé"</formula>
    </cfRule>
    <cfRule type="cellIs" dxfId="930" priority="12" operator="equal">
      <formula>"Validé"</formula>
    </cfRule>
  </conditionalFormatting>
  <conditionalFormatting sqref="H223:H228">
    <cfRule type="cellIs" dxfId="929" priority="1" operator="equal">
      <formula>"Indéterminé"</formula>
    </cfRule>
    <cfRule type="cellIs" dxfId="928" priority="2" operator="equal">
      <formula>"NA"</formula>
    </cfRule>
    <cfRule type="cellIs" dxfId="927" priority="3" operator="equal">
      <formula>"Invalidé"</formula>
    </cfRule>
    <cfRule type="cellIs" dxfId="926"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zoomScaleNormal="100"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2.5" x14ac:dyDescent="0.25">
      <c r="A1" s="108" t="s">
        <v>1043</v>
      </c>
      <c r="B1" s="109"/>
      <c r="C1" s="110" t="s">
        <v>1044</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customHeight="1" x14ac:dyDescent="0.25">
      <c r="B12" s="297" t="s">
        <v>5</v>
      </c>
      <c r="C12" s="153" t="s">
        <v>652</v>
      </c>
      <c r="D12" s="154" t="s">
        <v>55</v>
      </c>
      <c r="E12" s="155" t="s">
        <v>24</v>
      </c>
      <c r="F12" s="170" t="s">
        <v>653</v>
      </c>
      <c r="G12" s="303" t="s">
        <v>32</v>
      </c>
      <c r="H12" s="304" t="s">
        <v>1073</v>
      </c>
      <c r="I12" s="305"/>
      <c r="J12" s="303"/>
      <c r="K12" s="207" t="s">
        <v>1330</v>
      </c>
      <c r="L12" s="207" t="s">
        <v>1331</v>
      </c>
      <c r="M12" s="207"/>
      <c r="N12" s="207"/>
      <c r="O12" s="207"/>
      <c r="P12" s="303"/>
      <c r="Q12" s="306"/>
    </row>
    <row r="13" spans="1:17"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299"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299"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299"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x14ac:dyDescent="0.25">
      <c r="B70" s="297" t="s">
        <v>3</v>
      </c>
      <c r="C70" s="150" t="s">
        <v>705</v>
      </c>
      <c r="D70" s="151" t="s">
        <v>116</v>
      </c>
      <c r="E70" s="152" t="s">
        <v>25</v>
      </c>
      <c r="F70" s="165" t="s">
        <v>706</v>
      </c>
      <c r="G70" s="298" t="s">
        <v>32</v>
      </c>
      <c r="H70" s="299" t="s">
        <v>11</v>
      </c>
      <c r="I70" s="302"/>
      <c r="J70" s="298"/>
      <c r="K70" s="206" t="s">
        <v>1341</v>
      </c>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304"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304"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304"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304"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304"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304" t="s">
        <v>13</v>
      </c>
      <c r="I117" s="302"/>
      <c r="J117" s="298"/>
      <c r="K117" s="206"/>
      <c r="L117" s="206"/>
      <c r="M117" s="206"/>
      <c r="N117" s="206"/>
      <c r="O117" s="206"/>
      <c r="P117" s="298"/>
      <c r="Q117" s="301"/>
    </row>
    <row r="118" spans="2:17" ht="78.75" x14ac:dyDescent="0.25">
      <c r="B118" s="309" t="s">
        <v>165</v>
      </c>
      <c r="C118" s="153" t="s">
        <v>764</v>
      </c>
      <c r="D118" s="154" t="s">
        <v>166</v>
      </c>
      <c r="E118" s="155" t="s">
        <v>24</v>
      </c>
      <c r="F118" s="170" t="s">
        <v>765</v>
      </c>
      <c r="G118" s="303" t="s">
        <v>32</v>
      </c>
      <c r="H118" s="304" t="s">
        <v>11</v>
      </c>
      <c r="I118" s="305"/>
      <c r="J118" s="303"/>
      <c r="K118" s="207" t="s">
        <v>1350</v>
      </c>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x14ac:dyDescent="0.25">
      <c r="B122" s="309" t="s">
        <v>165</v>
      </c>
      <c r="C122" s="153"/>
      <c r="D122" s="154" t="s">
        <v>501</v>
      </c>
      <c r="E122" s="155" t="s">
        <v>24</v>
      </c>
      <c r="F122" s="170" t="s">
        <v>769</v>
      </c>
      <c r="G122" s="303" t="s">
        <v>32</v>
      </c>
      <c r="H122" s="304" t="s">
        <v>11</v>
      </c>
      <c r="I122" s="305"/>
      <c r="J122" s="303"/>
      <c r="K122" s="207" t="s">
        <v>1300</v>
      </c>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409.5" x14ac:dyDescent="0.25">
      <c r="B124" s="297" t="s">
        <v>8</v>
      </c>
      <c r="C124" s="153" t="s">
        <v>771</v>
      </c>
      <c r="D124" s="154" t="s">
        <v>170</v>
      </c>
      <c r="E124" s="155" t="s">
        <v>24</v>
      </c>
      <c r="F124" s="158" t="s">
        <v>772</v>
      </c>
      <c r="G124" s="303" t="s">
        <v>32</v>
      </c>
      <c r="H124" s="304" t="s">
        <v>11</v>
      </c>
      <c r="I124" s="305"/>
      <c r="J124" s="303"/>
      <c r="K124" s="207" t="s">
        <v>1337</v>
      </c>
      <c r="L124" s="207" t="s">
        <v>1335</v>
      </c>
      <c r="M124" s="207"/>
      <c r="N124" s="207"/>
      <c r="O124" s="207" t="s">
        <v>1269</v>
      </c>
      <c r="P124" s="303"/>
      <c r="Q124" s="306"/>
    </row>
    <row r="125" spans="2:17" ht="72.599999999999994" customHeight="1" x14ac:dyDescent="0.25">
      <c r="B125" s="297" t="s">
        <v>8</v>
      </c>
      <c r="C125" s="153"/>
      <c r="D125" s="154" t="s">
        <v>171</v>
      </c>
      <c r="E125" s="155" t="s">
        <v>24</v>
      </c>
      <c r="F125" s="170" t="s">
        <v>773</v>
      </c>
      <c r="G125" s="303" t="s">
        <v>32</v>
      </c>
      <c r="H125" s="304" t="s">
        <v>1073</v>
      </c>
      <c r="I125" s="305"/>
      <c r="J125" s="303"/>
      <c r="K125" s="207" t="s">
        <v>1300</v>
      </c>
      <c r="L125" s="207"/>
      <c r="M125" s="207"/>
      <c r="N125" s="207"/>
      <c r="O125" s="207" t="s">
        <v>1269</v>
      </c>
      <c r="P125" s="303"/>
      <c r="Q125" s="306"/>
    </row>
    <row r="126" spans="2:17" ht="78.75" x14ac:dyDescent="0.25">
      <c r="B126" s="297" t="s">
        <v>8</v>
      </c>
      <c r="C126" s="153"/>
      <c r="D126" s="154" t="s">
        <v>172</v>
      </c>
      <c r="E126" s="155" t="s">
        <v>24</v>
      </c>
      <c r="F126" s="158" t="s">
        <v>774</v>
      </c>
      <c r="G126" s="303" t="s">
        <v>32</v>
      </c>
      <c r="H126" s="304" t="s">
        <v>11</v>
      </c>
      <c r="I126" s="305"/>
      <c r="J126" s="303"/>
      <c r="K126" s="207" t="s">
        <v>1300</v>
      </c>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68.75" x14ac:dyDescent="0.25">
      <c r="B131" s="297" t="s">
        <v>8</v>
      </c>
      <c r="C131" s="150" t="s">
        <v>780</v>
      </c>
      <c r="D131" s="151" t="s">
        <v>178</v>
      </c>
      <c r="E131" s="152" t="s">
        <v>24</v>
      </c>
      <c r="F131" s="165" t="s">
        <v>781</v>
      </c>
      <c r="G131" s="298" t="s">
        <v>32</v>
      </c>
      <c r="H131" s="304" t="s">
        <v>11</v>
      </c>
      <c r="I131" s="302"/>
      <c r="J131" s="298"/>
      <c r="K131" s="206" t="s">
        <v>1332</v>
      </c>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1366</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45" x14ac:dyDescent="0.25">
      <c r="B142" s="309" t="s">
        <v>180</v>
      </c>
      <c r="C142" s="153" t="s">
        <v>798</v>
      </c>
      <c r="D142" s="153" t="s">
        <v>188</v>
      </c>
      <c r="E142" s="163" t="s">
        <v>24</v>
      </c>
      <c r="F142" s="170" t="s">
        <v>799</v>
      </c>
      <c r="G142" s="303" t="s">
        <v>32</v>
      </c>
      <c r="H142" s="304" t="s">
        <v>11</v>
      </c>
      <c r="I142" s="305"/>
      <c r="J142" s="303"/>
      <c r="K142" s="207" t="s">
        <v>1338</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299"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x14ac:dyDescent="0.25">
      <c r="B148" s="297" t="s">
        <v>193</v>
      </c>
      <c r="C148" s="165" t="s">
        <v>807</v>
      </c>
      <c r="D148" s="165" t="s">
        <v>194</v>
      </c>
      <c r="E148" s="164" t="s">
        <v>24</v>
      </c>
      <c r="F148" s="171" t="s">
        <v>506</v>
      </c>
      <c r="G148" s="298" t="s">
        <v>32</v>
      </c>
      <c r="H148" s="299" t="s">
        <v>11</v>
      </c>
      <c r="I148" s="302"/>
      <c r="J148" s="298"/>
      <c r="K148" s="206" t="s">
        <v>1339</v>
      </c>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customHeight="1" x14ac:dyDescent="0.25">
      <c r="B152" s="297" t="s">
        <v>193</v>
      </c>
      <c r="C152" s="165" t="s">
        <v>811</v>
      </c>
      <c r="D152" s="165" t="s">
        <v>198</v>
      </c>
      <c r="E152" s="164" t="s">
        <v>24</v>
      </c>
      <c r="F152" s="171" t="s">
        <v>812</v>
      </c>
      <c r="G152" s="298" t="s">
        <v>32</v>
      </c>
      <c r="H152" s="299" t="s">
        <v>11</v>
      </c>
      <c r="I152" s="302"/>
      <c r="J152" s="298"/>
      <c r="K152" s="206" t="s">
        <v>1340</v>
      </c>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13</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12</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12</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12</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12</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12</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13</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12</v>
      </c>
      <c r="I208" s="208"/>
      <c r="J208" s="311"/>
      <c r="K208" s="208"/>
      <c r="L208" s="208"/>
      <c r="M208" s="208"/>
      <c r="N208" s="208"/>
      <c r="O208" s="208"/>
      <c r="P208" s="311"/>
      <c r="Q208" s="312"/>
    </row>
    <row r="209" spans="2:17" ht="101.25" x14ac:dyDescent="0.25">
      <c r="B209" s="297" t="s">
        <v>4</v>
      </c>
      <c r="C209" s="158" t="s">
        <v>880</v>
      </c>
      <c r="D209" s="158" t="s">
        <v>245</v>
      </c>
      <c r="E209" s="163" t="s">
        <v>24</v>
      </c>
      <c r="F209" s="158" t="s">
        <v>881</v>
      </c>
      <c r="G209" s="313" t="s">
        <v>32</v>
      </c>
      <c r="H209" s="304" t="s">
        <v>11</v>
      </c>
      <c r="I209" s="209"/>
      <c r="J209" s="313"/>
      <c r="K209" s="209" t="s">
        <v>1343</v>
      </c>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x14ac:dyDescent="0.25">
      <c r="B211" s="297" t="s">
        <v>4</v>
      </c>
      <c r="C211" s="158"/>
      <c r="D211" s="158" t="s">
        <v>247</v>
      </c>
      <c r="E211" s="163" t="s">
        <v>24</v>
      </c>
      <c r="F211" s="158" t="s">
        <v>883</v>
      </c>
      <c r="G211" s="313" t="s">
        <v>32</v>
      </c>
      <c r="H211" s="304" t="s">
        <v>11</v>
      </c>
      <c r="I211" s="209"/>
      <c r="J211" s="313"/>
      <c r="K211" s="209" t="s">
        <v>1342</v>
      </c>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409.5" x14ac:dyDescent="0.25">
      <c r="B213" s="297" t="s">
        <v>4</v>
      </c>
      <c r="C213" s="158"/>
      <c r="D213" s="158" t="s">
        <v>249</v>
      </c>
      <c r="E213" s="163" t="s">
        <v>24</v>
      </c>
      <c r="F213" s="170" t="s">
        <v>885</v>
      </c>
      <c r="G213" s="313" t="s">
        <v>32</v>
      </c>
      <c r="H213" s="304" t="s">
        <v>11</v>
      </c>
      <c r="I213" s="305"/>
      <c r="J213" s="313"/>
      <c r="K213" s="209" t="s">
        <v>1334</v>
      </c>
      <c r="L213" s="209" t="s">
        <v>1333</v>
      </c>
      <c r="M213" s="209"/>
      <c r="N213" s="209"/>
      <c r="O213" s="209"/>
      <c r="P213" s="313"/>
      <c r="Q213" s="314"/>
    </row>
    <row r="214" spans="2:17" ht="101.25" hidden="1" x14ac:dyDescent="0.25">
      <c r="B214" s="297" t="s">
        <v>4</v>
      </c>
      <c r="C214" s="158"/>
      <c r="D214" s="158" t="s">
        <v>250</v>
      </c>
      <c r="E214" s="163" t="s">
        <v>24</v>
      </c>
      <c r="F214" s="158" t="s">
        <v>886</v>
      </c>
      <c r="G214" s="313" t="s">
        <v>32</v>
      </c>
      <c r="H214" s="304" t="s">
        <v>11</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customHeight="1" x14ac:dyDescent="0.25">
      <c r="B216" s="297" t="s">
        <v>4</v>
      </c>
      <c r="C216" s="165" t="s">
        <v>888</v>
      </c>
      <c r="D216" s="165" t="s">
        <v>252</v>
      </c>
      <c r="E216" s="164" t="s">
        <v>25</v>
      </c>
      <c r="F216" s="171" t="s">
        <v>889</v>
      </c>
      <c r="G216" s="311" t="s">
        <v>32</v>
      </c>
      <c r="H216" s="299" t="s">
        <v>11</v>
      </c>
      <c r="I216" s="302"/>
      <c r="J216" s="311"/>
      <c r="K216" s="208" t="s">
        <v>1344</v>
      </c>
      <c r="L216" s="208"/>
      <c r="M216" s="208"/>
      <c r="N216" s="208"/>
      <c r="O216" s="208"/>
      <c r="P216" s="311"/>
      <c r="Q216" s="312"/>
    </row>
    <row r="217" spans="2:17" ht="35.450000000000003" customHeight="1" x14ac:dyDescent="0.25">
      <c r="B217" s="297" t="s">
        <v>4</v>
      </c>
      <c r="C217" s="165"/>
      <c r="D217" s="165" t="s">
        <v>254</v>
      </c>
      <c r="E217" s="164" t="s">
        <v>25</v>
      </c>
      <c r="F217" s="171" t="s">
        <v>890</v>
      </c>
      <c r="G217" s="311" t="s">
        <v>32</v>
      </c>
      <c r="H217" s="299" t="s">
        <v>11</v>
      </c>
      <c r="I217" s="302"/>
      <c r="J217" s="311"/>
      <c r="K217" s="208" t="s">
        <v>1345</v>
      </c>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customHeight="1" x14ac:dyDescent="0.25">
      <c r="B236" s="309" t="s">
        <v>7</v>
      </c>
      <c r="C236" s="165"/>
      <c r="D236" s="165" t="s">
        <v>533</v>
      </c>
      <c r="E236" s="164" t="s">
        <v>24</v>
      </c>
      <c r="F236" s="171" t="s">
        <v>912</v>
      </c>
      <c r="G236" s="311" t="s">
        <v>32</v>
      </c>
      <c r="H236" s="299" t="s">
        <v>11</v>
      </c>
      <c r="I236" s="208"/>
      <c r="J236" s="311"/>
      <c r="K236" s="208" t="s">
        <v>1300</v>
      </c>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customHeight="1" x14ac:dyDescent="0.25">
      <c r="B239" s="309" t="s">
        <v>7</v>
      </c>
      <c r="C239" s="158" t="s">
        <v>917</v>
      </c>
      <c r="D239" s="158" t="s">
        <v>278</v>
      </c>
      <c r="E239" s="163" t="s">
        <v>24</v>
      </c>
      <c r="F239" s="170" t="s">
        <v>918</v>
      </c>
      <c r="G239" s="313" t="s">
        <v>32</v>
      </c>
      <c r="H239" s="304" t="s">
        <v>11</v>
      </c>
      <c r="I239" s="209"/>
      <c r="J239" s="313"/>
      <c r="K239" s="209" t="s">
        <v>1346</v>
      </c>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904" priority="25" operator="equal">
      <formula>"Indéterminé"</formula>
    </cfRule>
    <cfRule type="cellIs" dxfId="903" priority="26" operator="equal">
      <formula>"NA"</formula>
    </cfRule>
    <cfRule type="cellIs" dxfId="902" priority="27" operator="equal">
      <formula>"Invalidé"</formula>
    </cfRule>
    <cfRule type="cellIs" dxfId="901" priority="28" operator="equal">
      <formula>"Validé"</formula>
    </cfRule>
  </conditionalFormatting>
  <conditionalFormatting sqref="H235:H239 H148:H220 H261:H1048576 H1:H134">
    <cfRule type="cellIs" dxfId="900" priority="29" operator="equal">
      <formula>"Indéterminé"</formula>
    </cfRule>
    <cfRule type="cellIs" dxfId="899" priority="30" operator="equal">
      <formula>"NA"</formula>
    </cfRule>
    <cfRule type="cellIs" dxfId="898" priority="31" operator="equal">
      <formula>"Invalidé"</formula>
    </cfRule>
    <cfRule type="cellIs" dxfId="897" priority="32" operator="equal">
      <formula>"Validé"</formula>
    </cfRule>
  </conditionalFormatting>
  <conditionalFormatting sqref="H145:H147">
    <cfRule type="cellIs" dxfId="896" priority="17" operator="equal">
      <formula>"Indéterminé"</formula>
    </cfRule>
    <cfRule type="cellIs" dxfId="895" priority="18" operator="equal">
      <formula>"NA"</formula>
    </cfRule>
    <cfRule type="cellIs" dxfId="894" priority="19" operator="equal">
      <formula>"Invalidé"</formula>
    </cfRule>
    <cfRule type="cellIs" dxfId="893" priority="20" operator="equal">
      <formula>"Validé"</formula>
    </cfRule>
  </conditionalFormatting>
  <conditionalFormatting sqref="H135:H144">
    <cfRule type="cellIs" dxfId="892" priority="13" operator="equal">
      <formula>"Indéterminé"</formula>
    </cfRule>
    <cfRule type="cellIs" dxfId="891" priority="14" operator="equal">
      <formula>"NA"</formula>
    </cfRule>
    <cfRule type="cellIs" dxfId="890" priority="15" operator="equal">
      <formula>"Invalidé"</formula>
    </cfRule>
    <cfRule type="cellIs" dxfId="889" priority="16" operator="equal">
      <formula>"Validé"</formula>
    </cfRule>
  </conditionalFormatting>
  <conditionalFormatting sqref="H221:H222 H229:H234">
    <cfRule type="cellIs" dxfId="888" priority="9" operator="equal">
      <formula>"Indéterminé"</formula>
    </cfRule>
    <cfRule type="cellIs" dxfId="887" priority="10" operator="equal">
      <formula>"NA"</formula>
    </cfRule>
    <cfRule type="cellIs" dxfId="886" priority="11" operator="equal">
      <formula>"Invalidé"</formula>
    </cfRule>
    <cfRule type="cellIs" dxfId="885" priority="12" operator="equal">
      <formula>"Validé"</formula>
    </cfRule>
  </conditionalFormatting>
  <conditionalFormatting sqref="H240:H260">
    <cfRule type="cellIs" dxfId="884" priority="5" operator="equal">
      <formula>"Indéterminé"</formula>
    </cfRule>
    <cfRule type="cellIs" dxfId="883" priority="6" operator="equal">
      <formula>"NA"</formula>
    </cfRule>
    <cfRule type="cellIs" dxfId="882" priority="7" operator="equal">
      <formula>"Invalidé"</formula>
    </cfRule>
    <cfRule type="cellIs" dxfId="881" priority="8" operator="equal">
      <formula>"Validé"</formula>
    </cfRule>
  </conditionalFormatting>
  <conditionalFormatting sqref="H223:H228">
    <cfRule type="cellIs" dxfId="880" priority="1" operator="equal">
      <formula>"Indéterminé"</formula>
    </cfRule>
    <cfRule type="cellIs" dxfId="879" priority="2" operator="equal">
      <formula>"NA"</formula>
    </cfRule>
    <cfRule type="cellIs" dxfId="878" priority="3" operator="equal">
      <formula>"Invalidé"</formula>
    </cfRule>
    <cfRule type="cellIs" dxfId="877"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30" x14ac:dyDescent="0.25">
      <c r="A1" s="108" t="s">
        <v>1045</v>
      </c>
      <c r="B1" s="109"/>
      <c r="C1" s="331" t="s">
        <v>1347</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304"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304"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304"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304"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304"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304"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304"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304"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304"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304"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304"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304"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304"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304"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304"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304"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304"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304"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304"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304"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304"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304"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304"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304"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304"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304"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304"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304"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304"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304"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304"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304"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304"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304"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304"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304"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304"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304"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304"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304"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304"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304"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304"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304"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304"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304"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304"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304"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304"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13</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x14ac:dyDescent="0.25">
      <c r="B70" s="297" t="s">
        <v>3</v>
      </c>
      <c r="C70" s="150" t="s">
        <v>705</v>
      </c>
      <c r="D70" s="151" t="s">
        <v>116</v>
      </c>
      <c r="E70" s="152" t="s">
        <v>25</v>
      </c>
      <c r="F70" s="165" t="s">
        <v>706</v>
      </c>
      <c r="G70" s="298" t="s">
        <v>32</v>
      </c>
      <c r="H70" s="299" t="s">
        <v>11</v>
      </c>
      <c r="I70" s="302"/>
      <c r="J70" s="298"/>
      <c r="K70" s="206" t="s">
        <v>1356</v>
      </c>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304"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304"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304"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304"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304"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304"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304"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304"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304"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304"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304"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304"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304"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304"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304"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304"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304"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304"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304"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304"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304"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304"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304"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304"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304" t="s">
        <v>13</v>
      </c>
      <c r="I103" s="302"/>
      <c r="J103" s="298"/>
      <c r="K103" s="206"/>
      <c r="L103" s="206"/>
      <c r="M103" s="206"/>
      <c r="N103" s="206"/>
      <c r="O103" s="206"/>
      <c r="P103" s="298"/>
      <c r="Q103" s="301"/>
    </row>
    <row r="104" spans="2:17" ht="258.75" x14ac:dyDescent="0.25">
      <c r="B104" s="297" t="s">
        <v>9</v>
      </c>
      <c r="C104" s="153" t="s">
        <v>747</v>
      </c>
      <c r="D104" s="154" t="s">
        <v>152</v>
      </c>
      <c r="E104" s="155" t="s">
        <v>24</v>
      </c>
      <c r="F104" s="170" t="s">
        <v>496</v>
      </c>
      <c r="G104" s="303" t="s">
        <v>32</v>
      </c>
      <c r="H104" s="304" t="s">
        <v>11</v>
      </c>
      <c r="I104" s="305"/>
      <c r="J104" s="303"/>
      <c r="K104" s="207" t="s">
        <v>1349</v>
      </c>
      <c r="L104" s="207" t="s">
        <v>1348</v>
      </c>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304"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299" t="s">
        <v>12</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299" t="s">
        <v>12</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299"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304" t="s">
        <v>12</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304" t="s">
        <v>12</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304"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304"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304"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304" t="s">
        <v>13</v>
      </c>
      <c r="I117" s="302"/>
      <c r="J117" s="298"/>
      <c r="K117" s="206"/>
      <c r="L117" s="206"/>
      <c r="M117" s="206"/>
      <c r="N117" s="206"/>
      <c r="O117" s="206"/>
      <c r="P117" s="298"/>
      <c r="Q117" s="301"/>
    </row>
    <row r="118" spans="2:17" ht="78.75" x14ac:dyDescent="0.25">
      <c r="B118" s="309" t="s">
        <v>165</v>
      </c>
      <c r="C118" s="153" t="s">
        <v>764</v>
      </c>
      <c r="D118" s="154" t="s">
        <v>166</v>
      </c>
      <c r="E118" s="155" t="s">
        <v>24</v>
      </c>
      <c r="F118" s="170" t="s">
        <v>765</v>
      </c>
      <c r="G118" s="303" t="s">
        <v>32</v>
      </c>
      <c r="H118" s="304" t="s">
        <v>11</v>
      </c>
      <c r="I118" s="305"/>
      <c r="J118" s="303"/>
      <c r="K118" s="207" t="s">
        <v>1350</v>
      </c>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299"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299"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299"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1366</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33" customHeight="1" x14ac:dyDescent="0.25">
      <c r="B142" s="309" t="s">
        <v>180</v>
      </c>
      <c r="C142" s="153" t="s">
        <v>798</v>
      </c>
      <c r="D142" s="153" t="s">
        <v>188</v>
      </c>
      <c r="E142" s="163" t="s">
        <v>24</v>
      </c>
      <c r="F142" s="170" t="s">
        <v>799</v>
      </c>
      <c r="G142" s="303" t="s">
        <v>32</v>
      </c>
      <c r="H142" s="304" t="s">
        <v>11</v>
      </c>
      <c r="I142" s="305"/>
      <c r="J142" s="303"/>
      <c r="K142" s="207" t="s">
        <v>1351</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299"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112.5" x14ac:dyDescent="0.25">
      <c r="B148" s="297" t="s">
        <v>193</v>
      </c>
      <c r="C148" s="165" t="s">
        <v>807</v>
      </c>
      <c r="D148" s="165" t="s">
        <v>194</v>
      </c>
      <c r="E148" s="164" t="s">
        <v>24</v>
      </c>
      <c r="F148" s="171" t="s">
        <v>506</v>
      </c>
      <c r="G148" s="298" t="s">
        <v>32</v>
      </c>
      <c r="H148" s="299" t="s">
        <v>11</v>
      </c>
      <c r="I148" s="302"/>
      <c r="J148" s="298"/>
      <c r="K148" s="206" t="s">
        <v>1371</v>
      </c>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hidden="1" customHeight="1" x14ac:dyDescent="0.25">
      <c r="B152" s="297" t="s">
        <v>193</v>
      </c>
      <c r="C152" s="165" t="s">
        <v>811</v>
      </c>
      <c r="D152" s="165" t="s">
        <v>198</v>
      </c>
      <c r="E152" s="164" t="s">
        <v>24</v>
      </c>
      <c r="F152" s="171" t="s">
        <v>812</v>
      </c>
      <c r="G152" s="298" t="s">
        <v>32</v>
      </c>
      <c r="H152" s="299" t="s">
        <v>12</v>
      </c>
      <c r="I152" s="302"/>
      <c r="J152" s="298"/>
      <c r="K152" s="206"/>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13</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hidden="1" customHeight="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5.450000000000003" hidden="1" customHeight="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customHeight="1" x14ac:dyDescent="0.25">
      <c r="B222" s="309" t="s">
        <v>7</v>
      </c>
      <c r="C222" s="165" t="s">
        <v>897</v>
      </c>
      <c r="D222" s="165" t="s">
        <v>259</v>
      </c>
      <c r="E222" s="164" t="s">
        <v>25</v>
      </c>
      <c r="F222" s="171" t="s">
        <v>898</v>
      </c>
      <c r="G222" s="311" t="s">
        <v>32</v>
      </c>
      <c r="H222" s="299" t="s">
        <v>11</v>
      </c>
      <c r="I222" s="208"/>
      <c r="J222" s="311"/>
      <c r="K222" s="208" t="s">
        <v>1352</v>
      </c>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13</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13</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304"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304"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304"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855" priority="29" operator="equal">
      <formula>"Indéterminé"</formula>
    </cfRule>
    <cfRule type="cellIs" dxfId="854" priority="30" operator="equal">
      <formula>"NA"</formula>
    </cfRule>
    <cfRule type="cellIs" dxfId="853" priority="31" operator="equal">
      <formula>"Invalidé"</formula>
    </cfRule>
    <cfRule type="cellIs" dxfId="852" priority="32" operator="equal">
      <formula>"Validé"</formula>
    </cfRule>
  </conditionalFormatting>
  <conditionalFormatting sqref="H1:H74 H78:H123 H148:H186 H261:H1048576 H235:H242">
    <cfRule type="cellIs" dxfId="851" priority="33" operator="equal">
      <formula>"Indéterminé"</formula>
    </cfRule>
    <cfRule type="cellIs" dxfId="850" priority="34" operator="equal">
      <formula>"NA"</formula>
    </cfRule>
    <cfRule type="cellIs" dxfId="849" priority="35" operator="equal">
      <formula>"Invalidé"</formula>
    </cfRule>
    <cfRule type="cellIs" dxfId="848" priority="36" operator="equal">
      <formula>"Validé"</formula>
    </cfRule>
  </conditionalFormatting>
  <conditionalFormatting sqref="H75:H77">
    <cfRule type="cellIs" dxfId="847" priority="21" operator="equal">
      <formula>"Indéterminé"</formula>
    </cfRule>
    <cfRule type="cellIs" dxfId="846" priority="22" operator="equal">
      <formula>"NA"</formula>
    </cfRule>
    <cfRule type="cellIs" dxfId="845" priority="23" operator="equal">
      <formula>"Invalidé"</formula>
    </cfRule>
    <cfRule type="cellIs" dxfId="844" priority="24" operator="equal">
      <formula>"Validé"</formula>
    </cfRule>
  </conditionalFormatting>
  <conditionalFormatting sqref="H124:H147">
    <cfRule type="cellIs" dxfId="843" priority="17" operator="equal">
      <formula>"Indéterminé"</formula>
    </cfRule>
    <cfRule type="cellIs" dxfId="842" priority="18" operator="equal">
      <formula>"NA"</formula>
    </cfRule>
    <cfRule type="cellIs" dxfId="841" priority="19" operator="equal">
      <formula>"Invalidé"</formula>
    </cfRule>
    <cfRule type="cellIs" dxfId="840" priority="20" operator="equal">
      <formula>"Validé"</formula>
    </cfRule>
  </conditionalFormatting>
  <conditionalFormatting sqref="H187:H220">
    <cfRule type="cellIs" dxfId="839" priority="13" operator="equal">
      <formula>"Indéterminé"</formula>
    </cfRule>
    <cfRule type="cellIs" dxfId="838" priority="14" operator="equal">
      <formula>"NA"</formula>
    </cfRule>
    <cfRule type="cellIs" dxfId="837" priority="15" operator="equal">
      <formula>"Invalidé"</formula>
    </cfRule>
    <cfRule type="cellIs" dxfId="836" priority="16" operator="equal">
      <formula>"Validé"</formula>
    </cfRule>
  </conditionalFormatting>
  <conditionalFormatting sqref="H221:H222 H229:H234">
    <cfRule type="cellIs" dxfId="835" priority="9" operator="equal">
      <formula>"Indéterminé"</formula>
    </cfRule>
    <cfRule type="cellIs" dxfId="834" priority="10" operator="equal">
      <formula>"NA"</formula>
    </cfRule>
    <cfRule type="cellIs" dxfId="833" priority="11" operator="equal">
      <formula>"Invalidé"</formula>
    </cfRule>
    <cfRule type="cellIs" dxfId="832" priority="12" operator="equal">
      <formula>"Validé"</formula>
    </cfRule>
  </conditionalFormatting>
  <conditionalFormatting sqref="H243:H260">
    <cfRule type="cellIs" dxfId="831" priority="5" operator="equal">
      <formula>"Indéterminé"</formula>
    </cfRule>
    <cfRule type="cellIs" dxfId="830" priority="6" operator="equal">
      <formula>"NA"</formula>
    </cfRule>
    <cfRule type="cellIs" dxfId="829" priority="7" operator="equal">
      <formula>"Invalidé"</formula>
    </cfRule>
    <cfRule type="cellIs" dxfId="828" priority="8" operator="equal">
      <formula>"Validé"</formula>
    </cfRule>
  </conditionalFormatting>
  <conditionalFormatting sqref="H223:H228">
    <cfRule type="cellIs" dxfId="827" priority="1" operator="equal">
      <formula>"Indéterminé"</formula>
    </cfRule>
    <cfRule type="cellIs" dxfId="826" priority="2" operator="equal">
      <formula>"NA"</formula>
    </cfRule>
    <cfRule type="cellIs" dxfId="825" priority="3" operator="equal">
      <formula>"Invalidé"</formula>
    </cfRule>
    <cfRule type="cellIs" dxfId="824"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hyperlinks>
    <hyperlink ref="C1" r:id="rId1"/>
  </hyperlinks>
  <pageMargins left="0.7" right="0.7" top="0.75" bottom="0.75" header="0.3" footer="0.3"/>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2.5" x14ac:dyDescent="0.25">
      <c r="A1" s="108" t="s">
        <v>1046</v>
      </c>
      <c r="B1" s="109"/>
      <c r="C1" s="110" t="s">
        <v>1047</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hidden="1" customHeight="1" x14ac:dyDescent="0.25">
      <c r="B12" s="297" t="s">
        <v>5</v>
      </c>
      <c r="C12" s="153" t="s">
        <v>652</v>
      </c>
      <c r="D12" s="154" t="s">
        <v>55</v>
      </c>
      <c r="E12" s="155" t="s">
        <v>24</v>
      </c>
      <c r="F12" s="170" t="s">
        <v>653</v>
      </c>
      <c r="G12" s="303" t="s">
        <v>32</v>
      </c>
      <c r="H12" s="304" t="s">
        <v>12</v>
      </c>
      <c r="I12" s="305"/>
      <c r="J12" s="303"/>
      <c r="K12" s="207"/>
      <c r="L12" s="207"/>
      <c r="M12" s="207"/>
      <c r="N12" s="207"/>
      <c r="O12" s="207"/>
      <c r="P12" s="303"/>
      <c r="Q12" s="306"/>
    </row>
    <row r="13" spans="1:17" ht="90" hidden="1" x14ac:dyDescent="0.25">
      <c r="B13" s="297" t="s">
        <v>5</v>
      </c>
      <c r="C13" s="153"/>
      <c r="D13" s="154" t="s">
        <v>56</v>
      </c>
      <c r="E13" s="155" t="s">
        <v>24</v>
      </c>
      <c r="F13" s="170" t="s">
        <v>654</v>
      </c>
      <c r="G13" s="303" t="s">
        <v>32</v>
      </c>
      <c r="H13" s="299"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299"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299"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299"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299"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299"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299"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299"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299"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299"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299"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299"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299"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299"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299"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299"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299"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299"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299"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299"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299"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299"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299"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299"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299"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299"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299"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299"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299"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299"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299"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299"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299"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299"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299"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299"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299"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299"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299"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299"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299"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299"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299"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299"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299"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299"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299"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299"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299"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hidden="1" x14ac:dyDescent="0.25">
      <c r="B70" s="297" t="s">
        <v>3</v>
      </c>
      <c r="C70" s="150" t="s">
        <v>705</v>
      </c>
      <c r="D70" s="151" t="s">
        <v>116</v>
      </c>
      <c r="E70" s="152" t="s">
        <v>25</v>
      </c>
      <c r="F70" s="165" t="s">
        <v>706</v>
      </c>
      <c r="G70" s="298" t="s">
        <v>32</v>
      </c>
      <c r="H70" s="299" t="s">
        <v>11</v>
      </c>
      <c r="I70" s="302"/>
      <c r="J70" s="298"/>
      <c r="K70" s="206"/>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299"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299"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299"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299"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299"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299"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299"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299"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299"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299"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299"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299"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299"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299"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299"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299"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299"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299"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299"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299"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299"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299"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299"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299"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299"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299"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299" t="s">
        <v>13</v>
      </c>
      <c r="I105" s="302"/>
      <c r="J105" s="298"/>
      <c r="K105" s="206"/>
      <c r="L105" s="206"/>
      <c r="M105" s="206"/>
      <c r="N105" s="206"/>
      <c r="O105" s="206"/>
      <c r="P105" s="298"/>
      <c r="Q105" s="301"/>
    </row>
    <row r="106" spans="2:17" ht="56.25" hidden="1" x14ac:dyDescent="0.25">
      <c r="B106" s="297" t="s">
        <v>9</v>
      </c>
      <c r="C106" s="153" t="s">
        <v>497</v>
      </c>
      <c r="D106" s="154" t="s">
        <v>154</v>
      </c>
      <c r="E106" s="155" t="s">
        <v>24</v>
      </c>
      <c r="F106" s="158" t="s">
        <v>749</v>
      </c>
      <c r="G106" s="303" t="s">
        <v>32</v>
      </c>
      <c r="H106" s="299" t="s">
        <v>13</v>
      </c>
      <c r="I106" s="305"/>
      <c r="J106" s="303"/>
      <c r="K106" s="207"/>
      <c r="L106" s="207"/>
      <c r="M106" s="207"/>
      <c r="N106" s="207"/>
      <c r="O106" s="207"/>
      <c r="P106" s="303"/>
      <c r="Q106" s="306"/>
    </row>
    <row r="107" spans="2:17" ht="33.75" hidden="1" x14ac:dyDescent="0.25">
      <c r="B107" s="297" t="s">
        <v>9</v>
      </c>
      <c r="C107" s="150" t="s">
        <v>750</v>
      </c>
      <c r="D107" s="151" t="s">
        <v>155</v>
      </c>
      <c r="E107" s="152" t="s">
        <v>24</v>
      </c>
      <c r="F107" s="171" t="s">
        <v>750</v>
      </c>
      <c r="G107" s="298" t="s">
        <v>32</v>
      </c>
      <c r="H107" s="299"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299"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299"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299"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299"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299"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299"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299"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299"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299" t="s">
        <v>13</v>
      </c>
      <c r="I116" s="305"/>
      <c r="J116" s="303"/>
      <c r="K116" s="207"/>
      <c r="L116" s="207"/>
      <c r="M116" s="207"/>
      <c r="N116" s="207"/>
      <c r="O116" s="207"/>
      <c r="P116" s="303"/>
      <c r="Q116" s="306"/>
    </row>
    <row r="117" spans="2:17" ht="92.45" hidden="1" customHeight="1" x14ac:dyDescent="0.25">
      <c r="B117" s="297" t="s">
        <v>9</v>
      </c>
      <c r="C117" s="150" t="s">
        <v>762</v>
      </c>
      <c r="D117" s="151" t="s">
        <v>164</v>
      </c>
      <c r="E117" s="152" t="s">
        <v>24</v>
      </c>
      <c r="F117" s="165" t="s">
        <v>763</v>
      </c>
      <c r="G117" s="298" t="s">
        <v>32</v>
      </c>
      <c r="H117" s="299" t="s">
        <v>13</v>
      </c>
      <c r="I117" s="302"/>
      <c r="J117" s="298"/>
      <c r="K117" s="206"/>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304"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112.5" customHeight="1" x14ac:dyDescent="0.25">
      <c r="B138" s="309" t="s">
        <v>180</v>
      </c>
      <c r="C138" s="153" t="s">
        <v>790</v>
      </c>
      <c r="D138" s="153" t="s">
        <v>184</v>
      </c>
      <c r="E138" s="163" t="s">
        <v>24</v>
      </c>
      <c r="F138" s="170" t="s">
        <v>791</v>
      </c>
      <c r="G138" s="303" t="s">
        <v>32</v>
      </c>
      <c r="H138" s="304" t="s">
        <v>1073</v>
      </c>
      <c r="I138" s="305"/>
      <c r="J138" s="303"/>
      <c r="K138" s="207" t="s">
        <v>1366</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56.25" x14ac:dyDescent="0.25">
      <c r="B142" s="309" t="s">
        <v>180</v>
      </c>
      <c r="C142" s="153" t="s">
        <v>798</v>
      </c>
      <c r="D142" s="153" t="s">
        <v>188</v>
      </c>
      <c r="E142" s="163" t="s">
        <v>24</v>
      </c>
      <c r="F142" s="170" t="s">
        <v>799</v>
      </c>
      <c r="G142" s="303" t="s">
        <v>32</v>
      </c>
      <c r="H142" s="304" t="s">
        <v>11</v>
      </c>
      <c r="I142" s="305"/>
      <c r="J142" s="303"/>
      <c r="K142" s="207" t="s">
        <v>1389</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299"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hidden="1" x14ac:dyDescent="0.25">
      <c r="B148" s="297" t="s">
        <v>193</v>
      </c>
      <c r="C148" s="165" t="s">
        <v>807</v>
      </c>
      <c r="D148" s="165" t="s">
        <v>194</v>
      </c>
      <c r="E148" s="164" t="s">
        <v>24</v>
      </c>
      <c r="F148" s="171" t="s">
        <v>506</v>
      </c>
      <c r="G148" s="298" t="s">
        <v>32</v>
      </c>
      <c r="H148" s="299" t="s">
        <v>12</v>
      </c>
      <c r="I148" s="302"/>
      <c r="J148" s="298"/>
      <c r="K148" s="206"/>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hidden="1" customHeight="1" x14ac:dyDescent="0.25">
      <c r="B152" s="297" t="s">
        <v>193</v>
      </c>
      <c r="C152" s="165" t="s">
        <v>811</v>
      </c>
      <c r="D152" s="165" t="s">
        <v>198</v>
      </c>
      <c r="E152" s="164" t="s">
        <v>24</v>
      </c>
      <c r="F152" s="171" t="s">
        <v>812</v>
      </c>
      <c r="G152" s="298" t="s">
        <v>32</v>
      </c>
      <c r="H152" s="299" t="s">
        <v>13</v>
      </c>
      <c r="I152" s="302"/>
      <c r="J152" s="298"/>
      <c r="K152" s="206"/>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hidden="1" x14ac:dyDescent="0.25">
      <c r="B157" s="309" t="s">
        <v>202</v>
      </c>
      <c r="C157" s="165" t="s">
        <v>818</v>
      </c>
      <c r="D157" s="165" t="s">
        <v>203</v>
      </c>
      <c r="E157" s="164" t="s">
        <v>24</v>
      </c>
      <c r="F157" s="171" t="s">
        <v>819</v>
      </c>
      <c r="G157" s="298" t="s">
        <v>32</v>
      </c>
      <c r="H157" s="299" t="s">
        <v>12</v>
      </c>
      <c r="I157" s="302"/>
      <c r="J157" s="298"/>
      <c r="K157" s="206"/>
      <c r="L157" s="206"/>
      <c r="M157" s="206"/>
      <c r="N157" s="206"/>
      <c r="O157" s="206"/>
      <c r="P157" s="298"/>
      <c r="Q157" s="301"/>
    </row>
    <row r="158" spans="2:17" ht="56.25" hidden="1" x14ac:dyDescent="0.25">
      <c r="B158" s="309" t="s">
        <v>202</v>
      </c>
      <c r="C158" s="165"/>
      <c r="D158" s="165" t="s">
        <v>204</v>
      </c>
      <c r="E158" s="164" t="s">
        <v>24</v>
      </c>
      <c r="F158" s="171" t="s">
        <v>820</v>
      </c>
      <c r="G158" s="298" t="s">
        <v>32</v>
      </c>
      <c r="H158" s="299" t="s">
        <v>11</v>
      </c>
      <c r="I158" s="302"/>
      <c r="J158" s="298"/>
      <c r="K158" s="206"/>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213.75" x14ac:dyDescent="0.25">
      <c r="B160" s="309" t="s">
        <v>202</v>
      </c>
      <c r="C160" s="158" t="s">
        <v>822</v>
      </c>
      <c r="D160" s="158" t="s">
        <v>206</v>
      </c>
      <c r="E160" s="163" t="s">
        <v>24</v>
      </c>
      <c r="F160" s="170" t="s">
        <v>823</v>
      </c>
      <c r="G160" s="303" t="s">
        <v>32</v>
      </c>
      <c r="H160" s="304" t="s">
        <v>11</v>
      </c>
      <c r="I160" s="305"/>
      <c r="J160" s="303"/>
      <c r="K160" s="207" t="s">
        <v>1391</v>
      </c>
      <c r="L160" s="207" t="s">
        <v>1390</v>
      </c>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x14ac:dyDescent="0.25">
      <c r="B163" s="309" t="s">
        <v>202</v>
      </c>
      <c r="C163" s="158"/>
      <c r="D163" s="158" t="s">
        <v>210</v>
      </c>
      <c r="E163" s="163" t="s">
        <v>25</v>
      </c>
      <c r="F163" s="170" t="s">
        <v>827</v>
      </c>
      <c r="G163" s="303" t="s">
        <v>32</v>
      </c>
      <c r="H163" s="304" t="s">
        <v>11</v>
      </c>
      <c r="I163" s="305"/>
      <c r="J163" s="303"/>
      <c r="K163" s="207" t="s">
        <v>1392</v>
      </c>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12</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13</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135" x14ac:dyDescent="0.25">
      <c r="B190" s="297" t="s">
        <v>4</v>
      </c>
      <c r="C190" s="158" t="s">
        <v>863</v>
      </c>
      <c r="D190" s="158" t="s">
        <v>227</v>
      </c>
      <c r="E190" s="163" t="s">
        <v>24</v>
      </c>
      <c r="F190" s="170" t="s">
        <v>520</v>
      </c>
      <c r="G190" s="313" t="s">
        <v>32</v>
      </c>
      <c r="H190" s="304" t="s">
        <v>11</v>
      </c>
      <c r="I190" s="305"/>
      <c r="J190" s="313"/>
      <c r="K190" s="209" t="s">
        <v>1383</v>
      </c>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x14ac:dyDescent="0.25">
      <c r="B196" s="297" t="s">
        <v>4</v>
      </c>
      <c r="C196" s="165" t="s">
        <v>950</v>
      </c>
      <c r="D196" s="165" t="s">
        <v>228</v>
      </c>
      <c r="E196" s="164" t="s">
        <v>25</v>
      </c>
      <c r="F196" s="171" t="s">
        <v>234</v>
      </c>
      <c r="G196" s="311" t="s">
        <v>32</v>
      </c>
      <c r="H196" s="299" t="s">
        <v>11</v>
      </c>
      <c r="I196" s="208"/>
      <c r="J196" s="311"/>
      <c r="K196" s="208" t="s">
        <v>1382</v>
      </c>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67.5" x14ac:dyDescent="0.25">
      <c r="B198" s="297" t="s">
        <v>4</v>
      </c>
      <c r="C198" s="158" t="s">
        <v>524</v>
      </c>
      <c r="D198" s="158" t="s">
        <v>236</v>
      </c>
      <c r="E198" s="163" t="s">
        <v>25</v>
      </c>
      <c r="F198" s="170" t="s">
        <v>867</v>
      </c>
      <c r="G198" s="313" t="s">
        <v>32</v>
      </c>
      <c r="H198" s="304" t="s">
        <v>11</v>
      </c>
      <c r="I198" s="209"/>
      <c r="J198" s="313"/>
      <c r="K198" s="209" t="s">
        <v>1384</v>
      </c>
      <c r="L198" s="209" t="s">
        <v>1385</v>
      </c>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12</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customHeight="1" x14ac:dyDescent="0.25">
      <c r="B201" s="297" t="s">
        <v>4</v>
      </c>
      <c r="C201" s="165" t="s">
        <v>870</v>
      </c>
      <c r="D201" s="165" t="s">
        <v>237</v>
      </c>
      <c r="E201" s="164" t="s">
        <v>24</v>
      </c>
      <c r="F201" s="171" t="s">
        <v>871</v>
      </c>
      <c r="G201" s="311" t="s">
        <v>32</v>
      </c>
      <c r="H201" s="299" t="s">
        <v>11</v>
      </c>
      <c r="I201" s="208"/>
      <c r="J201" s="311"/>
      <c r="K201" s="208" t="s">
        <v>1388</v>
      </c>
      <c r="L201" s="208" t="s">
        <v>1385</v>
      </c>
      <c r="M201" s="208"/>
      <c r="N201" s="208"/>
      <c r="O201" s="208"/>
      <c r="P201" s="311"/>
      <c r="Q201" s="312"/>
    </row>
    <row r="202" spans="2:17" ht="33.75" hidden="1" x14ac:dyDescent="0.25">
      <c r="B202" s="297" t="s">
        <v>4</v>
      </c>
      <c r="C202" s="158" t="s">
        <v>872</v>
      </c>
      <c r="D202" s="158" t="s">
        <v>238</v>
      </c>
      <c r="E202" s="163" t="s">
        <v>24</v>
      </c>
      <c r="F202" s="170" t="s">
        <v>527</v>
      </c>
      <c r="G202" s="313" t="s">
        <v>32</v>
      </c>
      <c r="H202" s="304" t="s">
        <v>12</v>
      </c>
      <c r="I202" s="209"/>
      <c r="J202" s="313"/>
      <c r="K202" s="209"/>
      <c r="L202" s="209"/>
      <c r="M202" s="209"/>
      <c r="N202" s="209"/>
      <c r="O202" s="209"/>
      <c r="P202" s="313"/>
      <c r="Q202" s="314"/>
    </row>
    <row r="203" spans="2:17" ht="67.5" x14ac:dyDescent="0.25">
      <c r="B203" s="297" t="s">
        <v>4</v>
      </c>
      <c r="C203" s="165" t="s">
        <v>528</v>
      </c>
      <c r="D203" s="165" t="s">
        <v>239</v>
      </c>
      <c r="E203" s="164" t="s">
        <v>24</v>
      </c>
      <c r="F203" s="171" t="s">
        <v>873</v>
      </c>
      <c r="G203" s="311" t="s">
        <v>32</v>
      </c>
      <c r="H203" s="299" t="s">
        <v>11</v>
      </c>
      <c r="I203" s="208"/>
      <c r="J203" s="311"/>
      <c r="K203" s="208" t="s">
        <v>1387</v>
      </c>
      <c r="L203" s="208" t="s">
        <v>1385</v>
      </c>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customHeight="1" x14ac:dyDescent="0.25">
      <c r="B216" s="297" t="s">
        <v>4</v>
      </c>
      <c r="C216" s="165" t="s">
        <v>888</v>
      </c>
      <c r="D216" s="165" t="s">
        <v>252</v>
      </c>
      <c r="E216" s="164" t="s">
        <v>25</v>
      </c>
      <c r="F216" s="171" t="s">
        <v>889</v>
      </c>
      <c r="G216" s="311" t="s">
        <v>32</v>
      </c>
      <c r="H216" s="299" t="s">
        <v>11</v>
      </c>
      <c r="I216" s="302"/>
      <c r="J216" s="311"/>
      <c r="K216" s="208" t="s">
        <v>1336</v>
      </c>
      <c r="L216" s="208"/>
      <c r="M216" s="208"/>
      <c r="N216" s="208"/>
      <c r="O216" s="208"/>
      <c r="P216" s="311"/>
      <c r="Q216" s="312"/>
    </row>
    <row r="217" spans="2:17" ht="35.450000000000003" customHeight="1" x14ac:dyDescent="0.25">
      <c r="B217" s="297" t="s">
        <v>4</v>
      </c>
      <c r="C217" s="165"/>
      <c r="D217" s="165" t="s">
        <v>254</v>
      </c>
      <c r="E217" s="164" t="s">
        <v>25</v>
      </c>
      <c r="F217" s="171" t="s">
        <v>890</v>
      </c>
      <c r="G217" s="311" t="s">
        <v>32</v>
      </c>
      <c r="H217" s="299" t="s">
        <v>11</v>
      </c>
      <c r="I217" s="302"/>
      <c r="J217" s="311"/>
      <c r="K217" s="208" t="s">
        <v>1316</v>
      </c>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13</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13</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802" priority="29" operator="equal">
      <formula>"Indéterminé"</formula>
    </cfRule>
    <cfRule type="cellIs" dxfId="801" priority="30" operator="equal">
      <formula>"NA"</formula>
    </cfRule>
    <cfRule type="cellIs" dxfId="800" priority="31" operator="equal">
      <formula>"Invalidé"</formula>
    </cfRule>
    <cfRule type="cellIs" dxfId="799" priority="32" operator="equal">
      <formula>"Validé"</formula>
    </cfRule>
  </conditionalFormatting>
  <conditionalFormatting sqref="H261:H1048576 H148:H186 H1:H134">
    <cfRule type="cellIs" dxfId="798" priority="33" operator="equal">
      <formula>"Indéterminé"</formula>
    </cfRule>
    <cfRule type="cellIs" dxfId="797" priority="34" operator="equal">
      <formula>"NA"</formula>
    </cfRule>
    <cfRule type="cellIs" dxfId="796" priority="35" operator="equal">
      <formula>"Invalidé"</formula>
    </cfRule>
    <cfRule type="cellIs" dxfId="795" priority="36" operator="equal">
      <formula>"Validé"</formula>
    </cfRule>
  </conditionalFormatting>
  <conditionalFormatting sqref="H135:H147">
    <cfRule type="cellIs" dxfId="794" priority="17" operator="equal">
      <formula>"Indéterminé"</formula>
    </cfRule>
    <cfRule type="cellIs" dxfId="793" priority="18" operator="equal">
      <formula>"NA"</formula>
    </cfRule>
    <cfRule type="cellIs" dxfId="792" priority="19" operator="equal">
      <formula>"Invalidé"</formula>
    </cfRule>
    <cfRule type="cellIs" dxfId="791" priority="20" operator="equal">
      <formula>"Validé"</formula>
    </cfRule>
  </conditionalFormatting>
  <conditionalFormatting sqref="H218:H220 H187:H215">
    <cfRule type="cellIs" dxfId="790" priority="13" operator="equal">
      <formula>"Indéterminé"</formula>
    </cfRule>
    <cfRule type="cellIs" dxfId="789" priority="14" operator="equal">
      <formula>"NA"</formula>
    </cfRule>
    <cfRule type="cellIs" dxfId="788" priority="15" operator="equal">
      <formula>"Invalidé"</formula>
    </cfRule>
    <cfRule type="cellIs" dxfId="787" priority="16" operator="equal">
      <formula>"Validé"</formula>
    </cfRule>
  </conditionalFormatting>
  <conditionalFormatting sqref="H216:H217">
    <cfRule type="cellIs" dxfId="786" priority="9" operator="equal">
      <formula>"Indéterminé"</formula>
    </cfRule>
    <cfRule type="cellIs" dxfId="785" priority="10" operator="equal">
      <formula>"NA"</formula>
    </cfRule>
    <cfRule type="cellIs" dxfId="784" priority="11" operator="equal">
      <formula>"Invalidé"</formula>
    </cfRule>
    <cfRule type="cellIs" dxfId="783" priority="12" operator="equal">
      <formula>"Validé"</formula>
    </cfRule>
  </conditionalFormatting>
  <conditionalFormatting sqref="H221:H222 H229:H260">
    <cfRule type="cellIs" dxfId="782" priority="5" operator="equal">
      <formula>"Indéterminé"</formula>
    </cfRule>
    <cfRule type="cellIs" dxfId="781" priority="6" operator="equal">
      <formula>"NA"</formula>
    </cfRule>
    <cfRule type="cellIs" dxfId="780" priority="7" operator="equal">
      <formula>"Invalidé"</formula>
    </cfRule>
    <cfRule type="cellIs" dxfId="779" priority="8" operator="equal">
      <formula>"Validé"</formula>
    </cfRule>
  </conditionalFormatting>
  <conditionalFormatting sqref="H223:H228">
    <cfRule type="cellIs" dxfId="778" priority="1" operator="equal">
      <formula>"Indéterminé"</formula>
    </cfRule>
    <cfRule type="cellIs" dxfId="777" priority="2" operator="equal">
      <formula>"NA"</formula>
    </cfRule>
    <cfRule type="cellIs" dxfId="776" priority="3" operator="equal">
      <formula>"Invalidé"</formula>
    </cfRule>
    <cfRule type="cellIs" dxfId="775"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817"/>
  <sheetViews>
    <sheetView workbookViewId="0"/>
  </sheetViews>
  <sheetFormatPr baseColWidth="10" defaultColWidth="11.5703125" defaultRowHeight="11.25" x14ac:dyDescent="0.25"/>
  <cols>
    <col min="1" max="1" width="3.28515625" style="108" customWidth="1"/>
    <col min="2" max="2" width="11.28515625" style="118" customWidth="1"/>
    <col min="3" max="3" width="32" style="118" customWidth="1"/>
    <col min="4" max="4" width="6.28515625" style="115" customWidth="1"/>
    <col min="5" max="5" width="5" style="108" customWidth="1"/>
    <col min="6" max="6" width="37.42578125" style="118" customWidth="1"/>
    <col min="7" max="7" width="9" style="115" customWidth="1"/>
    <col min="8" max="8" width="9.42578125" style="115" bestFit="1" customWidth="1"/>
    <col min="9" max="9" width="9.42578125" style="115" customWidth="1"/>
    <col min="10" max="10" width="10.7109375" style="108" customWidth="1"/>
    <col min="11" max="13" width="36.28515625" style="108" customWidth="1"/>
    <col min="14" max="14" width="17.140625" style="108" customWidth="1"/>
    <col min="15" max="16384" width="11.5703125" style="108"/>
  </cols>
  <sheetData>
    <row r="1" spans="1:17" ht="21" x14ac:dyDescent="0.25">
      <c r="A1" s="108" t="s">
        <v>1068</v>
      </c>
      <c r="B1" s="109"/>
      <c r="C1" s="110" t="s">
        <v>1048</v>
      </c>
      <c r="D1" s="111"/>
      <c r="E1" s="112"/>
      <c r="F1" s="112"/>
      <c r="G1" s="111"/>
      <c r="H1" s="112"/>
      <c r="I1" s="112"/>
      <c r="J1" s="112"/>
      <c r="K1" s="112"/>
      <c r="L1" s="112"/>
      <c r="M1" s="112"/>
      <c r="N1" s="112"/>
      <c r="O1" s="112"/>
      <c r="P1" s="44" t="s">
        <v>20</v>
      </c>
      <c r="Q1" s="113"/>
    </row>
    <row r="2" spans="1:17" x14ac:dyDescent="0.25">
      <c r="B2" s="108"/>
      <c r="C2" s="114"/>
      <c r="F2" s="108"/>
      <c r="H2" s="116"/>
      <c r="I2" s="116"/>
    </row>
    <row r="3" spans="1:17" s="117" customFormat="1" ht="22.5" x14ac:dyDescent="0.25">
      <c r="B3" s="293" t="s">
        <v>0</v>
      </c>
      <c r="C3" s="294" t="s">
        <v>50</v>
      </c>
      <c r="D3" s="294" t="s">
        <v>1</v>
      </c>
      <c r="E3" s="295" t="s">
        <v>23</v>
      </c>
      <c r="F3" s="294" t="s">
        <v>2</v>
      </c>
      <c r="G3" s="294" t="s">
        <v>31</v>
      </c>
      <c r="H3" s="294" t="s">
        <v>21</v>
      </c>
      <c r="I3" s="294" t="s">
        <v>304</v>
      </c>
      <c r="J3" s="294" t="s">
        <v>22</v>
      </c>
      <c r="K3" s="294" t="s">
        <v>468</v>
      </c>
      <c r="L3" s="294" t="s">
        <v>1037</v>
      </c>
      <c r="M3" s="294" t="s">
        <v>438</v>
      </c>
      <c r="N3" s="294" t="s">
        <v>951</v>
      </c>
      <c r="O3" s="294" t="s">
        <v>467</v>
      </c>
      <c r="P3" s="294" t="s">
        <v>26</v>
      </c>
      <c r="Q3" s="296" t="s">
        <v>305</v>
      </c>
    </row>
    <row r="4" spans="1:17" ht="45" hidden="1" x14ac:dyDescent="0.25">
      <c r="B4" s="297" t="s">
        <v>5</v>
      </c>
      <c r="C4" s="150" t="s">
        <v>644</v>
      </c>
      <c r="D4" s="151" t="s">
        <v>51</v>
      </c>
      <c r="E4" s="152" t="s">
        <v>24</v>
      </c>
      <c r="F4" s="171" t="s">
        <v>645</v>
      </c>
      <c r="G4" s="298" t="s">
        <v>32</v>
      </c>
      <c r="H4" s="299" t="s">
        <v>1073</v>
      </c>
      <c r="I4" s="300"/>
      <c r="J4" s="298"/>
      <c r="K4" s="206"/>
      <c r="L4" s="206"/>
      <c r="M4" s="206"/>
      <c r="N4" s="206"/>
      <c r="O4" s="206" t="s">
        <v>1269</v>
      </c>
      <c r="P4" s="298"/>
      <c r="Q4" s="301"/>
    </row>
    <row r="5" spans="1:17" ht="33.75" hidden="1" x14ac:dyDescent="0.25">
      <c r="B5" s="297" t="s">
        <v>5</v>
      </c>
      <c r="C5" s="150"/>
      <c r="D5" s="151" t="s">
        <v>52</v>
      </c>
      <c r="E5" s="152" t="s">
        <v>24</v>
      </c>
      <c r="F5" s="171" t="s">
        <v>646</v>
      </c>
      <c r="G5" s="298" t="s">
        <v>32</v>
      </c>
      <c r="H5" s="299" t="s">
        <v>13</v>
      </c>
      <c r="I5" s="302"/>
      <c r="J5" s="298"/>
      <c r="K5" s="206"/>
      <c r="L5" s="206"/>
      <c r="M5" s="206"/>
      <c r="N5" s="206"/>
      <c r="O5" s="206"/>
      <c r="P5" s="298"/>
      <c r="Q5" s="301"/>
    </row>
    <row r="6" spans="1:17" ht="33.75" hidden="1" x14ac:dyDescent="0.25">
      <c r="B6" s="297" t="s">
        <v>5</v>
      </c>
      <c r="C6" s="150"/>
      <c r="D6" s="151" t="s">
        <v>53</v>
      </c>
      <c r="E6" s="152" t="s">
        <v>24</v>
      </c>
      <c r="F6" s="171" t="s">
        <v>478</v>
      </c>
      <c r="G6" s="298" t="s">
        <v>32</v>
      </c>
      <c r="H6" s="299" t="s">
        <v>13</v>
      </c>
      <c r="I6" s="302"/>
      <c r="J6" s="298"/>
      <c r="K6" s="206"/>
      <c r="L6" s="206"/>
      <c r="M6" s="206"/>
      <c r="N6" s="206"/>
      <c r="O6" s="206"/>
      <c r="P6" s="298"/>
      <c r="Q6" s="301"/>
    </row>
    <row r="7" spans="1:17" ht="33.75" hidden="1" x14ac:dyDescent="0.25">
      <c r="B7" s="297" t="s">
        <v>5</v>
      </c>
      <c r="C7" s="150"/>
      <c r="D7" s="151" t="s">
        <v>54</v>
      </c>
      <c r="E7" s="152" t="s">
        <v>24</v>
      </c>
      <c r="F7" s="168" t="s">
        <v>647</v>
      </c>
      <c r="G7" s="298" t="s">
        <v>32</v>
      </c>
      <c r="H7" s="299" t="s">
        <v>13</v>
      </c>
      <c r="I7" s="302"/>
      <c r="J7" s="298"/>
      <c r="K7" s="206"/>
      <c r="L7" s="206"/>
      <c r="M7" s="206"/>
      <c r="N7" s="206"/>
      <c r="O7" s="206"/>
      <c r="P7" s="298"/>
      <c r="Q7" s="301"/>
    </row>
    <row r="8" spans="1:17" ht="63.95" hidden="1" customHeight="1" x14ac:dyDescent="0.25">
      <c r="B8" s="297" t="s">
        <v>5</v>
      </c>
      <c r="C8" s="150"/>
      <c r="D8" s="151" t="s">
        <v>479</v>
      </c>
      <c r="E8" s="152" t="s">
        <v>24</v>
      </c>
      <c r="F8" s="171" t="s">
        <v>648</v>
      </c>
      <c r="G8" s="298" t="s">
        <v>32</v>
      </c>
      <c r="H8" s="299" t="s">
        <v>13</v>
      </c>
      <c r="I8" s="302"/>
      <c r="J8" s="298"/>
      <c r="K8" s="206"/>
      <c r="L8" s="206"/>
      <c r="M8" s="206"/>
      <c r="N8" s="206"/>
      <c r="O8" s="206"/>
      <c r="P8" s="298"/>
      <c r="Q8" s="301"/>
    </row>
    <row r="9" spans="1:17" ht="104.45" hidden="1" customHeight="1" x14ac:dyDescent="0.25">
      <c r="B9" s="297" t="s">
        <v>5</v>
      </c>
      <c r="C9" s="150"/>
      <c r="D9" s="151" t="s">
        <v>480</v>
      </c>
      <c r="E9" s="152" t="s">
        <v>24</v>
      </c>
      <c r="F9" s="171" t="s">
        <v>649</v>
      </c>
      <c r="G9" s="298" t="s">
        <v>32</v>
      </c>
      <c r="H9" s="299" t="s">
        <v>13</v>
      </c>
      <c r="I9" s="302"/>
      <c r="J9" s="298"/>
      <c r="K9" s="206"/>
      <c r="L9" s="206"/>
      <c r="M9" s="206"/>
      <c r="N9" s="206"/>
      <c r="O9" s="206"/>
      <c r="P9" s="298"/>
      <c r="Q9" s="301"/>
    </row>
    <row r="10" spans="1:17" ht="103.5" hidden="1" customHeight="1" x14ac:dyDescent="0.25">
      <c r="B10" s="297" t="s">
        <v>5</v>
      </c>
      <c r="C10" s="150"/>
      <c r="D10" s="151" t="s">
        <v>481</v>
      </c>
      <c r="E10" s="152" t="s">
        <v>24</v>
      </c>
      <c r="F10" s="171" t="s">
        <v>650</v>
      </c>
      <c r="G10" s="298" t="s">
        <v>32</v>
      </c>
      <c r="H10" s="299" t="s">
        <v>13</v>
      </c>
      <c r="I10" s="302"/>
      <c r="J10" s="298"/>
      <c r="K10" s="206"/>
      <c r="L10" s="206"/>
      <c r="M10" s="206"/>
      <c r="N10" s="206"/>
      <c r="O10" s="206"/>
      <c r="P10" s="298"/>
      <c r="Q10" s="301"/>
    </row>
    <row r="11" spans="1:17" ht="111" hidden="1" customHeight="1" x14ac:dyDescent="0.25">
      <c r="B11" s="297" t="s">
        <v>5</v>
      </c>
      <c r="C11" s="150"/>
      <c r="D11" s="151" t="s">
        <v>482</v>
      </c>
      <c r="E11" s="152" t="s">
        <v>24</v>
      </c>
      <c r="F11" s="171" t="s">
        <v>651</v>
      </c>
      <c r="G11" s="298" t="s">
        <v>32</v>
      </c>
      <c r="H11" s="299" t="s">
        <v>13</v>
      </c>
      <c r="I11" s="302"/>
      <c r="J11" s="298"/>
      <c r="K11" s="206"/>
      <c r="L11" s="206"/>
      <c r="M11" s="206"/>
      <c r="N11" s="206"/>
      <c r="O11" s="206"/>
      <c r="P11" s="298"/>
      <c r="Q11" s="301"/>
    </row>
    <row r="12" spans="1:17" ht="81.599999999999994" customHeight="1" x14ac:dyDescent="0.25">
      <c r="B12" s="297" t="s">
        <v>5</v>
      </c>
      <c r="C12" s="153" t="s">
        <v>652</v>
      </c>
      <c r="D12" s="154" t="s">
        <v>55</v>
      </c>
      <c r="E12" s="155" t="s">
        <v>24</v>
      </c>
      <c r="F12" s="170" t="s">
        <v>653</v>
      </c>
      <c r="G12" s="303" t="s">
        <v>32</v>
      </c>
      <c r="H12" s="304" t="s">
        <v>1073</v>
      </c>
      <c r="I12" s="305"/>
      <c r="J12" s="303"/>
      <c r="K12" s="207" t="s">
        <v>1357</v>
      </c>
      <c r="L12" s="207"/>
      <c r="M12" s="207"/>
      <c r="N12" s="207"/>
      <c r="O12" s="207"/>
      <c r="P12" s="303"/>
      <c r="Q12" s="306"/>
    </row>
    <row r="13" spans="1:17" ht="90" hidden="1" x14ac:dyDescent="0.25">
      <c r="B13" s="297" t="s">
        <v>5</v>
      </c>
      <c r="C13" s="153"/>
      <c r="D13" s="154" t="s">
        <v>56</v>
      </c>
      <c r="E13" s="155" t="s">
        <v>24</v>
      </c>
      <c r="F13" s="170" t="s">
        <v>654</v>
      </c>
      <c r="G13" s="303" t="s">
        <v>32</v>
      </c>
      <c r="H13" s="304" t="s">
        <v>13</v>
      </c>
      <c r="I13" s="305"/>
      <c r="J13" s="303"/>
      <c r="K13" s="207"/>
      <c r="L13" s="207"/>
      <c r="M13" s="207"/>
      <c r="N13" s="207"/>
      <c r="O13" s="207"/>
      <c r="P13" s="303"/>
      <c r="Q13" s="306"/>
    </row>
    <row r="14" spans="1:17" ht="89.45" hidden="1" customHeight="1" x14ac:dyDescent="0.25">
      <c r="B14" s="297" t="s">
        <v>5</v>
      </c>
      <c r="C14" s="153"/>
      <c r="D14" s="154" t="s">
        <v>57</v>
      </c>
      <c r="E14" s="155" t="s">
        <v>24</v>
      </c>
      <c r="F14" s="170" t="s">
        <v>655</v>
      </c>
      <c r="G14" s="303" t="s">
        <v>32</v>
      </c>
      <c r="H14" s="304" t="s">
        <v>13</v>
      </c>
      <c r="I14" s="305"/>
      <c r="J14" s="303"/>
      <c r="K14" s="207"/>
      <c r="L14" s="207"/>
      <c r="M14" s="207"/>
      <c r="N14" s="207"/>
      <c r="O14" s="207"/>
      <c r="P14" s="303"/>
      <c r="Q14" s="306"/>
    </row>
    <row r="15" spans="1:17" ht="123.75" hidden="1" x14ac:dyDescent="0.25">
      <c r="B15" s="297" t="s">
        <v>5</v>
      </c>
      <c r="C15" s="153"/>
      <c r="D15" s="154" t="s">
        <v>58</v>
      </c>
      <c r="E15" s="155" t="s">
        <v>24</v>
      </c>
      <c r="F15" s="170" t="s">
        <v>656</v>
      </c>
      <c r="G15" s="303" t="s">
        <v>32</v>
      </c>
      <c r="H15" s="304" t="s">
        <v>13</v>
      </c>
      <c r="I15" s="305"/>
      <c r="J15" s="303"/>
      <c r="K15" s="207"/>
      <c r="L15" s="207"/>
      <c r="M15" s="207"/>
      <c r="N15" s="207"/>
      <c r="O15" s="207"/>
      <c r="P15" s="303"/>
      <c r="Q15" s="306"/>
    </row>
    <row r="16" spans="1:17" ht="101.25" hidden="1" x14ac:dyDescent="0.25">
      <c r="B16" s="297" t="s">
        <v>5</v>
      </c>
      <c r="C16" s="153"/>
      <c r="D16" s="154" t="s">
        <v>59</v>
      </c>
      <c r="E16" s="155" t="s">
        <v>24</v>
      </c>
      <c r="F16" s="170" t="s">
        <v>657</v>
      </c>
      <c r="G16" s="303" t="s">
        <v>32</v>
      </c>
      <c r="H16" s="304" t="s">
        <v>13</v>
      </c>
      <c r="I16" s="305"/>
      <c r="J16" s="303"/>
      <c r="K16" s="207"/>
      <c r="L16" s="207"/>
      <c r="M16" s="207"/>
      <c r="N16" s="207"/>
      <c r="O16" s="207"/>
      <c r="P16" s="303"/>
      <c r="Q16" s="306"/>
    </row>
    <row r="17" spans="2:17" ht="90" hidden="1" x14ac:dyDescent="0.25">
      <c r="B17" s="297" t="s">
        <v>5</v>
      </c>
      <c r="C17" s="153"/>
      <c r="D17" s="154" t="s">
        <v>298</v>
      </c>
      <c r="E17" s="155" t="s">
        <v>24</v>
      </c>
      <c r="F17" s="170" t="s">
        <v>658</v>
      </c>
      <c r="G17" s="303" t="s">
        <v>32</v>
      </c>
      <c r="H17" s="304" t="s">
        <v>13</v>
      </c>
      <c r="I17" s="305"/>
      <c r="J17" s="303"/>
      <c r="K17" s="207"/>
      <c r="L17" s="207"/>
      <c r="M17" s="207"/>
      <c r="N17" s="207"/>
      <c r="O17" s="207"/>
      <c r="P17" s="303"/>
      <c r="Q17" s="306"/>
    </row>
    <row r="18" spans="2:17" ht="132" hidden="1" customHeight="1" x14ac:dyDescent="0.25">
      <c r="B18" s="297" t="s">
        <v>5</v>
      </c>
      <c r="C18" s="150" t="s">
        <v>659</v>
      </c>
      <c r="D18" s="151" t="s">
        <v>62</v>
      </c>
      <c r="E18" s="152" t="s">
        <v>24</v>
      </c>
      <c r="F18" s="165" t="s">
        <v>660</v>
      </c>
      <c r="G18" s="298" t="s">
        <v>32</v>
      </c>
      <c r="H18" s="299" t="s">
        <v>12</v>
      </c>
      <c r="I18" s="302"/>
      <c r="J18" s="298"/>
      <c r="K18" s="206"/>
      <c r="L18" s="206"/>
      <c r="M18" s="206"/>
      <c r="N18" s="206"/>
      <c r="O18" s="206"/>
      <c r="P18" s="298"/>
      <c r="Q18" s="301"/>
    </row>
    <row r="19" spans="2:17" ht="122.45" hidden="1" customHeight="1" x14ac:dyDescent="0.25">
      <c r="B19" s="297" t="s">
        <v>5</v>
      </c>
      <c r="C19" s="150"/>
      <c r="D19" s="151" t="s">
        <v>63</v>
      </c>
      <c r="E19" s="152" t="s">
        <v>24</v>
      </c>
      <c r="F19" s="171" t="s">
        <v>661</v>
      </c>
      <c r="G19" s="298" t="s">
        <v>32</v>
      </c>
      <c r="H19" s="304" t="s">
        <v>13</v>
      </c>
      <c r="I19" s="302"/>
      <c r="J19" s="298"/>
      <c r="K19" s="206"/>
      <c r="L19" s="206"/>
      <c r="M19" s="206"/>
      <c r="N19" s="206"/>
      <c r="O19" s="206"/>
      <c r="P19" s="298"/>
      <c r="Q19" s="301"/>
    </row>
    <row r="20" spans="2:17" ht="120.95" hidden="1" customHeight="1" x14ac:dyDescent="0.25">
      <c r="B20" s="297" t="s">
        <v>5</v>
      </c>
      <c r="C20" s="150"/>
      <c r="D20" s="151" t="s">
        <v>64</v>
      </c>
      <c r="E20" s="152" t="s">
        <v>24</v>
      </c>
      <c r="F20" s="165" t="s">
        <v>662</v>
      </c>
      <c r="G20" s="298" t="s">
        <v>32</v>
      </c>
      <c r="H20" s="304" t="s">
        <v>13</v>
      </c>
      <c r="I20" s="302"/>
      <c r="J20" s="298"/>
      <c r="K20" s="206"/>
      <c r="L20" s="206"/>
      <c r="M20" s="206"/>
      <c r="N20" s="206"/>
      <c r="O20" s="206"/>
      <c r="P20" s="298"/>
      <c r="Q20" s="301"/>
    </row>
    <row r="21" spans="2:17" ht="123" hidden="1" customHeight="1" x14ac:dyDescent="0.25">
      <c r="B21" s="297" t="s">
        <v>5</v>
      </c>
      <c r="C21" s="150"/>
      <c r="D21" s="151" t="s">
        <v>65</v>
      </c>
      <c r="E21" s="152" t="s">
        <v>24</v>
      </c>
      <c r="F21" s="165" t="s">
        <v>663</v>
      </c>
      <c r="G21" s="298" t="s">
        <v>32</v>
      </c>
      <c r="H21" s="304" t="s">
        <v>13</v>
      </c>
      <c r="I21" s="302"/>
      <c r="J21" s="298"/>
      <c r="K21" s="206"/>
      <c r="L21" s="206"/>
      <c r="M21" s="206"/>
      <c r="N21" s="206"/>
      <c r="O21" s="206"/>
      <c r="P21" s="298"/>
      <c r="Q21" s="301"/>
    </row>
    <row r="22" spans="2:17" ht="123" hidden="1" customHeight="1" x14ac:dyDescent="0.25">
      <c r="B22" s="297" t="s">
        <v>5</v>
      </c>
      <c r="C22" s="150"/>
      <c r="D22" s="151" t="s">
        <v>60</v>
      </c>
      <c r="E22" s="152" t="s">
        <v>24</v>
      </c>
      <c r="F22" s="171" t="s">
        <v>664</v>
      </c>
      <c r="G22" s="298" t="s">
        <v>32</v>
      </c>
      <c r="H22" s="304" t="s">
        <v>13</v>
      </c>
      <c r="I22" s="302"/>
      <c r="J22" s="298"/>
      <c r="K22" s="206"/>
      <c r="L22" s="206"/>
      <c r="M22" s="206"/>
      <c r="N22" s="206"/>
      <c r="O22" s="206"/>
      <c r="P22" s="298"/>
      <c r="Q22" s="301"/>
    </row>
    <row r="23" spans="2:17" ht="104.1" hidden="1" customHeight="1" x14ac:dyDescent="0.25">
      <c r="B23" s="297" t="s">
        <v>5</v>
      </c>
      <c r="C23" s="150"/>
      <c r="D23" s="151" t="s">
        <v>66</v>
      </c>
      <c r="E23" s="152" t="s">
        <v>24</v>
      </c>
      <c r="F23" s="165" t="s">
        <v>665</v>
      </c>
      <c r="G23" s="298" t="s">
        <v>32</v>
      </c>
      <c r="H23" s="304" t="s">
        <v>13</v>
      </c>
      <c r="I23" s="302"/>
      <c r="J23" s="298"/>
      <c r="K23" s="206"/>
      <c r="L23" s="206"/>
      <c r="M23" s="206"/>
      <c r="N23" s="206"/>
      <c r="O23" s="206"/>
      <c r="P23" s="298"/>
      <c r="Q23" s="301"/>
    </row>
    <row r="24" spans="2:17" ht="122.1" hidden="1" customHeight="1" x14ac:dyDescent="0.25">
      <c r="B24" s="297" t="s">
        <v>5</v>
      </c>
      <c r="C24" s="150"/>
      <c r="D24" s="151" t="s">
        <v>67</v>
      </c>
      <c r="E24" s="152" t="s">
        <v>24</v>
      </c>
      <c r="F24" s="171" t="s">
        <v>666</v>
      </c>
      <c r="G24" s="298" t="s">
        <v>32</v>
      </c>
      <c r="H24" s="304" t="s">
        <v>13</v>
      </c>
      <c r="I24" s="302"/>
      <c r="J24" s="298"/>
      <c r="K24" s="206"/>
      <c r="L24" s="206"/>
      <c r="M24" s="206"/>
      <c r="N24" s="206"/>
      <c r="O24" s="206"/>
      <c r="P24" s="298"/>
      <c r="Q24" s="301"/>
    </row>
    <row r="25" spans="2:17" ht="56.25" hidden="1" x14ac:dyDescent="0.25">
      <c r="B25" s="297" t="s">
        <v>5</v>
      </c>
      <c r="C25" s="150"/>
      <c r="D25" s="151" t="s">
        <v>68</v>
      </c>
      <c r="E25" s="152" t="s">
        <v>24</v>
      </c>
      <c r="F25" s="171" t="s">
        <v>667</v>
      </c>
      <c r="G25" s="298" t="s">
        <v>32</v>
      </c>
      <c r="H25" s="304" t="s">
        <v>13</v>
      </c>
      <c r="I25" s="302"/>
      <c r="J25" s="298"/>
      <c r="K25" s="206"/>
      <c r="L25" s="206"/>
      <c r="M25" s="206"/>
      <c r="N25" s="206"/>
      <c r="O25" s="206"/>
      <c r="P25" s="298"/>
      <c r="Q25" s="301"/>
    </row>
    <row r="26" spans="2:17" ht="46.5" hidden="1" customHeight="1" x14ac:dyDescent="0.25">
      <c r="B26" s="297" t="s">
        <v>5</v>
      </c>
      <c r="C26" s="150"/>
      <c r="D26" s="151" t="s">
        <v>69</v>
      </c>
      <c r="E26" s="152" t="s">
        <v>24</v>
      </c>
      <c r="F26" s="171" t="s">
        <v>61</v>
      </c>
      <c r="G26" s="298" t="s">
        <v>32</v>
      </c>
      <c r="H26" s="299" t="s">
        <v>12</v>
      </c>
      <c r="I26" s="302"/>
      <c r="J26" s="298"/>
      <c r="K26" s="206"/>
      <c r="L26" s="206"/>
      <c r="M26" s="206"/>
      <c r="N26" s="206"/>
      <c r="O26" s="206"/>
      <c r="P26" s="298"/>
      <c r="Q26" s="301"/>
    </row>
    <row r="27" spans="2:17" ht="120.95" hidden="1" customHeight="1" x14ac:dyDescent="0.25">
      <c r="B27" s="297" t="s">
        <v>5</v>
      </c>
      <c r="C27" s="153" t="s">
        <v>49</v>
      </c>
      <c r="D27" s="154" t="s">
        <v>70</v>
      </c>
      <c r="E27" s="155" t="s">
        <v>24</v>
      </c>
      <c r="F27" s="158" t="s">
        <v>668</v>
      </c>
      <c r="G27" s="303" t="s">
        <v>32</v>
      </c>
      <c r="H27" s="304" t="s">
        <v>13</v>
      </c>
      <c r="I27" s="305"/>
      <c r="J27" s="303"/>
      <c r="K27" s="207"/>
      <c r="L27" s="207"/>
      <c r="M27" s="207"/>
      <c r="N27" s="207"/>
      <c r="O27" s="207"/>
      <c r="P27" s="303"/>
      <c r="Q27" s="306"/>
    </row>
    <row r="28" spans="2:17" ht="123.95" hidden="1" customHeight="1" x14ac:dyDescent="0.25">
      <c r="B28" s="297" t="s">
        <v>5</v>
      </c>
      <c r="C28" s="153"/>
      <c r="D28" s="154" t="s">
        <v>71</v>
      </c>
      <c r="E28" s="155" t="s">
        <v>24</v>
      </c>
      <c r="F28" s="158" t="s">
        <v>669</v>
      </c>
      <c r="G28" s="303" t="s">
        <v>32</v>
      </c>
      <c r="H28" s="304" t="s">
        <v>13</v>
      </c>
      <c r="I28" s="305"/>
      <c r="J28" s="303"/>
      <c r="K28" s="207"/>
      <c r="L28" s="207"/>
      <c r="M28" s="207"/>
      <c r="N28" s="207"/>
      <c r="O28" s="207"/>
      <c r="P28" s="303"/>
      <c r="Q28" s="306"/>
    </row>
    <row r="29" spans="2:17" ht="131.44999999999999" hidden="1" customHeight="1" x14ac:dyDescent="0.25">
      <c r="B29" s="297" t="s">
        <v>5</v>
      </c>
      <c r="C29" s="153"/>
      <c r="D29" s="154" t="s">
        <v>72</v>
      </c>
      <c r="E29" s="155" t="s">
        <v>24</v>
      </c>
      <c r="F29" s="158" t="s">
        <v>670</v>
      </c>
      <c r="G29" s="303" t="s">
        <v>32</v>
      </c>
      <c r="H29" s="304" t="s">
        <v>13</v>
      </c>
      <c r="I29" s="305"/>
      <c r="J29" s="303"/>
      <c r="K29" s="207"/>
      <c r="L29" s="207"/>
      <c r="M29" s="207"/>
      <c r="N29" s="207"/>
      <c r="O29" s="207"/>
      <c r="P29" s="303"/>
      <c r="Q29" s="306"/>
    </row>
    <row r="30" spans="2:17" ht="123" hidden="1" customHeight="1" x14ac:dyDescent="0.25">
      <c r="B30" s="297" t="s">
        <v>5</v>
      </c>
      <c r="C30" s="153"/>
      <c r="D30" s="154" t="s">
        <v>73</v>
      </c>
      <c r="E30" s="155" t="s">
        <v>24</v>
      </c>
      <c r="F30" s="158" t="s">
        <v>671</v>
      </c>
      <c r="G30" s="303" t="s">
        <v>32</v>
      </c>
      <c r="H30" s="304" t="s">
        <v>13</v>
      </c>
      <c r="I30" s="305"/>
      <c r="J30" s="303"/>
      <c r="K30" s="207"/>
      <c r="L30" s="207"/>
      <c r="M30" s="207"/>
      <c r="N30" s="207"/>
      <c r="O30" s="207"/>
      <c r="P30" s="303"/>
      <c r="Q30" s="306"/>
    </row>
    <row r="31" spans="2:17" ht="122.45" hidden="1" customHeight="1" x14ac:dyDescent="0.25">
      <c r="B31" s="297" t="s">
        <v>5</v>
      </c>
      <c r="C31" s="153"/>
      <c r="D31" s="154" t="s">
        <v>74</v>
      </c>
      <c r="E31" s="155" t="s">
        <v>24</v>
      </c>
      <c r="F31" s="158" t="s">
        <v>672</v>
      </c>
      <c r="G31" s="303" t="s">
        <v>32</v>
      </c>
      <c r="H31" s="304" t="s">
        <v>13</v>
      </c>
      <c r="I31" s="305"/>
      <c r="J31" s="303"/>
      <c r="K31" s="207"/>
      <c r="L31" s="207"/>
      <c r="M31" s="207"/>
      <c r="N31" s="207"/>
      <c r="O31" s="207"/>
      <c r="P31" s="303"/>
      <c r="Q31" s="306"/>
    </row>
    <row r="32" spans="2:17" ht="102" hidden="1" customHeight="1" x14ac:dyDescent="0.25">
      <c r="B32" s="297" t="s">
        <v>5</v>
      </c>
      <c r="C32" s="153"/>
      <c r="D32" s="154" t="s">
        <v>75</v>
      </c>
      <c r="E32" s="155" t="s">
        <v>24</v>
      </c>
      <c r="F32" s="158" t="s">
        <v>673</v>
      </c>
      <c r="G32" s="303" t="s">
        <v>32</v>
      </c>
      <c r="H32" s="304" t="s">
        <v>13</v>
      </c>
      <c r="I32" s="305"/>
      <c r="J32" s="303"/>
      <c r="K32" s="207"/>
      <c r="L32" s="207"/>
      <c r="M32" s="207"/>
      <c r="N32" s="207"/>
      <c r="O32" s="207"/>
      <c r="P32" s="303"/>
      <c r="Q32" s="306"/>
    </row>
    <row r="33" spans="2:17" ht="113.1" hidden="1" customHeight="1" x14ac:dyDescent="0.25">
      <c r="B33" s="297" t="s">
        <v>5</v>
      </c>
      <c r="C33" s="153"/>
      <c r="D33" s="154" t="s">
        <v>76</v>
      </c>
      <c r="E33" s="155" t="s">
        <v>24</v>
      </c>
      <c r="F33" s="170" t="s">
        <v>674</v>
      </c>
      <c r="G33" s="303" t="s">
        <v>32</v>
      </c>
      <c r="H33" s="304" t="s">
        <v>13</v>
      </c>
      <c r="I33" s="305"/>
      <c r="J33" s="303"/>
      <c r="K33" s="207"/>
      <c r="L33" s="207"/>
      <c r="M33" s="207"/>
      <c r="N33" s="207"/>
      <c r="O33" s="207"/>
      <c r="P33" s="303"/>
      <c r="Q33" s="306"/>
    </row>
    <row r="34" spans="2:17" ht="101.25" hidden="1" x14ac:dyDescent="0.25">
      <c r="B34" s="297" t="s">
        <v>5</v>
      </c>
      <c r="C34" s="150" t="s">
        <v>675</v>
      </c>
      <c r="D34" s="151" t="s">
        <v>77</v>
      </c>
      <c r="E34" s="152" t="s">
        <v>24</v>
      </c>
      <c r="F34" s="165" t="s">
        <v>676</v>
      </c>
      <c r="G34" s="298" t="s">
        <v>32</v>
      </c>
      <c r="H34" s="304" t="s">
        <v>13</v>
      </c>
      <c r="I34" s="302"/>
      <c r="J34" s="298"/>
      <c r="K34" s="206"/>
      <c r="L34" s="206"/>
      <c r="M34" s="206"/>
      <c r="N34" s="206"/>
      <c r="O34" s="206"/>
      <c r="P34" s="298"/>
      <c r="Q34" s="301"/>
    </row>
    <row r="35" spans="2:17" ht="83.1" hidden="1" customHeight="1" x14ac:dyDescent="0.25">
      <c r="B35" s="297" t="s">
        <v>5</v>
      </c>
      <c r="C35" s="150"/>
      <c r="D35" s="151" t="s">
        <v>78</v>
      </c>
      <c r="E35" s="152" t="s">
        <v>24</v>
      </c>
      <c r="F35" s="165" t="s">
        <v>677</v>
      </c>
      <c r="G35" s="298" t="s">
        <v>32</v>
      </c>
      <c r="H35" s="304" t="s">
        <v>13</v>
      </c>
      <c r="I35" s="302"/>
      <c r="J35" s="298"/>
      <c r="K35" s="206"/>
      <c r="L35" s="206"/>
      <c r="M35" s="206"/>
      <c r="N35" s="206"/>
      <c r="O35" s="206"/>
      <c r="P35" s="298"/>
      <c r="Q35" s="301"/>
    </row>
    <row r="36" spans="2:17" ht="111" hidden="1" customHeight="1" x14ac:dyDescent="0.25">
      <c r="B36" s="297" t="s">
        <v>5</v>
      </c>
      <c r="C36" s="153" t="s">
        <v>678</v>
      </c>
      <c r="D36" s="154" t="s">
        <v>79</v>
      </c>
      <c r="E36" s="155" t="s">
        <v>24</v>
      </c>
      <c r="F36" s="170" t="s">
        <v>679</v>
      </c>
      <c r="G36" s="303" t="s">
        <v>32</v>
      </c>
      <c r="H36" s="304" t="s">
        <v>13</v>
      </c>
      <c r="I36" s="305"/>
      <c r="J36" s="303"/>
      <c r="K36" s="207"/>
      <c r="L36" s="207"/>
      <c r="M36" s="207"/>
      <c r="N36" s="207"/>
      <c r="O36" s="207"/>
      <c r="P36" s="303"/>
      <c r="Q36" s="306"/>
    </row>
    <row r="37" spans="2:17" ht="92.1" hidden="1" customHeight="1" x14ac:dyDescent="0.25">
      <c r="B37" s="297" t="s">
        <v>5</v>
      </c>
      <c r="C37" s="153"/>
      <c r="D37" s="154" t="s">
        <v>80</v>
      </c>
      <c r="E37" s="155" t="s">
        <v>24</v>
      </c>
      <c r="F37" s="170" t="s">
        <v>680</v>
      </c>
      <c r="G37" s="303" t="s">
        <v>32</v>
      </c>
      <c r="H37" s="304" t="s">
        <v>13</v>
      </c>
      <c r="I37" s="305"/>
      <c r="J37" s="303"/>
      <c r="K37" s="207"/>
      <c r="L37" s="207"/>
      <c r="M37" s="207"/>
      <c r="N37" s="207"/>
      <c r="O37" s="207"/>
      <c r="P37" s="303"/>
      <c r="Q37" s="306"/>
    </row>
    <row r="38" spans="2:17" ht="91.5" hidden="1" customHeight="1" x14ac:dyDescent="0.25">
      <c r="B38" s="297" t="s">
        <v>5</v>
      </c>
      <c r="C38" s="153"/>
      <c r="D38" s="154" t="s">
        <v>81</v>
      </c>
      <c r="E38" s="155" t="s">
        <v>24</v>
      </c>
      <c r="F38" s="158" t="s">
        <v>681</v>
      </c>
      <c r="G38" s="303" t="s">
        <v>32</v>
      </c>
      <c r="H38" s="304" t="s">
        <v>13</v>
      </c>
      <c r="I38" s="305"/>
      <c r="J38" s="303"/>
      <c r="K38" s="207"/>
      <c r="L38" s="207"/>
      <c r="M38" s="207"/>
      <c r="N38" s="207"/>
      <c r="O38" s="207"/>
      <c r="P38" s="303"/>
      <c r="Q38" s="306"/>
    </row>
    <row r="39" spans="2:17" ht="122.45" hidden="1" customHeight="1" x14ac:dyDescent="0.25">
      <c r="B39" s="297" t="s">
        <v>5</v>
      </c>
      <c r="C39" s="153"/>
      <c r="D39" s="154" t="s">
        <v>82</v>
      </c>
      <c r="E39" s="155" t="s">
        <v>24</v>
      </c>
      <c r="F39" s="158" t="s">
        <v>682</v>
      </c>
      <c r="G39" s="303" t="s">
        <v>32</v>
      </c>
      <c r="H39" s="304" t="s">
        <v>13</v>
      </c>
      <c r="I39" s="305"/>
      <c r="J39" s="303"/>
      <c r="K39" s="207"/>
      <c r="L39" s="207"/>
      <c r="M39" s="207"/>
      <c r="N39" s="207"/>
      <c r="O39" s="207"/>
      <c r="P39" s="303"/>
      <c r="Q39" s="306"/>
    </row>
    <row r="40" spans="2:17" ht="161.44999999999999" hidden="1" customHeight="1" x14ac:dyDescent="0.25">
      <c r="B40" s="297" t="s">
        <v>5</v>
      </c>
      <c r="C40" s="153"/>
      <c r="D40" s="154" t="s">
        <v>83</v>
      </c>
      <c r="E40" s="155" t="s">
        <v>24</v>
      </c>
      <c r="F40" s="170" t="s">
        <v>683</v>
      </c>
      <c r="G40" s="303" t="s">
        <v>32</v>
      </c>
      <c r="H40" s="304" t="s">
        <v>13</v>
      </c>
      <c r="I40" s="305"/>
      <c r="J40" s="303"/>
      <c r="K40" s="207"/>
      <c r="L40" s="207"/>
      <c r="M40" s="207"/>
      <c r="N40" s="207"/>
      <c r="O40" s="207"/>
      <c r="P40" s="303"/>
      <c r="Q40" s="306"/>
    </row>
    <row r="41" spans="2:17" ht="101.25" hidden="1" x14ac:dyDescent="0.25">
      <c r="B41" s="297" t="s">
        <v>5</v>
      </c>
      <c r="C41" s="153"/>
      <c r="D41" s="154" t="s">
        <v>84</v>
      </c>
      <c r="E41" s="155" t="s">
        <v>24</v>
      </c>
      <c r="F41" s="170" t="s">
        <v>684</v>
      </c>
      <c r="G41" s="303" t="s">
        <v>32</v>
      </c>
      <c r="H41" s="304" t="s">
        <v>13</v>
      </c>
      <c r="I41" s="307"/>
      <c r="J41" s="303"/>
      <c r="K41" s="207"/>
      <c r="L41" s="207"/>
      <c r="M41" s="207"/>
      <c r="N41" s="207"/>
      <c r="O41" s="207"/>
      <c r="P41" s="303"/>
      <c r="Q41" s="306"/>
    </row>
    <row r="42" spans="2:17" ht="180.6" hidden="1" customHeight="1" x14ac:dyDescent="0.25">
      <c r="B42" s="297" t="s">
        <v>5</v>
      </c>
      <c r="C42" s="153"/>
      <c r="D42" s="154" t="s">
        <v>85</v>
      </c>
      <c r="E42" s="155" t="s">
        <v>24</v>
      </c>
      <c r="F42" s="170" t="s">
        <v>685</v>
      </c>
      <c r="G42" s="303" t="s">
        <v>32</v>
      </c>
      <c r="H42" s="304" t="s">
        <v>13</v>
      </c>
      <c r="I42" s="305"/>
      <c r="J42" s="303"/>
      <c r="K42" s="207"/>
      <c r="L42" s="207"/>
      <c r="M42" s="207"/>
      <c r="N42" s="207"/>
      <c r="O42" s="207"/>
      <c r="P42" s="303"/>
      <c r="Q42" s="306"/>
    </row>
    <row r="43" spans="2:17" ht="67.5" hidden="1" x14ac:dyDescent="0.25">
      <c r="B43" s="297" t="s">
        <v>5</v>
      </c>
      <c r="C43" s="153"/>
      <c r="D43" s="154" t="s">
        <v>86</v>
      </c>
      <c r="E43" s="155" t="s">
        <v>24</v>
      </c>
      <c r="F43" s="170" t="s">
        <v>483</v>
      </c>
      <c r="G43" s="303" t="s">
        <v>32</v>
      </c>
      <c r="H43" s="304" t="s">
        <v>13</v>
      </c>
      <c r="I43" s="305"/>
      <c r="J43" s="303"/>
      <c r="K43" s="207"/>
      <c r="L43" s="207"/>
      <c r="M43" s="207"/>
      <c r="N43" s="207"/>
      <c r="O43" s="207"/>
      <c r="P43" s="303"/>
      <c r="Q43" s="306"/>
    </row>
    <row r="44" spans="2:17" ht="98.1" hidden="1" customHeight="1" x14ac:dyDescent="0.25">
      <c r="B44" s="297" t="s">
        <v>5</v>
      </c>
      <c r="C44" s="153"/>
      <c r="D44" s="154" t="s">
        <v>299</v>
      </c>
      <c r="E44" s="155" t="s">
        <v>24</v>
      </c>
      <c r="F44" s="170" t="s">
        <v>686</v>
      </c>
      <c r="G44" s="303" t="s">
        <v>32</v>
      </c>
      <c r="H44" s="304" t="s">
        <v>13</v>
      </c>
      <c r="I44" s="305"/>
      <c r="J44" s="303"/>
      <c r="K44" s="207"/>
      <c r="L44" s="207"/>
      <c r="M44" s="207"/>
      <c r="N44" s="207"/>
      <c r="O44" s="207"/>
      <c r="P44" s="303"/>
      <c r="Q44" s="306"/>
    </row>
    <row r="45" spans="2:17" ht="159.6" hidden="1" customHeight="1" x14ac:dyDescent="0.25">
      <c r="B45" s="297" t="s">
        <v>5</v>
      </c>
      <c r="C45" s="153"/>
      <c r="D45" s="154" t="s">
        <v>300</v>
      </c>
      <c r="E45" s="155" t="s">
        <v>24</v>
      </c>
      <c r="F45" s="170" t="s">
        <v>687</v>
      </c>
      <c r="G45" s="303" t="s">
        <v>32</v>
      </c>
      <c r="H45" s="304" t="s">
        <v>13</v>
      </c>
      <c r="I45" s="305"/>
      <c r="J45" s="303"/>
      <c r="K45" s="207"/>
      <c r="L45" s="207"/>
      <c r="M45" s="207"/>
      <c r="N45" s="207"/>
      <c r="O45" s="207"/>
      <c r="P45" s="303"/>
      <c r="Q45" s="306"/>
    </row>
    <row r="46" spans="2:17" ht="123.75" hidden="1" x14ac:dyDescent="0.25">
      <c r="B46" s="297" t="s">
        <v>5</v>
      </c>
      <c r="C46" s="150" t="s">
        <v>688</v>
      </c>
      <c r="D46" s="151" t="s">
        <v>87</v>
      </c>
      <c r="E46" s="152" t="s">
        <v>24</v>
      </c>
      <c r="F46" s="165" t="s">
        <v>689</v>
      </c>
      <c r="G46" s="298" t="s">
        <v>32</v>
      </c>
      <c r="H46" s="304" t="s">
        <v>13</v>
      </c>
      <c r="I46" s="302"/>
      <c r="J46" s="298"/>
      <c r="K46" s="206"/>
      <c r="L46" s="206"/>
      <c r="M46" s="206"/>
      <c r="N46" s="206"/>
      <c r="O46" s="206"/>
      <c r="P46" s="298"/>
      <c r="Q46" s="301"/>
    </row>
    <row r="47" spans="2:17" ht="112.5" hidden="1" x14ac:dyDescent="0.25">
      <c r="B47" s="297" t="s">
        <v>5</v>
      </c>
      <c r="C47" s="150"/>
      <c r="D47" s="151" t="s">
        <v>88</v>
      </c>
      <c r="E47" s="152" t="s">
        <v>24</v>
      </c>
      <c r="F47" s="171" t="s">
        <v>690</v>
      </c>
      <c r="G47" s="298" t="s">
        <v>32</v>
      </c>
      <c r="H47" s="304" t="s">
        <v>13</v>
      </c>
      <c r="I47" s="302"/>
      <c r="J47" s="298"/>
      <c r="K47" s="206"/>
      <c r="L47" s="206"/>
      <c r="M47" s="206"/>
      <c r="N47" s="206"/>
      <c r="O47" s="206"/>
      <c r="P47" s="298"/>
      <c r="Q47" s="301"/>
    </row>
    <row r="48" spans="2:17" ht="120.6" hidden="1" customHeight="1" x14ac:dyDescent="0.25">
      <c r="B48" s="297" t="s">
        <v>5</v>
      </c>
      <c r="C48" s="150"/>
      <c r="D48" s="151" t="s">
        <v>89</v>
      </c>
      <c r="E48" s="152" t="s">
        <v>24</v>
      </c>
      <c r="F48" s="165" t="s">
        <v>691</v>
      </c>
      <c r="G48" s="298" t="s">
        <v>32</v>
      </c>
      <c r="H48" s="304" t="s">
        <v>13</v>
      </c>
      <c r="I48" s="302"/>
      <c r="J48" s="298"/>
      <c r="K48" s="206"/>
      <c r="L48" s="206"/>
      <c r="M48" s="206"/>
      <c r="N48" s="206"/>
      <c r="O48" s="206"/>
      <c r="P48" s="298"/>
      <c r="Q48" s="301"/>
    </row>
    <row r="49" spans="2:17" ht="135" hidden="1" x14ac:dyDescent="0.25">
      <c r="B49" s="297" t="s">
        <v>5</v>
      </c>
      <c r="C49" s="150"/>
      <c r="D49" s="151" t="s">
        <v>90</v>
      </c>
      <c r="E49" s="152" t="s">
        <v>24</v>
      </c>
      <c r="F49" s="171" t="s">
        <v>692</v>
      </c>
      <c r="G49" s="298" t="s">
        <v>32</v>
      </c>
      <c r="H49" s="304" t="s">
        <v>13</v>
      </c>
      <c r="I49" s="302"/>
      <c r="J49" s="298"/>
      <c r="K49" s="206"/>
      <c r="L49" s="206"/>
      <c r="M49" s="206"/>
      <c r="N49" s="206"/>
      <c r="O49" s="206"/>
      <c r="P49" s="298"/>
      <c r="Q49" s="301"/>
    </row>
    <row r="50" spans="2:17" ht="168.75" hidden="1" x14ac:dyDescent="0.25">
      <c r="B50" s="297" t="s">
        <v>5</v>
      </c>
      <c r="C50" s="150"/>
      <c r="D50" s="151" t="s">
        <v>91</v>
      </c>
      <c r="E50" s="152" t="s">
        <v>24</v>
      </c>
      <c r="F50" s="165" t="s">
        <v>693</v>
      </c>
      <c r="G50" s="298" t="s">
        <v>32</v>
      </c>
      <c r="H50" s="304" t="s">
        <v>13</v>
      </c>
      <c r="I50" s="302"/>
      <c r="J50" s="298"/>
      <c r="K50" s="206"/>
      <c r="L50" s="206"/>
      <c r="M50" s="206"/>
      <c r="N50" s="206"/>
      <c r="O50" s="206"/>
      <c r="P50" s="298"/>
      <c r="Q50" s="301"/>
    </row>
    <row r="51" spans="2:17" ht="159" hidden="1" customHeight="1" x14ac:dyDescent="0.25">
      <c r="B51" s="297" t="s">
        <v>5</v>
      </c>
      <c r="C51" s="150"/>
      <c r="D51" s="151" t="s">
        <v>92</v>
      </c>
      <c r="E51" s="152" t="s">
        <v>24</v>
      </c>
      <c r="F51" s="171" t="s">
        <v>694</v>
      </c>
      <c r="G51" s="298" t="s">
        <v>32</v>
      </c>
      <c r="H51" s="304" t="s">
        <v>13</v>
      </c>
      <c r="I51" s="302"/>
      <c r="J51" s="298"/>
      <c r="K51" s="206"/>
      <c r="L51" s="206"/>
      <c r="M51" s="206"/>
      <c r="N51" s="206"/>
      <c r="O51" s="206"/>
      <c r="P51" s="298"/>
      <c r="Q51" s="301"/>
    </row>
    <row r="52" spans="2:17" ht="78.75" hidden="1" x14ac:dyDescent="0.25">
      <c r="B52" s="297" t="s">
        <v>5</v>
      </c>
      <c r="C52" s="153" t="s">
        <v>695</v>
      </c>
      <c r="D52" s="154" t="s">
        <v>93</v>
      </c>
      <c r="E52" s="155" t="s">
        <v>25</v>
      </c>
      <c r="F52" s="170" t="s">
        <v>484</v>
      </c>
      <c r="G52" s="303" t="s">
        <v>32</v>
      </c>
      <c r="H52" s="304" t="s">
        <v>13</v>
      </c>
      <c r="I52" s="305"/>
      <c r="J52" s="303"/>
      <c r="K52" s="207"/>
      <c r="L52" s="207"/>
      <c r="M52" s="207"/>
      <c r="N52" s="207"/>
      <c r="O52" s="207"/>
      <c r="P52" s="303"/>
      <c r="Q52" s="306"/>
    </row>
    <row r="53" spans="2:17" ht="67.5" hidden="1" x14ac:dyDescent="0.25">
      <c r="B53" s="297" t="s">
        <v>5</v>
      </c>
      <c r="C53" s="153"/>
      <c r="D53" s="154" t="s">
        <v>94</v>
      </c>
      <c r="E53" s="155" t="s">
        <v>25</v>
      </c>
      <c r="F53" s="170" t="s">
        <v>696</v>
      </c>
      <c r="G53" s="303" t="s">
        <v>32</v>
      </c>
      <c r="H53" s="304" t="s">
        <v>13</v>
      </c>
      <c r="I53" s="305"/>
      <c r="J53" s="303"/>
      <c r="K53" s="207"/>
      <c r="L53" s="207"/>
      <c r="M53" s="207"/>
      <c r="N53" s="207"/>
      <c r="O53" s="207"/>
      <c r="P53" s="303"/>
      <c r="Q53" s="306"/>
    </row>
    <row r="54" spans="2:17" ht="66.599999999999994" hidden="1" customHeight="1" x14ac:dyDescent="0.25">
      <c r="B54" s="297" t="s">
        <v>5</v>
      </c>
      <c r="C54" s="153"/>
      <c r="D54" s="154" t="s">
        <v>95</v>
      </c>
      <c r="E54" s="155" t="s">
        <v>25</v>
      </c>
      <c r="F54" s="170" t="s">
        <v>485</v>
      </c>
      <c r="G54" s="303" t="s">
        <v>32</v>
      </c>
      <c r="H54" s="304" t="s">
        <v>13</v>
      </c>
      <c r="I54" s="305"/>
      <c r="J54" s="303"/>
      <c r="K54" s="207"/>
      <c r="L54" s="207"/>
      <c r="M54" s="207"/>
      <c r="N54" s="207"/>
      <c r="O54" s="207"/>
      <c r="P54" s="303"/>
      <c r="Q54" s="306"/>
    </row>
    <row r="55" spans="2:17" ht="78.75" hidden="1" x14ac:dyDescent="0.25">
      <c r="B55" s="297" t="s">
        <v>5</v>
      </c>
      <c r="C55" s="153"/>
      <c r="D55" s="154" t="s">
        <v>96</v>
      </c>
      <c r="E55" s="155" t="s">
        <v>25</v>
      </c>
      <c r="F55" s="170" t="s">
        <v>486</v>
      </c>
      <c r="G55" s="303" t="s">
        <v>32</v>
      </c>
      <c r="H55" s="304" t="s">
        <v>13</v>
      </c>
      <c r="I55" s="305"/>
      <c r="J55" s="303"/>
      <c r="K55" s="207"/>
      <c r="L55" s="207"/>
      <c r="M55" s="207"/>
      <c r="N55" s="207"/>
      <c r="O55" s="207"/>
      <c r="P55" s="303"/>
      <c r="Q55" s="306"/>
    </row>
    <row r="56" spans="2:17" ht="67.5" hidden="1" x14ac:dyDescent="0.25">
      <c r="B56" s="297" t="s">
        <v>5</v>
      </c>
      <c r="C56" s="153"/>
      <c r="D56" s="154" t="s">
        <v>97</v>
      </c>
      <c r="E56" s="155" t="s">
        <v>25</v>
      </c>
      <c r="F56" s="170" t="s">
        <v>487</v>
      </c>
      <c r="G56" s="303" t="s">
        <v>32</v>
      </c>
      <c r="H56" s="304" t="s">
        <v>13</v>
      </c>
      <c r="I56" s="305"/>
      <c r="J56" s="303"/>
      <c r="K56" s="207"/>
      <c r="L56" s="207"/>
      <c r="M56" s="207"/>
      <c r="N56" s="207"/>
      <c r="O56" s="207"/>
      <c r="P56" s="303"/>
      <c r="Q56" s="306"/>
    </row>
    <row r="57" spans="2:17" ht="162.6" hidden="1" customHeight="1" x14ac:dyDescent="0.25">
      <c r="B57" s="297" t="s">
        <v>5</v>
      </c>
      <c r="C57" s="150" t="s">
        <v>697</v>
      </c>
      <c r="D57" s="151" t="s">
        <v>98</v>
      </c>
      <c r="E57" s="152" t="s">
        <v>24</v>
      </c>
      <c r="F57" s="171" t="s">
        <v>698</v>
      </c>
      <c r="G57" s="298" t="s">
        <v>32</v>
      </c>
      <c r="H57" s="304" t="s">
        <v>13</v>
      </c>
      <c r="I57" s="302"/>
      <c r="J57" s="298"/>
      <c r="K57" s="206"/>
      <c r="L57" s="206"/>
      <c r="M57" s="206"/>
      <c r="N57" s="206"/>
      <c r="O57" s="206"/>
      <c r="P57" s="298"/>
      <c r="Q57" s="301"/>
    </row>
    <row r="58" spans="2:17" ht="130.5" hidden="1" customHeight="1" x14ac:dyDescent="0.25">
      <c r="B58" s="297" t="s">
        <v>5</v>
      </c>
      <c r="C58" s="150"/>
      <c r="D58" s="151" t="s">
        <v>99</v>
      </c>
      <c r="E58" s="152" t="s">
        <v>24</v>
      </c>
      <c r="F58" s="171" t="s">
        <v>699</v>
      </c>
      <c r="G58" s="298" t="s">
        <v>32</v>
      </c>
      <c r="H58" s="304" t="s">
        <v>13</v>
      </c>
      <c r="I58" s="302"/>
      <c r="J58" s="298"/>
      <c r="K58" s="206"/>
      <c r="L58" s="206"/>
      <c r="M58" s="206"/>
      <c r="N58" s="206"/>
      <c r="O58" s="206"/>
      <c r="P58" s="298"/>
      <c r="Q58" s="301"/>
    </row>
    <row r="59" spans="2:17" ht="131.1" hidden="1" customHeight="1" x14ac:dyDescent="0.25">
      <c r="B59" s="297" t="s">
        <v>5</v>
      </c>
      <c r="C59" s="150"/>
      <c r="D59" s="151" t="s">
        <v>100</v>
      </c>
      <c r="E59" s="152" t="s">
        <v>24</v>
      </c>
      <c r="F59" s="308" t="s">
        <v>700</v>
      </c>
      <c r="G59" s="298" t="s">
        <v>32</v>
      </c>
      <c r="H59" s="304" t="s">
        <v>13</v>
      </c>
      <c r="I59" s="302"/>
      <c r="J59" s="298"/>
      <c r="K59" s="206"/>
      <c r="L59" s="206"/>
      <c r="M59" s="206"/>
      <c r="N59" s="206"/>
      <c r="O59" s="206"/>
      <c r="P59" s="298"/>
      <c r="Q59" s="301"/>
    </row>
    <row r="60" spans="2:17" ht="131.44999999999999" hidden="1" customHeight="1" x14ac:dyDescent="0.25">
      <c r="B60" s="297" t="s">
        <v>5</v>
      </c>
      <c r="C60" s="150"/>
      <c r="D60" s="151" t="s">
        <v>101</v>
      </c>
      <c r="E60" s="152" t="s">
        <v>24</v>
      </c>
      <c r="F60" s="165" t="s">
        <v>701</v>
      </c>
      <c r="G60" s="298" t="s">
        <v>32</v>
      </c>
      <c r="H60" s="304" t="s">
        <v>13</v>
      </c>
      <c r="I60" s="302"/>
      <c r="J60" s="298"/>
      <c r="K60" s="206"/>
      <c r="L60" s="206"/>
      <c r="M60" s="206"/>
      <c r="N60" s="206"/>
      <c r="O60" s="206"/>
      <c r="P60" s="298"/>
      <c r="Q60" s="301"/>
    </row>
    <row r="61" spans="2:17" ht="132" hidden="1" customHeight="1" x14ac:dyDescent="0.25">
      <c r="B61" s="297" t="s">
        <v>5</v>
      </c>
      <c r="C61" s="150"/>
      <c r="D61" s="151" t="s">
        <v>102</v>
      </c>
      <c r="E61" s="152" t="s">
        <v>24</v>
      </c>
      <c r="F61" s="165" t="s">
        <v>702</v>
      </c>
      <c r="G61" s="298" t="s">
        <v>32</v>
      </c>
      <c r="H61" s="304" t="s">
        <v>13</v>
      </c>
      <c r="I61" s="302"/>
      <c r="J61" s="298"/>
      <c r="K61" s="206"/>
      <c r="L61" s="206"/>
      <c r="M61" s="206"/>
      <c r="N61" s="206"/>
      <c r="O61" s="206"/>
      <c r="P61" s="298"/>
      <c r="Q61" s="301"/>
    </row>
    <row r="62" spans="2:17" ht="22.5" hidden="1" x14ac:dyDescent="0.25">
      <c r="B62" s="309" t="s">
        <v>38</v>
      </c>
      <c r="C62" s="153" t="s">
        <v>488</v>
      </c>
      <c r="D62" s="154" t="s">
        <v>103</v>
      </c>
      <c r="E62" s="155" t="s">
        <v>24</v>
      </c>
      <c r="F62" s="170" t="s">
        <v>489</v>
      </c>
      <c r="G62" s="303" t="s">
        <v>32</v>
      </c>
      <c r="H62" s="304" t="s">
        <v>13</v>
      </c>
      <c r="I62" s="305"/>
      <c r="J62" s="303"/>
      <c r="K62" s="207"/>
      <c r="L62" s="207"/>
      <c r="M62" s="207"/>
      <c r="N62" s="207"/>
      <c r="O62" s="207"/>
      <c r="P62" s="303"/>
      <c r="Q62" s="306"/>
    </row>
    <row r="63" spans="2:17" ht="33.75" hidden="1" x14ac:dyDescent="0.25">
      <c r="B63" s="309" t="s">
        <v>38</v>
      </c>
      <c r="C63" s="150" t="s">
        <v>490</v>
      </c>
      <c r="D63" s="151" t="s">
        <v>104</v>
      </c>
      <c r="E63" s="152" t="s">
        <v>24</v>
      </c>
      <c r="F63" s="171" t="s">
        <v>491</v>
      </c>
      <c r="G63" s="298" t="s">
        <v>32</v>
      </c>
      <c r="H63" s="304" t="s">
        <v>13</v>
      </c>
      <c r="I63" s="302"/>
      <c r="J63" s="298"/>
      <c r="K63" s="206"/>
      <c r="L63" s="206"/>
      <c r="M63" s="206"/>
      <c r="N63" s="206"/>
      <c r="O63" s="206"/>
      <c r="P63" s="298"/>
      <c r="Q63" s="301"/>
    </row>
    <row r="64" spans="2:17" ht="54.95" hidden="1" customHeight="1" x14ac:dyDescent="0.25">
      <c r="B64" s="297" t="s">
        <v>3</v>
      </c>
      <c r="C64" s="153" t="s">
        <v>703</v>
      </c>
      <c r="D64" s="154" t="s">
        <v>105</v>
      </c>
      <c r="E64" s="155" t="s">
        <v>24</v>
      </c>
      <c r="F64" s="170" t="s">
        <v>106</v>
      </c>
      <c r="G64" s="303" t="s">
        <v>32</v>
      </c>
      <c r="H64" s="304" t="s">
        <v>12</v>
      </c>
      <c r="I64" s="305"/>
      <c r="J64" s="303"/>
      <c r="K64" s="207"/>
      <c r="L64" s="207"/>
      <c r="M64" s="207"/>
      <c r="N64" s="207"/>
      <c r="O64" s="207"/>
      <c r="P64" s="303"/>
      <c r="Q64" s="306"/>
    </row>
    <row r="65" spans="2:17" ht="45" hidden="1" x14ac:dyDescent="0.25">
      <c r="B65" s="297" t="s">
        <v>3</v>
      </c>
      <c r="C65" s="153"/>
      <c r="D65" s="154" t="s">
        <v>111</v>
      </c>
      <c r="E65" s="155" t="s">
        <v>24</v>
      </c>
      <c r="F65" s="170" t="s">
        <v>107</v>
      </c>
      <c r="G65" s="303" t="s">
        <v>32</v>
      </c>
      <c r="H65" s="304" t="s">
        <v>12</v>
      </c>
      <c r="I65" s="305"/>
      <c r="J65" s="303"/>
      <c r="K65" s="207"/>
      <c r="L65" s="207"/>
      <c r="M65" s="207"/>
      <c r="N65" s="207"/>
      <c r="O65" s="207"/>
      <c r="P65" s="303"/>
      <c r="Q65" s="306"/>
    </row>
    <row r="66" spans="2:17" ht="44.1" hidden="1" customHeight="1" x14ac:dyDescent="0.25">
      <c r="B66" s="297" t="s">
        <v>3</v>
      </c>
      <c r="C66" s="153"/>
      <c r="D66" s="154" t="s">
        <v>112</v>
      </c>
      <c r="E66" s="155" t="s">
        <v>24</v>
      </c>
      <c r="F66" s="170" t="s">
        <v>704</v>
      </c>
      <c r="G66" s="303" t="s">
        <v>32</v>
      </c>
      <c r="H66" s="304" t="s">
        <v>12</v>
      </c>
      <c r="I66" s="305"/>
      <c r="J66" s="303"/>
      <c r="K66" s="207"/>
      <c r="L66" s="207"/>
      <c r="M66" s="207"/>
      <c r="N66" s="207"/>
      <c r="O66" s="207"/>
      <c r="P66" s="303"/>
      <c r="Q66" s="306"/>
    </row>
    <row r="67" spans="2:17" ht="56.45" hidden="1" customHeight="1" x14ac:dyDescent="0.25">
      <c r="B67" s="297" t="s">
        <v>3</v>
      </c>
      <c r="C67" s="153"/>
      <c r="D67" s="154" t="s">
        <v>113</v>
      </c>
      <c r="E67" s="155" t="s">
        <v>24</v>
      </c>
      <c r="F67" s="170" t="s">
        <v>108</v>
      </c>
      <c r="G67" s="303" t="s">
        <v>32</v>
      </c>
      <c r="H67" s="304" t="s">
        <v>13</v>
      </c>
      <c r="I67" s="305"/>
      <c r="J67" s="303"/>
      <c r="K67" s="207"/>
      <c r="L67" s="207"/>
      <c r="M67" s="207"/>
      <c r="N67" s="207"/>
      <c r="O67" s="207"/>
      <c r="P67" s="303"/>
      <c r="Q67" s="306"/>
    </row>
    <row r="68" spans="2:17" ht="45" hidden="1" x14ac:dyDescent="0.25">
      <c r="B68" s="297" t="s">
        <v>3</v>
      </c>
      <c r="C68" s="153"/>
      <c r="D68" s="154" t="s">
        <v>114</v>
      </c>
      <c r="E68" s="155" t="s">
        <v>24</v>
      </c>
      <c r="F68" s="170" t="s">
        <v>109</v>
      </c>
      <c r="G68" s="303" t="s">
        <v>32</v>
      </c>
      <c r="H68" s="304" t="s">
        <v>13</v>
      </c>
      <c r="I68" s="305"/>
      <c r="J68" s="303"/>
      <c r="K68" s="207"/>
      <c r="L68" s="207"/>
      <c r="M68" s="207"/>
      <c r="N68" s="207"/>
      <c r="O68" s="207"/>
      <c r="P68" s="303"/>
      <c r="Q68" s="306"/>
    </row>
    <row r="69" spans="2:17" ht="45" hidden="1" x14ac:dyDescent="0.25">
      <c r="B69" s="297" t="s">
        <v>3</v>
      </c>
      <c r="C69" s="153"/>
      <c r="D69" s="154" t="s">
        <v>115</v>
      </c>
      <c r="E69" s="155" t="s">
        <v>24</v>
      </c>
      <c r="F69" s="170" t="s">
        <v>110</v>
      </c>
      <c r="G69" s="303" t="s">
        <v>32</v>
      </c>
      <c r="H69" s="304" t="s">
        <v>13</v>
      </c>
      <c r="I69" s="305"/>
      <c r="J69" s="303"/>
      <c r="K69" s="207"/>
      <c r="L69" s="207"/>
      <c r="M69" s="207"/>
      <c r="N69" s="207"/>
      <c r="O69" s="207"/>
      <c r="P69" s="303"/>
      <c r="Q69" s="306"/>
    </row>
    <row r="70" spans="2:17" ht="101.25" hidden="1" x14ac:dyDescent="0.25">
      <c r="B70" s="297" t="s">
        <v>3</v>
      </c>
      <c r="C70" s="150" t="s">
        <v>705</v>
      </c>
      <c r="D70" s="151" t="s">
        <v>116</v>
      </c>
      <c r="E70" s="152" t="s">
        <v>25</v>
      </c>
      <c r="F70" s="165" t="s">
        <v>706</v>
      </c>
      <c r="G70" s="298" t="s">
        <v>32</v>
      </c>
      <c r="H70" s="299" t="s">
        <v>11</v>
      </c>
      <c r="I70" s="302"/>
      <c r="J70" s="298"/>
      <c r="K70" s="206"/>
      <c r="L70" s="206"/>
      <c r="M70" s="206"/>
      <c r="N70" s="206"/>
      <c r="O70" s="206" t="s">
        <v>1269</v>
      </c>
      <c r="P70" s="298"/>
      <c r="Q70" s="301"/>
    </row>
    <row r="71" spans="2:17" ht="101.25" hidden="1" x14ac:dyDescent="0.25">
      <c r="B71" s="297" t="s">
        <v>3</v>
      </c>
      <c r="C71" s="150"/>
      <c r="D71" s="151" t="s">
        <v>117</v>
      </c>
      <c r="E71" s="152" t="s">
        <v>25</v>
      </c>
      <c r="F71" s="165" t="s">
        <v>707</v>
      </c>
      <c r="G71" s="298" t="s">
        <v>32</v>
      </c>
      <c r="H71" s="299" t="s">
        <v>12</v>
      </c>
      <c r="I71" s="302"/>
      <c r="J71" s="298"/>
      <c r="K71" s="206"/>
      <c r="L71" s="206"/>
      <c r="M71" s="206"/>
      <c r="N71" s="206"/>
      <c r="O71" s="206"/>
      <c r="P71" s="298"/>
      <c r="Q71" s="301"/>
    </row>
    <row r="72" spans="2:17" ht="112.5" hidden="1" x14ac:dyDescent="0.25">
      <c r="B72" s="297" t="s">
        <v>3</v>
      </c>
      <c r="C72" s="150"/>
      <c r="D72" s="151" t="s">
        <v>118</v>
      </c>
      <c r="E72" s="152" t="s">
        <v>25</v>
      </c>
      <c r="F72" s="165" t="s">
        <v>708</v>
      </c>
      <c r="G72" s="298" t="s">
        <v>32</v>
      </c>
      <c r="H72" s="299" t="s">
        <v>12</v>
      </c>
      <c r="I72" s="302"/>
      <c r="J72" s="298"/>
      <c r="K72" s="206"/>
      <c r="L72" s="206"/>
      <c r="M72" s="206"/>
      <c r="N72" s="206"/>
      <c r="O72" s="206"/>
      <c r="P72" s="298"/>
      <c r="Q72" s="301"/>
    </row>
    <row r="73" spans="2:17" ht="101.25" hidden="1" x14ac:dyDescent="0.25">
      <c r="B73" s="297" t="s">
        <v>3</v>
      </c>
      <c r="C73" s="150"/>
      <c r="D73" s="151" t="s">
        <v>119</v>
      </c>
      <c r="E73" s="152" t="s">
        <v>25</v>
      </c>
      <c r="F73" s="165" t="s">
        <v>709</v>
      </c>
      <c r="G73" s="298" t="s">
        <v>32</v>
      </c>
      <c r="H73" s="299" t="s">
        <v>12</v>
      </c>
      <c r="I73" s="302"/>
      <c r="J73" s="298"/>
      <c r="K73" s="206"/>
      <c r="L73" s="206"/>
      <c r="M73" s="206"/>
      <c r="N73" s="206"/>
      <c r="O73" s="206"/>
      <c r="P73" s="298"/>
      <c r="Q73" s="301"/>
    </row>
    <row r="74" spans="2:17" ht="45" hidden="1" x14ac:dyDescent="0.25">
      <c r="B74" s="297" t="s">
        <v>3</v>
      </c>
      <c r="C74" s="150"/>
      <c r="D74" s="151" t="s">
        <v>120</v>
      </c>
      <c r="E74" s="152" t="s">
        <v>25</v>
      </c>
      <c r="F74" s="171" t="s">
        <v>492</v>
      </c>
      <c r="G74" s="298" t="s">
        <v>32</v>
      </c>
      <c r="H74" s="299" t="s">
        <v>13</v>
      </c>
      <c r="I74" s="302"/>
      <c r="J74" s="298"/>
      <c r="K74" s="206"/>
      <c r="L74" s="206"/>
      <c r="M74" s="206"/>
      <c r="N74" s="206"/>
      <c r="O74" s="206"/>
      <c r="P74" s="298"/>
      <c r="Q74" s="301"/>
    </row>
    <row r="75" spans="2:17" ht="101.25" hidden="1" x14ac:dyDescent="0.25">
      <c r="B75" s="297" t="s">
        <v>3</v>
      </c>
      <c r="C75" s="153" t="s">
        <v>710</v>
      </c>
      <c r="D75" s="154" t="s">
        <v>121</v>
      </c>
      <c r="E75" s="155" t="s">
        <v>25</v>
      </c>
      <c r="F75" s="170" t="s">
        <v>711</v>
      </c>
      <c r="G75" s="303" t="s">
        <v>32</v>
      </c>
      <c r="H75" s="304" t="s">
        <v>12</v>
      </c>
      <c r="I75" s="305"/>
      <c r="J75" s="303"/>
      <c r="K75" s="207"/>
      <c r="L75" s="207"/>
      <c r="M75" s="207"/>
      <c r="N75" s="207"/>
      <c r="O75" s="207"/>
      <c r="P75" s="303"/>
      <c r="Q75" s="306"/>
    </row>
    <row r="76" spans="2:17" ht="112.5" hidden="1" x14ac:dyDescent="0.25">
      <c r="B76" s="297" t="s">
        <v>3</v>
      </c>
      <c r="C76" s="158"/>
      <c r="D76" s="154" t="s">
        <v>122</v>
      </c>
      <c r="E76" s="155" t="s">
        <v>25</v>
      </c>
      <c r="F76" s="170" t="s">
        <v>712</v>
      </c>
      <c r="G76" s="303" t="s">
        <v>32</v>
      </c>
      <c r="H76" s="304" t="s">
        <v>12</v>
      </c>
      <c r="I76" s="305"/>
      <c r="J76" s="303"/>
      <c r="K76" s="207"/>
      <c r="L76" s="207"/>
      <c r="M76" s="207"/>
      <c r="N76" s="207"/>
      <c r="O76" s="207"/>
      <c r="P76" s="303"/>
      <c r="Q76" s="306"/>
    </row>
    <row r="77" spans="2:17" ht="101.25" hidden="1" x14ac:dyDescent="0.25">
      <c r="B77" s="297" t="s">
        <v>3</v>
      </c>
      <c r="C77" s="158"/>
      <c r="D77" s="154" t="s">
        <v>123</v>
      </c>
      <c r="E77" s="155" t="s">
        <v>25</v>
      </c>
      <c r="F77" s="170" t="s">
        <v>713</v>
      </c>
      <c r="G77" s="303" t="s">
        <v>32</v>
      </c>
      <c r="H77" s="304" t="s">
        <v>12</v>
      </c>
      <c r="I77" s="305"/>
      <c r="J77" s="303"/>
      <c r="K77" s="207"/>
      <c r="L77" s="207"/>
      <c r="M77" s="207"/>
      <c r="N77" s="207"/>
      <c r="O77" s="207"/>
      <c r="P77" s="303"/>
      <c r="Q77" s="306"/>
    </row>
    <row r="78" spans="2:17" ht="56.25" hidden="1" x14ac:dyDescent="0.25">
      <c r="B78" s="297" t="s">
        <v>3</v>
      </c>
      <c r="C78" s="158"/>
      <c r="D78" s="154" t="s">
        <v>124</v>
      </c>
      <c r="E78" s="155" t="s">
        <v>25</v>
      </c>
      <c r="F78" s="170" t="s">
        <v>493</v>
      </c>
      <c r="G78" s="303" t="s">
        <v>32</v>
      </c>
      <c r="H78" s="304" t="s">
        <v>13</v>
      </c>
      <c r="I78" s="305"/>
      <c r="J78" s="303"/>
      <c r="K78" s="207"/>
      <c r="L78" s="207"/>
      <c r="M78" s="207"/>
      <c r="N78" s="207"/>
      <c r="O78" s="207"/>
      <c r="P78" s="303"/>
      <c r="Q78" s="306"/>
    </row>
    <row r="79" spans="2:17" ht="90" hidden="1" x14ac:dyDescent="0.25">
      <c r="B79" s="309" t="s">
        <v>6</v>
      </c>
      <c r="C79" s="150" t="s">
        <v>714</v>
      </c>
      <c r="D79" s="151" t="s">
        <v>125</v>
      </c>
      <c r="E79" s="152" t="s">
        <v>24</v>
      </c>
      <c r="F79" s="165" t="s">
        <v>715</v>
      </c>
      <c r="G79" s="298" t="s">
        <v>32</v>
      </c>
      <c r="H79" s="299" t="s">
        <v>13</v>
      </c>
      <c r="I79" s="302"/>
      <c r="J79" s="298"/>
      <c r="K79" s="206"/>
      <c r="L79" s="206"/>
      <c r="M79" s="206"/>
      <c r="N79" s="206"/>
      <c r="O79" s="206"/>
      <c r="P79" s="298"/>
      <c r="Q79" s="301"/>
    </row>
    <row r="80" spans="2:17" ht="180" hidden="1" x14ac:dyDescent="0.25">
      <c r="B80" s="309" t="s">
        <v>6</v>
      </c>
      <c r="C80" s="150"/>
      <c r="D80" s="151" t="s">
        <v>126</v>
      </c>
      <c r="E80" s="152" t="s">
        <v>24</v>
      </c>
      <c r="F80" s="165" t="s">
        <v>716</v>
      </c>
      <c r="G80" s="298" t="s">
        <v>32</v>
      </c>
      <c r="H80" s="299" t="s">
        <v>13</v>
      </c>
      <c r="I80" s="302"/>
      <c r="J80" s="298"/>
      <c r="K80" s="206"/>
      <c r="L80" s="206"/>
      <c r="M80" s="206"/>
      <c r="N80" s="206"/>
      <c r="O80" s="206"/>
      <c r="P80" s="298"/>
      <c r="Q80" s="301"/>
    </row>
    <row r="81" spans="2:17" ht="123.75" hidden="1" x14ac:dyDescent="0.25">
      <c r="B81" s="309" t="s">
        <v>6</v>
      </c>
      <c r="C81" s="150"/>
      <c r="D81" s="151" t="s">
        <v>127</v>
      </c>
      <c r="E81" s="152" t="s">
        <v>24</v>
      </c>
      <c r="F81" s="165" t="s">
        <v>717</v>
      </c>
      <c r="G81" s="298" t="s">
        <v>32</v>
      </c>
      <c r="H81" s="299" t="s">
        <v>13</v>
      </c>
      <c r="I81" s="302"/>
      <c r="J81" s="298"/>
      <c r="K81" s="206"/>
      <c r="L81" s="206"/>
      <c r="M81" s="206"/>
      <c r="N81" s="206"/>
      <c r="O81" s="206"/>
      <c r="P81" s="298"/>
      <c r="Q81" s="301"/>
    </row>
    <row r="82" spans="2:17" ht="44.45" hidden="1" customHeight="1" x14ac:dyDescent="0.25">
      <c r="B82" s="309" t="s">
        <v>6</v>
      </c>
      <c r="C82" s="153" t="s">
        <v>718</v>
      </c>
      <c r="D82" s="154" t="s">
        <v>128</v>
      </c>
      <c r="E82" s="155" t="s">
        <v>24</v>
      </c>
      <c r="F82" s="170" t="s">
        <v>719</v>
      </c>
      <c r="G82" s="303" t="s">
        <v>32</v>
      </c>
      <c r="H82" s="299" t="s">
        <v>13</v>
      </c>
      <c r="I82" s="305"/>
      <c r="J82" s="303"/>
      <c r="K82" s="207"/>
      <c r="L82" s="207"/>
      <c r="M82" s="207"/>
      <c r="N82" s="207"/>
      <c r="O82" s="207"/>
      <c r="P82" s="303"/>
      <c r="Q82" s="306"/>
    </row>
    <row r="83" spans="2:17" ht="101.25" hidden="1" x14ac:dyDescent="0.25">
      <c r="B83" s="309" t="s">
        <v>6</v>
      </c>
      <c r="C83" s="153"/>
      <c r="D83" s="154" t="s">
        <v>129</v>
      </c>
      <c r="E83" s="155" t="s">
        <v>24</v>
      </c>
      <c r="F83" s="158" t="s">
        <v>720</v>
      </c>
      <c r="G83" s="303" t="s">
        <v>32</v>
      </c>
      <c r="H83" s="299" t="s">
        <v>13</v>
      </c>
      <c r="I83" s="305"/>
      <c r="J83" s="303"/>
      <c r="K83" s="207"/>
      <c r="L83" s="207"/>
      <c r="M83" s="207"/>
      <c r="N83" s="207"/>
      <c r="O83" s="207"/>
      <c r="P83" s="303"/>
      <c r="Q83" s="306"/>
    </row>
    <row r="84" spans="2:17" ht="78.75" hidden="1" x14ac:dyDescent="0.25">
      <c r="B84" s="309" t="s">
        <v>6</v>
      </c>
      <c r="C84" s="153"/>
      <c r="D84" s="154" t="s">
        <v>130</v>
      </c>
      <c r="E84" s="155" t="s">
        <v>24</v>
      </c>
      <c r="F84" s="158" t="s">
        <v>721</v>
      </c>
      <c r="G84" s="303" t="s">
        <v>32</v>
      </c>
      <c r="H84" s="299" t="s">
        <v>13</v>
      </c>
      <c r="I84" s="305"/>
      <c r="J84" s="303"/>
      <c r="K84" s="207"/>
      <c r="L84" s="207"/>
      <c r="M84" s="207"/>
      <c r="N84" s="207"/>
      <c r="O84" s="207"/>
      <c r="P84" s="303"/>
      <c r="Q84" s="306"/>
    </row>
    <row r="85" spans="2:17" ht="90" hidden="1" x14ac:dyDescent="0.25">
      <c r="B85" s="309" t="s">
        <v>6</v>
      </c>
      <c r="C85" s="150" t="s">
        <v>722</v>
      </c>
      <c r="D85" s="151" t="s">
        <v>131</v>
      </c>
      <c r="E85" s="152" t="s">
        <v>24</v>
      </c>
      <c r="F85" s="165" t="s">
        <v>723</v>
      </c>
      <c r="G85" s="298" t="s">
        <v>32</v>
      </c>
      <c r="H85" s="299" t="s">
        <v>13</v>
      </c>
      <c r="I85" s="302"/>
      <c r="J85" s="298"/>
      <c r="K85" s="206"/>
      <c r="L85" s="206"/>
      <c r="M85" s="206"/>
      <c r="N85" s="206"/>
      <c r="O85" s="206"/>
      <c r="P85" s="298"/>
      <c r="Q85" s="301"/>
    </row>
    <row r="86" spans="2:17" ht="54.95" hidden="1" customHeight="1" x14ac:dyDescent="0.25">
      <c r="B86" s="309" t="s">
        <v>6</v>
      </c>
      <c r="C86" s="150"/>
      <c r="D86" s="151" t="s">
        <v>132</v>
      </c>
      <c r="E86" s="152" t="s">
        <v>24</v>
      </c>
      <c r="F86" s="171" t="s">
        <v>494</v>
      </c>
      <c r="G86" s="298" t="s">
        <v>32</v>
      </c>
      <c r="H86" s="299" t="s">
        <v>13</v>
      </c>
      <c r="I86" s="302"/>
      <c r="J86" s="298"/>
      <c r="K86" s="206"/>
      <c r="L86" s="206"/>
      <c r="M86" s="206"/>
      <c r="N86" s="206"/>
      <c r="O86" s="206"/>
      <c r="P86" s="298"/>
      <c r="Q86" s="301"/>
    </row>
    <row r="87" spans="2:17" ht="45" hidden="1" x14ac:dyDescent="0.25">
      <c r="B87" s="309" t="s">
        <v>6</v>
      </c>
      <c r="C87" s="153" t="s">
        <v>724</v>
      </c>
      <c r="D87" s="154" t="s">
        <v>133</v>
      </c>
      <c r="E87" s="155" t="s">
        <v>24</v>
      </c>
      <c r="F87" s="170" t="s">
        <v>724</v>
      </c>
      <c r="G87" s="303" t="s">
        <v>32</v>
      </c>
      <c r="H87" s="299" t="s">
        <v>13</v>
      </c>
      <c r="I87" s="305"/>
      <c r="J87" s="303"/>
      <c r="K87" s="207"/>
      <c r="L87" s="207"/>
      <c r="M87" s="207"/>
      <c r="N87" s="207"/>
      <c r="O87" s="207"/>
      <c r="P87" s="303"/>
      <c r="Q87" s="306"/>
    </row>
    <row r="88" spans="2:17" ht="78.75" hidden="1" x14ac:dyDescent="0.25">
      <c r="B88" s="309" t="s">
        <v>6</v>
      </c>
      <c r="C88" s="150" t="s">
        <v>725</v>
      </c>
      <c r="D88" s="151" t="s">
        <v>134</v>
      </c>
      <c r="E88" s="152" t="s">
        <v>25</v>
      </c>
      <c r="F88" s="165" t="s">
        <v>726</v>
      </c>
      <c r="G88" s="298" t="s">
        <v>32</v>
      </c>
      <c r="H88" s="299" t="s">
        <v>13</v>
      </c>
      <c r="I88" s="302"/>
      <c r="J88" s="298"/>
      <c r="K88" s="206"/>
      <c r="L88" s="206"/>
      <c r="M88" s="206"/>
      <c r="N88" s="206"/>
      <c r="O88" s="206"/>
      <c r="P88" s="298"/>
      <c r="Q88" s="301"/>
    </row>
    <row r="89" spans="2:17" ht="67.5" hidden="1" x14ac:dyDescent="0.25">
      <c r="B89" s="309" t="s">
        <v>6</v>
      </c>
      <c r="C89" s="150"/>
      <c r="D89" s="151" t="s">
        <v>135</v>
      </c>
      <c r="E89" s="152" t="s">
        <v>25</v>
      </c>
      <c r="F89" s="165" t="s">
        <v>727</v>
      </c>
      <c r="G89" s="298" t="s">
        <v>32</v>
      </c>
      <c r="H89" s="299" t="s">
        <v>13</v>
      </c>
      <c r="I89" s="302"/>
      <c r="J89" s="298"/>
      <c r="K89" s="206"/>
      <c r="L89" s="206"/>
      <c r="M89" s="206"/>
      <c r="N89" s="206"/>
      <c r="O89" s="206"/>
      <c r="P89" s="298"/>
      <c r="Q89" s="301"/>
    </row>
    <row r="90" spans="2:17" ht="33.75" hidden="1" x14ac:dyDescent="0.25">
      <c r="B90" s="309" t="s">
        <v>6</v>
      </c>
      <c r="C90" s="153" t="s">
        <v>728</v>
      </c>
      <c r="D90" s="154" t="s">
        <v>136</v>
      </c>
      <c r="E90" s="155" t="s">
        <v>25</v>
      </c>
      <c r="F90" s="170" t="s">
        <v>729</v>
      </c>
      <c r="G90" s="303" t="s">
        <v>32</v>
      </c>
      <c r="H90" s="299" t="s">
        <v>13</v>
      </c>
      <c r="I90" s="305"/>
      <c r="J90" s="303"/>
      <c r="K90" s="207"/>
      <c r="L90" s="207"/>
      <c r="M90" s="207"/>
      <c r="N90" s="207"/>
      <c r="O90" s="207"/>
      <c r="P90" s="303"/>
      <c r="Q90" s="306"/>
    </row>
    <row r="91" spans="2:17" ht="33.75" hidden="1" x14ac:dyDescent="0.25">
      <c r="B91" s="309" t="s">
        <v>6</v>
      </c>
      <c r="C91" s="153"/>
      <c r="D91" s="154" t="s">
        <v>137</v>
      </c>
      <c r="E91" s="155" t="s">
        <v>25</v>
      </c>
      <c r="F91" s="170" t="s">
        <v>730</v>
      </c>
      <c r="G91" s="303" t="s">
        <v>32</v>
      </c>
      <c r="H91" s="299" t="s">
        <v>13</v>
      </c>
      <c r="I91" s="305"/>
      <c r="J91" s="303"/>
      <c r="K91" s="207"/>
      <c r="L91" s="207"/>
      <c r="M91" s="207"/>
      <c r="N91" s="207"/>
      <c r="O91" s="207"/>
      <c r="P91" s="303"/>
      <c r="Q91" s="306"/>
    </row>
    <row r="92" spans="2:17" ht="56.25" hidden="1" x14ac:dyDescent="0.25">
      <c r="B92" s="309" t="s">
        <v>6</v>
      </c>
      <c r="C92" s="160" t="s">
        <v>731</v>
      </c>
      <c r="D92" s="161" t="s">
        <v>138</v>
      </c>
      <c r="E92" s="162" t="s">
        <v>24</v>
      </c>
      <c r="F92" s="310" t="s">
        <v>149</v>
      </c>
      <c r="G92" s="298" t="s">
        <v>32</v>
      </c>
      <c r="H92" s="299" t="s">
        <v>13</v>
      </c>
      <c r="I92" s="302"/>
      <c r="J92" s="298"/>
      <c r="K92" s="206"/>
      <c r="L92" s="206"/>
      <c r="M92" s="206"/>
      <c r="N92" s="206"/>
      <c r="O92" s="206"/>
      <c r="P92" s="298"/>
      <c r="Q92" s="301"/>
    </row>
    <row r="93" spans="2:17" ht="90" hidden="1" x14ac:dyDescent="0.25">
      <c r="B93" s="309" t="s">
        <v>6</v>
      </c>
      <c r="C93" s="153" t="s">
        <v>732</v>
      </c>
      <c r="D93" s="154" t="s">
        <v>139</v>
      </c>
      <c r="E93" s="155" t="s">
        <v>24</v>
      </c>
      <c r="F93" s="158" t="s">
        <v>733</v>
      </c>
      <c r="G93" s="303" t="s">
        <v>32</v>
      </c>
      <c r="H93" s="299" t="s">
        <v>13</v>
      </c>
      <c r="I93" s="305"/>
      <c r="J93" s="303"/>
      <c r="K93" s="207"/>
      <c r="L93" s="207"/>
      <c r="M93" s="207"/>
      <c r="N93" s="207"/>
      <c r="O93" s="207"/>
      <c r="P93" s="303"/>
      <c r="Q93" s="306"/>
    </row>
    <row r="94" spans="2:17" ht="78.75" hidden="1" x14ac:dyDescent="0.25">
      <c r="B94" s="309" t="s">
        <v>6</v>
      </c>
      <c r="C94" s="153"/>
      <c r="D94" s="154" t="s">
        <v>140</v>
      </c>
      <c r="E94" s="155" t="s">
        <v>24</v>
      </c>
      <c r="F94" s="158" t="s">
        <v>734</v>
      </c>
      <c r="G94" s="303" t="s">
        <v>32</v>
      </c>
      <c r="H94" s="299" t="s">
        <v>13</v>
      </c>
      <c r="I94" s="305"/>
      <c r="J94" s="303"/>
      <c r="K94" s="207"/>
      <c r="L94" s="207"/>
      <c r="M94" s="207"/>
      <c r="N94" s="207"/>
      <c r="O94" s="207"/>
      <c r="P94" s="303"/>
      <c r="Q94" s="306"/>
    </row>
    <row r="95" spans="2:17" ht="46.5" hidden="1" customHeight="1" x14ac:dyDescent="0.25">
      <c r="B95" s="309" t="s">
        <v>6</v>
      </c>
      <c r="C95" s="150" t="s">
        <v>735</v>
      </c>
      <c r="D95" s="151" t="s">
        <v>141</v>
      </c>
      <c r="E95" s="152" t="s">
        <v>24</v>
      </c>
      <c r="F95" s="171" t="s">
        <v>150</v>
      </c>
      <c r="G95" s="298" t="s">
        <v>32</v>
      </c>
      <c r="H95" s="299" t="s">
        <v>13</v>
      </c>
      <c r="I95" s="302"/>
      <c r="J95" s="298"/>
      <c r="K95" s="206"/>
      <c r="L95" s="206"/>
      <c r="M95" s="206"/>
      <c r="N95" s="206"/>
      <c r="O95" s="206"/>
      <c r="P95" s="298"/>
      <c r="Q95" s="301"/>
    </row>
    <row r="96" spans="2:17" ht="125.1" hidden="1" customHeight="1" x14ac:dyDescent="0.25">
      <c r="B96" s="309" t="s">
        <v>6</v>
      </c>
      <c r="C96" s="153" t="s">
        <v>736</v>
      </c>
      <c r="D96" s="154" t="s">
        <v>142</v>
      </c>
      <c r="E96" s="155" t="s">
        <v>24</v>
      </c>
      <c r="F96" s="158" t="s">
        <v>737</v>
      </c>
      <c r="G96" s="303" t="s">
        <v>32</v>
      </c>
      <c r="H96" s="299" t="s">
        <v>13</v>
      </c>
      <c r="I96" s="305"/>
      <c r="J96" s="303"/>
      <c r="K96" s="207"/>
      <c r="L96" s="207"/>
      <c r="M96" s="207"/>
      <c r="N96" s="207"/>
      <c r="O96" s="207"/>
      <c r="P96" s="303"/>
      <c r="Q96" s="306"/>
    </row>
    <row r="97" spans="2:17" ht="33.75" hidden="1" x14ac:dyDescent="0.25">
      <c r="B97" s="309" t="s">
        <v>6</v>
      </c>
      <c r="C97" s="150" t="s">
        <v>738</v>
      </c>
      <c r="D97" s="151" t="s">
        <v>143</v>
      </c>
      <c r="E97" s="152" t="s">
        <v>24</v>
      </c>
      <c r="F97" s="171" t="s">
        <v>151</v>
      </c>
      <c r="G97" s="298" t="s">
        <v>32</v>
      </c>
      <c r="H97" s="299" t="s">
        <v>13</v>
      </c>
      <c r="I97" s="302"/>
      <c r="J97" s="298"/>
      <c r="K97" s="206"/>
      <c r="L97" s="206"/>
      <c r="M97" s="206"/>
      <c r="N97" s="206"/>
      <c r="O97" s="206"/>
      <c r="P97" s="298"/>
      <c r="Q97" s="301"/>
    </row>
    <row r="98" spans="2:17" ht="81.95" hidden="1" customHeight="1" x14ac:dyDescent="0.25">
      <c r="B98" s="309" t="s">
        <v>6</v>
      </c>
      <c r="C98" s="150"/>
      <c r="D98" s="151" t="s">
        <v>144</v>
      </c>
      <c r="E98" s="152" t="s">
        <v>24</v>
      </c>
      <c r="F98" s="171" t="s">
        <v>739</v>
      </c>
      <c r="G98" s="298" t="s">
        <v>32</v>
      </c>
      <c r="H98" s="299" t="s">
        <v>13</v>
      </c>
      <c r="I98" s="302"/>
      <c r="J98" s="298"/>
      <c r="K98" s="206"/>
      <c r="L98" s="206"/>
      <c r="M98" s="206"/>
      <c r="N98" s="206"/>
      <c r="O98" s="206"/>
      <c r="P98" s="298"/>
      <c r="Q98" s="301"/>
    </row>
    <row r="99" spans="2:17" ht="81.95" hidden="1" customHeight="1" x14ac:dyDescent="0.25">
      <c r="B99" s="309" t="s">
        <v>6</v>
      </c>
      <c r="C99" s="150"/>
      <c r="D99" s="151" t="s">
        <v>495</v>
      </c>
      <c r="E99" s="152" t="s">
        <v>24</v>
      </c>
      <c r="F99" s="171" t="s">
        <v>740</v>
      </c>
      <c r="G99" s="298" t="s">
        <v>32</v>
      </c>
      <c r="H99" s="299" t="s">
        <v>13</v>
      </c>
      <c r="I99" s="302"/>
      <c r="J99" s="298"/>
      <c r="K99" s="206"/>
      <c r="L99" s="206"/>
      <c r="M99" s="206"/>
      <c r="N99" s="206"/>
      <c r="O99" s="206"/>
      <c r="P99" s="298"/>
      <c r="Q99" s="301"/>
    </row>
    <row r="100" spans="2:17" ht="84" hidden="1" customHeight="1" x14ac:dyDescent="0.25">
      <c r="B100" s="309" t="s">
        <v>6</v>
      </c>
      <c r="C100" s="153" t="s">
        <v>741</v>
      </c>
      <c r="D100" s="154" t="s">
        <v>145</v>
      </c>
      <c r="E100" s="155" t="s">
        <v>24</v>
      </c>
      <c r="F100" s="170" t="s">
        <v>742</v>
      </c>
      <c r="G100" s="303" t="s">
        <v>32</v>
      </c>
      <c r="H100" s="299" t="s">
        <v>13</v>
      </c>
      <c r="I100" s="305"/>
      <c r="J100" s="303"/>
      <c r="K100" s="207"/>
      <c r="L100" s="207"/>
      <c r="M100" s="207"/>
      <c r="N100" s="207"/>
      <c r="O100" s="207"/>
      <c r="P100" s="303"/>
      <c r="Q100" s="306"/>
    </row>
    <row r="101" spans="2:17" ht="82.5" hidden="1" customHeight="1" x14ac:dyDescent="0.25">
      <c r="B101" s="309" t="s">
        <v>6</v>
      </c>
      <c r="C101" s="153"/>
      <c r="D101" s="154" t="s">
        <v>146</v>
      </c>
      <c r="E101" s="155" t="s">
        <v>24</v>
      </c>
      <c r="F101" s="170" t="s">
        <v>743</v>
      </c>
      <c r="G101" s="303" t="s">
        <v>32</v>
      </c>
      <c r="H101" s="299" t="s">
        <v>13</v>
      </c>
      <c r="I101" s="305"/>
      <c r="J101" s="303"/>
      <c r="K101" s="207"/>
      <c r="L101" s="207"/>
      <c r="M101" s="207"/>
      <c r="N101" s="207"/>
      <c r="O101" s="207"/>
      <c r="P101" s="303"/>
      <c r="Q101" s="306"/>
    </row>
    <row r="102" spans="2:17" ht="103.5" hidden="1" customHeight="1" x14ac:dyDescent="0.25">
      <c r="B102" s="309" t="s">
        <v>6</v>
      </c>
      <c r="C102" s="150" t="s">
        <v>744</v>
      </c>
      <c r="D102" s="151" t="s">
        <v>147</v>
      </c>
      <c r="E102" s="152" t="s">
        <v>24</v>
      </c>
      <c r="F102" s="165" t="s">
        <v>745</v>
      </c>
      <c r="G102" s="298" t="s">
        <v>32</v>
      </c>
      <c r="H102" s="299" t="s">
        <v>13</v>
      </c>
      <c r="I102" s="302"/>
      <c r="J102" s="298"/>
      <c r="K102" s="206"/>
      <c r="L102" s="206"/>
      <c r="M102" s="206"/>
      <c r="N102" s="206"/>
      <c r="O102" s="206"/>
      <c r="P102" s="298"/>
      <c r="Q102" s="301"/>
    </row>
    <row r="103" spans="2:17" ht="112.5" hidden="1" x14ac:dyDescent="0.25">
      <c r="B103" s="309" t="s">
        <v>6</v>
      </c>
      <c r="C103" s="150"/>
      <c r="D103" s="151" t="s">
        <v>148</v>
      </c>
      <c r="E103" s="152" t="s">
        <v>24</v>
      </c>
      <c r="F103" s="165" t="s">
        <v>746</v>
      </c>
      <c r="G103" s="298" t="s">
        <v>32</v>
      </c>
      <c r="H103" s="299" t="s">
        <v>13</v>
      </c>
      <c r="I103" s="302"/>
      <c r="J103" s="298"/>
      <c r="K103" s="206"/>
      <c r="L103" s="206"/>
      <c r="M103" s="206"/>
      <c r="N103" s="206"/>
      <c r="O103" s="206"/>
      <c r="P103" s="298"/>
      <c r="Q103" s="301"/>
    </row>
    <row r="104" spans="2:17" ht="22.5" hidden="1" x14ac:dyDescent="0.25">
      <c r="B104" s="297" t="s">
        <v>9</v>
      </c>
      <c r="C104" s="153" t="s">
        <v>747</v>
      </c>
      <c r="D104" s="154" t="s">
        <v>152</v>
      </c>
      <c r="E104" s="155" t="s">
        <v>24</v>
      </c>
      <c r="F104" s="170" t="s">
        <v>496</v>
      </c>
      <c r="G104" s="303" t="s">
        <v>32</v>
      </c>
      <c r="H104" s="304" t="s">
        <v>13</v>
      </c>
      <c r="I104" s="305"/>
      <c r="J104" s="303"/>
      <c r="K104" s="207"/>
      <c r="L104" s="207"/>
      <c r="M104" s="207"/>
      <c r="N104" s="207"/>
      <c r="O104" s="207"/>
      <c r="P104" s="303"/>
      <c r="Q104" s="306"/>
    </row>
    <row r="105" spans="2:17" ht="22.5" hidden="1" x14ac:dyDescent="0.25">
      <c r="B105" s="297" t="s">
        <v>9</v>
      </c>
      <c r="C105" s="150" t="s">
        <v>748</v>
      </c>
      <c r="D105" s="151" t="s">
        <v>153</v>
      </c>
      <c r="E105" s="152" t="s">
        <v>24</v>
      </c>
      <c r="F105" s="171" t="s">
        <v>748</v>
      </c>
      <c r="G105" s="298" t="s">
        <v>32</v>
      </c>
      <c r="H105" s="304" t="s">
        <v>13</v>
      </c>
      <c r="I105" s="302"/>
      <c r="J105" s="298"/>
      <c r="K105" s="206"/>
      <c r="L105" s="206"/>
      <c r="M105" s="206"/>
      <c r="N105" s="206"/>
      <c r="O105" s="206"/>
      <c r="P105" s="298"/>
      <c r="Q105" s="301"/>
    </row>
    <row r="106" spans="2:17" ht="371.25" x14ac:dyDescent="0.25">
      <c r="B106" s="297" t="s">
        <v>9</v>
      </c>
      <c r="C106" s="153" t="s">
        <v>497</v>
      </c>
      <c r="D106" s="154" t="s">
        <v>154</v>
      </c>
      <c r="E106" s="155" t="s">
        <v>24</v>
      </c>
      <c r="F106" s="158" t="s">
        <v>749</v>
      </c>
      <c r="G106" s="303" t="s">
        <v>32</v>
      </c>
      <c r="H106" s="304" t="s">
        <v>11</v>
      </c>
      <c r="I106" s="305"/>
      <c r="J106" s="303"/>
      <c r="K106" s="207" t="s">
        <v>1354</v>
      </c>
      <c r="L106" s="207" t="s">
        <v>1355</v>
      </c>
      <c r="M106" s="207"/>
      <c r="N106" s="207"/>
      <c r="O106" s="207"/>
      <c r="P106" s="303"/>
      <c r="Q106" s="306"/>
    </row>
    <row r="107" spans="2:17" ht="33.75" hidden="1" x14ac:dyDescent="0.25">
      <c r="B107" s="297" t="s">
        <v>9</v>
      </c>
      <c r="C107" s="150" t="s">
        <v>750</v>
      </c>
      <c r="D107" s="151" t="s">
        <v>155</v>
      </c>
      <c r="E107" s="152" t="s">
        <v>24</v>
      </c>
      <c r="F107" s="171" t="s">
        <v>750</v>
      </c>
      <c r="G107" s="298" t="s">
        <v>32</v>
      </c>
      <c r="H107" s="304" t="s">
        <v>13</v>
      </c>
      <c r="I107" s="302"/>
      <c r="J107" s="298"/>
      <c r="K107" s="206"/>
      <c r="L107" s="206"/>
      <c r="M107" s="206"/>
      <c r="N107" s="206"/>
      <c r="O107" s="206"/>
      <c r="P107" s="298"/>
      <c r="Q107" s="301"/>
    </row>
    <row r="108" spans="2:17" ht="45" hidden="1" customHeight="1" x14ac:dyDescent="0.25">
      <c r="B108" s="297" t="s">
        <v>9</v>
      </c>
      <c r="C108" s="153" t="s">
        <v>751</v>
      </c>
      <c r="D108" s="154" t="s">
        <v>156</v>
      </c>
      <c r="E108" s="155" t="s">
        <v>24</v>
      </c>
      <c r="F108" s="170" t="s">
        <v>752</v>
      </c>
      <c r="G108" s="303" t="s">
        <v>32</v>
      </c>
      <c r="H108" s="304" t="s">
        <v>13</v>
      </c>
      <c r="I108" s="305"/>
      <c r="J108" s="303"/>
      <c r="K108" s="207"/>
      <c r="L108" s="207"/>
      <c r="M108" s="207"/>
      <c r="N108" s="207"/>
      <c r="O108" s="207"/>
      <c r="P108" s="303"/>
      <c r="Q108" s="306"/>
    </row>
    <row r="109" spans="2:17" ht="90" hidden="1" x14ac:dyDescent="0.25">
      <c r="B109" s="297" t="s">
        <v>9</v>
      </c>
      <c r="C109" s="150" t="s">
        <v>157</v>
      </c>
      <c r="D109" s="151" t="s">
        <v>158</v>
      </c>
      <c r="E109" s="152" t="s">
        <v>24</v>
      </c>
      <c r="F109" s="171" t="s">
        <v>753</v>
      </c>
      <c r="G109" s="298" t="s">
        <v>32</v>
      </c>
      <c r="H109" s="299" t="s">
        <v>13</v>
      </c>
      <c r="I109" s="302"/>
      <c r="J109" s="298"/>
      <c r="K109" s="206"/>
      <c r="L109" s="206"/>
      <c r="M109" s="206"/>
      <c r="N109" s="206"/>
      <c r="O109" s="206"/>
      <c r="P109" s="298"/>
      <c r="Q109" s="301"/>
    </row>
    <row r="110" spans="2:17" ht="90" hidden="1" x14ac:dyDescent="0.25">
      <c r="B110" s="297" t="s">
        <v>9</v>
      </c>
      <c r="C110" s="150"/>
      <c r="D110" s="151" t="s">
        <v>159</v>
      </c>
      <c r="E110" s="152" t="s">
        <v>24</v>
      </c>
      <c r="F110" s="171" t="s">
        <v>754</v>
      </c>
      <c r="G110" s="298" t="s">
        <v>32</v>
      </c>
      <c r="H110" s="299" t="s">
        <v>13</v>
      </c>
      <c r="I110" s="302"/>
      <c r="J110" s="298"/>
      <c r="K110" s="206"/>
      <c r="L110" s="206"/>
      <c r="M110" s="206"/>
      <c r="N110" s="206"/>
      <c r="O110" s="206"/>
      <c r="P110" s="298"/>
      <c r="Q110" s="301"/>
    </row>
    <row r="111" spans="2:17" ht="45" hidden="1" x14ac:dyDescent="0.25">
      <c r="B111" s="297" t="s">
        <v>9</v>
      </c>
      <c r="C111" s="150"/>
      <c r="D111" s="151" t="s">
        <v>498</v>
      </c>
      <c r="E111" s="152" t="s">
        <v>24</v>
      </c>
      <c r="F111" s="171" t="s">
        <v>755</v>
      </c>
      <c r="G111" s="298" t="s">
        <v>32</v>
      </c>
      <c r="H111" s="299" t="s">
        <v>13</v>
      </c>
      <c r="I111" s="302"/>
      <c r="J111" s="298"/>
      <c r="K111" s="206"/>
      <c r="L111" s="206"/>
      <c r="M111" s="206"/>
      <c r="N111" s="206"/>
      <c r="O111" s="206"/>
      <c r="P111" s="298"/>
      <c r="Q111" s="301"/>
    </row>
    <row r="112" spans="2:17" ht="90" hidden="1" x14ac:dyDescent="0.25">
      <c r="B112" s="297" t="s">
        <v>9</v>
      </c>
      <c r="C112" s="153" t="s">
        <v>756</v>
      </c>
      <c r="D112" s="154" t="s">
        <v>160</v>
      </c>
      <c r="E112" s="155" t="s">
        <v>24</v>
      </c>
      <c r="F112" s="170" t="s">
        <v>757</v>
      </c>
      <c r="G112" s="303" t="s">
        <v>32</v>
      </c>
      <c r="H112" s="299" t="s">
        <v>13</v>
      </c>
      <c r="I112" s="305"/>
      <c r="J112" s="303"/>
      <c r="K112" s="207"/>
      <c r="L112" s="207"/>
      <c r="M112" s="207"/>
      <c r="N112" s="207"/>
      <c r="O112" s="207"/>
      <c r="P112" s="303"/>
      <c r="Q112" s="306"/>
    </row>
    <row r="113" spans="2:17" ht="101.25" hidden="1" x14ac:dyDescent="0.25">
      <c r="B113" s="297" t="s">
        <v>9</v>
      </c>
      <c r="C113" s="153"/>
      <c r="D113" s="154" t="s">
        <v>161</v>
      </c>
      <c r="E113" s="155" t="s">
        <v>24</v>
      </c>
      <c r="F113" s="170" t="s">
        <v>758</v>
      </c>
      <c r="G113" s="303" t="s">
        <v>32</v>
      </c>
      <c r="H113" s="299" t="s">
        <v>13</v>
      </c>
      <c r="I113" s="305"/>
      <c r="J113" s="303"/>
      <c r="K113" s="207"/>
      <c r="L113" s="207"/>
      <c r="M113" s="207"/>
      <c r="N113" s="207"/>
      <c r="O113" s="207"/>
      <c r="P113" s="303"/>
      <c r="Q113" s="306"/>
    </row>
    <row r="114" spans="2:17" ht="83.1" hidden="1" customHeight="1" x14ac:dyDescent="0.25">
      <c r="B114" s="297" t="s">
        <v>9</v>
      </c>
      <c r="C114" s="153"/>
      <c r="D114" s="154" t="s">
        <v>162</v>
      </c>
      <c r="E114" s="155" t="s">
        <v>24</v>
      </c>
      <c r="F114" s="170" t="s">
        <v>759</v>
      </c>
      <c r="G114" s="303" t="s">
        <v>32</v>
      </c>
      <c r="H114" s="299" t="s">
        <v>13</v>
      </c>
      <c r="I114" s="305"/>
      <c r="J114" s="303"/>
      <c r="K114" s="207"/>
      <c r="L114" s="207"/>
      <c r="M114" s="207"/>
      <c r="N114" s="207"/>
      <c r="O114" s="207"/>
      <c r="P114" s="303"/>
      <c r="Q114" s="306"/>
    </row>
    <row r="115" spans="2:17" ht="72.95" hidden="1" customHeight="1" x14ac:dyDescent="0.25">
      <c r="B115" s="297" t="s">
        <v>9</v>
      </c>
      <c r="C115" s="153"/>
      <c r="D115" s="154" t="s">
        <v>163</v>
      </c>
      <c r="E115" s="155" t="s">
        <v>24</v>
      </c>
      <c r="F115" s="170" t="s">
        <v>760</v>
      </c>
      <c r="G115" s="303" t="s">
        <v>32</v>
      </c>
      <c r="H115" s="299" t="s">
        <v>13</v>
      </c>
      <c r="I115" s="305"/>
      <c r="J115" s="303"/>
      <c r="K115" s="207"/>
      <c r="L115" s="207"/>
      <c r="M115" s="207"/>
      <c r="N115" s="207"/>
      <c r="O115" s="207"/>
      <c r="P115" s="303"/>
      <c r="Q115" s="306"/>
    </row>
    <row r="116" spans="2:17" ht="123.75" hidden="1" x14ac:dyDescent="0.25">
      <c r="B116" s="297" t="s">
        <v>9</v>
      </c>
      <c r="C116" s="153"/>
      <c r="D116" s="154" t="s">
        <v>499</v>
      </c>
      <c r="E116" s="155" t="s">
        <v>24</v>
      </c>
      <c r="F116" s="170" t="s">
        <v>761</v>
      </c>
      <c r="G116" s="303" t="s">
        <v>32</v>
      </c>
      <c r="H116" s="299" t="s">
        <v>13</v>
      </c>
      <c r="I116" s="305"/>
      <c r="J116" s="303"/>
      <c r="K116" s="207"/>
      <c r="L116" s="207"/>
      <c r="M116" s="207"/>
      <c r="N116" s="207"/>
      <c r="O116" s="207"/>
      <c r="P116" s="303"/>
      <c r="Q116" s="306"/>
    </row>
    <row r="117" spans="2:17" ht="92.45" customHeight="1" x14ac:dyDescent="0.25">
      <c r="B117" s="297" t="s">
        <v>9</v>
      </c>
      <c r="C117" s="150" t="s">
        <v>762</v>
      </c>
      <c r="D117" s="151" t="s">
        <v>164</v>
      </c>
      <c r="E117" s="152" t="s">
        <v>24</v>
      </c>
      <c r="F117" s="165" t="s">
        <v>763</v>
      </c>
      <c r="G117" s="298" t="s">
        <v>32</v>
      </c>
      <c r="H117" s="299" t="s">
        <v>11</v>
      </c>
      <c r="I117" s="302"/>
      <c r="J117" s="298"/>
      <c r="K117" s="206" t="s">
        <v>1353</v>
      </c>
      <c r="L117" s="206"/>
      <c r="M117" s="206"/>
      <c r="N117" s="206"/>
      <c r="O117" s="206"/>
      <c r="P117" s="298"/>
      <c r="Q117" s="301"/>
    </row>
    <row r="118" spans="2:17" ht="78.75" hidden="1" x14ac:dyDescent="0.25">
      <c r="B118" s="309" t="s">
        <v>165</v>
      </c>
      <c r="C118" s="153" t="s">
        <v>764</v>
      </c>
      <c r="D118" s="154" t="s">
        <v>166</v>
      </c>
      <c r="E118" s="155" t="s">
        <v>24</v>
      </c>
      <c r="F118" s="170" t="s">
        <v>765</v>
      </c>
      <c r="G118" s="303" t="s">
        <v>32</v>
      </c>
      <c r="H118" s="304" t="s">
        <v>12</v>
      </c>
      <c r="I118" s="305"/>
      <c r="J118" s="303"/>
      <c r="K118" s="207"/>
      <c r="L118" s="207"/>
      <c r="M118" s="207"/>
      <c r="N118" s="207"/>
      <c r="O118" s="207"/>
      <c r="P118" s="303"/>
      <c r="Q118" s="306"/>
    </row>
    <row r="119" spans="2:17" ht="78.75" hidden="1" x14ac:dyDescent="0.25">
      <c r="B119" s="309" t="s">
        <v>165</v>
      </c>
      <c r="C119" s="153"/>
      <c r="D119" s="154" t="s">
        <v>167</v>
      </c>
      <c r="E119" s="155" t="s">
        <v>24</v>
      </c>
      <c r="F119" s="170" t="s">
        <v>766</v>
      </c>
      <c r="G119" s="303" t="s">
        <v>32</v>
      </c>
      <c r="H119" s="304" t="s">
        <v>11</v>
      </c>
      <c r="I119" s="305"/>
      <c r="J119" s="303"/>
      <c r="K119" s="207"/>
      <c r="L119" s="207"/>
      <c r="M119" s="207"/>
      <c r="N119" s="207"/>
      <c r="O119" s="207" t="s">
        <v>1269</v>
      </c>
      <c r="P119" s="303"/>
      <c r="Q119" s="306"/>
    </row>
    <row r="120" spans="2:17" ht="78.75" hidden="1" x14ac:dyDescent="0.25">
      <c r="B120" s="309" t="s">
        <v>165</v>
      </c>
      <c r="C120" s="153"/>
      <c r="D120" s="154" t="s">
        <v>168</v>
      </c>
      <c r="E120" s="155" t="s">
        <v>24</v>
      </c>
      <c r="F120" s="170" t="s">
        <v>767</v>
      </c>
      <c r="G120" s="303" t="s">
        <v>32</v>
      </c>
      <c r="H120" s="304" t="s">
        <v>13</v>
      </c>
      <c r="I120" s="305"/>
      <c r="J120" s="303"/>
      <c r="K120" s="207"/>
      <c r="L120" s="207"/>
      <c r="M120" s="207"/>
      <c r="N120" s="207"/>
      <c r="O120" s="207"/>
      <c r="P120" s="303"/>
      <c r="Q120" s="306"/>
    </row>
    <row r="121" spans="2:17" ht="78.75" hidden="1" x14ac:dyDescent="0.25">
      <c r="B121" s="309" t="s">
        <v>165</v>
      </c>
      <c r="C121" s="153"/>
      <c r="D121" s="154" t="s">
        <v>500</v>
      </c>
      <c r="E121" s="155" t="s">
        <v>24</v>
      </c>
      <c r="F121" s="170" t="s">
        <v>768</v>
      </c>
      <c r="G121" s="303" t="s">
        <v>32</v>
      </c>
      <c r="H121" s="304" t="s">
        <v>13</v>
      </c>
      <c r="I121" s="305"/>
      <c r="J121" s="303"/>
      <c r="K121" s="207"/>
      <c r="L121" s="207"/>
      <c r="M121" s="207"/>
      <c r="N121" s="207"/>
      <c r="O121" s="207"/>
      <c r="P121" s="303"/>
      <c r="Q121" s="306"/>
    </row>
    <row r="122" spans="2:17" ht="33.75" hidden="1" x14ac:dyDescent="0.25">
      <c r="B122" s="309" t="s">
        <v>165</v>
      </c>
      <c r="C122" s="153"/>
      <c r="D122" s="154" t="s">
        <v>501</v>
      </c>
      <c r="E122" s="155" t="s">
        <v>24</v>
      </c>
      <c r="F122" s="170" t="s">
        <v>769</v>
      </c>
      <c r="G122" s="303" t="s">
        <v>32</v>
      </c>
      <c r="H122" s="304" t="s">
        <v>11</v>
      </c>
      <c r="I122" s="305"/>
      <c r="J122" s="303"/>
      <c r="K122" s="207"/>
      <c r="L122" s="207"/>
      <c r="M122" s="207"/>
      <c r="N122" s="207"/>
      <c r="O122" s="207" t="s">
        <v>1269</v>
      </c>
      <c r="P122" s="303"/>
      <c r="Q122" s="306"/>
    </row>
    <row r="123" spans="2:17" ht="33.950000000000003" hidden="1" customHeight="1" x14ac:dyDescent="0.25">
      <c r="B123" s="309" t="s">
        <v>165</v>
      </c>
      <c r="C123" s="150" t="s">
        <v>770</v>
      </c>
      <c r="D123" s="151" t="s">
        <v>169</v>
      </c>
      <c r="E123" s="152" t="s">
        <v>24</v>
      </c>
      <c r="F123" s="171" t="s">
        <v>502</v>
      </c>
      <c r="G123" s="298" t="s">
        <v>32</v>
      </c>
      <c r="H123" s="304" t="s">
        <v>12</v>
      </c>
      <c r="I123" s="302"/>
      <c r="J123" s="298"/>
      <c r="K123" s="206"/>
      <c r="L123" s="206"/>
      <c r="M123" s="206"/>
      <c r="N123" s="206"/>
      <c r="O123" s="206"/>
      <c r="P123" s="298"/>
      <c r="Q123" s="301"/>
    </row>
    <row r="124" spans="2:17" ht="135" hidden="1" x14ac:dyDescent="0.25">
      <c r="B124" s="297" t="s">
        <v>8</v>
      </c>
      <c r="C124" s="153" t="s">
        <v>771</v>
      </c>
      <c r="D124" s="154" t="s">
        <v>170</v>
      </c>
      <c r="E124" s="155" t="s">
        <v>24</v>
      </c>
      <c r="F124" s="158" t="s">
        <v>772</v>
      </c>
      <c r="G124" s="303" t="s">
        <v>32</v>
      </c>
      <c r="H124" s="304" t="s">
        <v>11</v>
      </c>
      <c r="I124" s="305"/>
      <c r="J124" s="303"/>
      <c r="K124" s="207"/>
      <c r="L124" s="207"/>
      <c r="M124" s="207"/>
      <c r="N124" s="207"/>
      <c r="O124" s="207" t="s">
        <v>1269</v>
      </c>
      <c r="P124" s="303"/>
      <c r="Q124" s="306"/>
    </row>
    <row r="125" spans="2:17" ht="72.599999999999994" hidden="1" customHeight="1" x14ac:dyDescent="0.25">
      <c r="B125" s="297" t="s">
        <v>8</v>
      </c>
      <c r="C125" s="153"/>
      <c r="D125" s="154" t="s">
        <v>171</v>
      </c>
      <c r="E125" s="155" t="s">
        <v>24</v>
      </c>
      <c r="F125" s="170" t="s">
        <v>773</v>
      </c>
      <c r="G125" s="303" t="s">
        <v>32</v>
      </c>
      <c r="H125" s="304" t="s">
        <v>1073</v>
      </c>
      <c r="I125" s="305"/>
      <c r="J125" s="303"/>
      <c r="K125" s="207"/>
      <c r="L125" s="207"/>
      <c r="M125" s="207"/>
      <c r="N125" s="207"/>
      <c r="O125" s="207" t="s">
        <v>1269</v>
      </c>
      <c r="P125" s="303"/>
      <c r="Q125" s="306"/>
    </row>
    <row r="126" spans="2:17" ht="78.75" hidden="1" x14ac:dyDescent="0.25">
      <c r="B126" s="297" t="s">
        <v>8</v>
      </c>
      <c r="C126" s="153"/>
      <c r="D126" s="154" t="s">
        <v>172</v>
      </c>
      <c r="E126" s="155" t="s">
        <v>24</v>
      </c>
      <c r="F126" s="158" t="s">
        <v>774</v>
      </c>
      <c r="G126" s="303" t="s">
        <v>32</v>
      </c>
      <c r="H126" s="304" t="s">
        <v>11</v>
      </c>
      <c r="I126" s="305"/>
      <c r="J126" s="303"/>
      <c r="K126" s="207"/>
      <c r="L126" s="207"/>
      <c r="M126" s="207"/>
      <c r="N126" s="207"/>
      <c r="O126" s="207" t="s">
        <v>1269</v>
      </c>
      <c r="P126" s="303"/>
      <c r="Q126" s="306"/>
    </row>
    <row r="127" spans="2:17" ht="191.25" hidden="1" x14ac:dyDescent="0.25">
      <c r="B127" s="297" t="s">
        <v>8</v>
      </c>
      <c r="C127" s="150" t="s">
        <v>775</v>
      </c>
      <c r="D127" s="151" t="s">
        <v>173</v>
      </c>
      <c r="E127" s="152" t="s">
        <v>24</v>
      </c>
      <c r="F127" s="165" t="s">
        <v>776</v>
      </c>
      <c r="G127" s="298" t="s">
        <v>32</v>
      </c>
      <c r="H127" s="304" t="s">
        <v>13</v>
      </c>
      <c r="I127" s="302"/>
      <c r="J127" s="298"/>
      <c r="K127" s="206"/>
      <c r="L127" s="206"/>
      <c r="M127" s="206"/>
      <c r="N127" s="206"/>
      <c r="O127" s="206"/>
      <c r="P127" s="298"/>
      <c r="Q127" s="301"/>
    </row>
    <row r="128" spans="2:17" ht="78.75" hidden="1" x14ac:dyDescent="0.25">
      <c r="B128" s="297" t="s">
        <v>8</v>
      </c>
      <c r="C128" s="150"/>
      <c r="D128" s="151" t="s">
        <v>174</v>
      </c>
      <c r="E128" s="152" t="s">
        <v>24</v>
      </c>
      <c r="F128" s="156" t="s">
        <v>777</v>
      </c>
      <c r="G128" s="298" t="s">
        <v>32</v>
      </c>
      <c r="H128" s="304" t="s">
        <v>13</v>
      </c>
      <c r="I128" s="302"/>
      <c r="J128" s="298"/>
      <c r="K128" s="206"/>
      <c r="L128" s="206"/>
      <c r="M128" s="206"/>
      <c r="N128" s="206"/>
      <c r="O128" s="206"/>
      <c r="P128" s="298"/>
      <c r="Q128" s="301"/>
    </row>
    <row r="129" spans="2:17" ht="101.25" hidden="1" x14ac:dyDescent="0.25">
      <c r="B129" s="297" t="s">
        <v>8</v>
      </c>
      <c r="C129" s="153" t="s">
        <v>778</v>
      </c>
      <c r="D129" s="154" t="s">
        <v>175</v>
      </c>
      <c r="E129" s="155" t="s">
        <v>24</v>
      </c>
      <c r="F129" s="158" t="s">
        <v>779</v>
      </c>
      <c r="G129" s="303" t="s">
        <v>32</v>
      </c>
      <c r="H129" s="304" t="s">
        <v>11</v>
      </c>
      <c r="I129" s="305"/>
      <c r="J129" s="303"/>
      <c r="K129" s="207"/>
      <c r="L129" s="207"/>
      <c r="M129" s="207"/>
      <c r="N129" s="207"/>
      <c r="O129" s="207" t="s">
        <v>1269</v>
      </c>
      <c r="P129" s="303"/>
      <c r="Q129" s="306"/>
    </row>
    <row r="130" spans="2:17" ht="33.75" hidden="1" x14ac:dyDescent="0.25">
      <c r="B130" s="297" t="s">
        <v>8</v>
      </c>
      <c r="C130" s="153"/>
      <c r="D130" s="154" t="s">
        <v>177</v>
      </c>
      <c r="E130" s="155" t="s">
        <v>24</v>
      </c>
      <c r="F130" s="170" t="s">
        <v>176</v>
      </c>
      <c r="G130" s="303" t="s">
        <v>32</v>
      </c>
      <c r="H130" s="304" t="s">
        <v>12</v>
      </c>
      <c r="I130" s="305"/>
      <c r="J130" s="303"/>
      <c r="K130" s="207"/>
      <c r="L130" s="207"/>
      <c r="M130" s="207"/>
      <c r="N130" s="207"/>
      <c r="O130" s="207"/>
      <c r="P130" s="303"/>
      <c r="Q130" s="306"/>
    </row>
    <row r="131" spans="2:17" ht="112.5" hidden="1" x14ac:dyDescent="0.25">
      <c r="B131" s="297" t="s">
        <v>8</v>
      </c>
      <c r="C131" s="150" t="s">
        <v>780</v>
      </c>
      <c r="D131" s="151" t="s">
        <v>178</v>
      </c>
      <c r="E131" s="152" t="s">
        <v>24</v>
      </c>
      <c r="F131" s="165" t="s">
        <v>781</v>
      </c>
      <c r="G131" s="298" t="s">
        <v>32</v>
      </c>
      <c r="H131" s="304" t="s">
        <v>11</v>
      </c>
      <c r="I131" s="302"/>
      <c r="J131" s="298"/>
      <c r="K131" s="206"/>
      <c r="L131" s="206"/>
      <c r="M131" s="206"/>
      <c r="N131" s="206"/>
      <c r="O131" s="206" t="s">
        <v>1269</v>
      </c>
      <c r="P131" s="298"/>
      <c r="Q131" s="301"/>
    </row>
    <row r="132" spans="2:17" ht="45" hidden="1" x14ac:dyDescent="0.25">
      <c r="B132" s="297" t="s">
        <v>8</v>
      </c>
      <c r="C132" s="153" t="s">
        <v>782</v>
      </c>
      <c r="D132" s="154" t="s">
        <v>179</v>
      </c>
      <c r="E132" s="155" t="s">
        <v>25</v>
      </c>
      <c r="F132" s="170" t="s">
        <v>783</v>
      </c>
      <c r="G132" s="303" t="s">
        <v>32</v>
      </c>
      <c r="H132" s="304" t="s">
        <v>13</v>
      </c>
      <c r="I132" s="305"/>
      <c r="J132" s="303"/>
      <c r="K132" s="207"/>
      <c r="L132" s="207"/>
      <c r="M132" s="207"/>
      <c r="N132" s="207"/>
      <c r="O132" s="207"/>
      <c r="P132" s="303"/>
      <c r="Q132" s="306"/>
    </row>
    <row r="133" spans="2:17" ht="45" hidden="1" x14ac:dyDescent="0.25">
      <c r="B133" s="297" t="s">
        <v>8</v>
      </c>
      <c r="C133" s="158"/>
      <c r="D133" s="154" t="s">
        <v>503</v>
      </c>
      <c r="E133" s="155" t="s">
        <v>25</v>
      </c>
      <c r="F133" s="170" t="s">
        <v>784</v>
      </c>
      <c r="G133" s="303" t="s">
        <v>32</v>
      </c>
      <c r="H133" s="304" t="s">
        <v>13</v>
      </c>
      <c r="I133" s="305"/>
      <c r="J133" s="303"/>
      <c r="K133" s="207"/>
      <c r="L133" s="207"/>
      <c r="M133" s="207"/>
      <c r="N133" s="207"/>
      <c r="O133" s="207"/>
      <c r="P133" s="303"/>
      <c r="Q133" s="306"/>
    </row>
    <row r="134" spans="2:17" ht="45" hidden="1" x14ac:dyDescent="0.25">
      <c r="B134" s="297" t="s">
        <v>8</v>
      </c>
      <c r="C134" s="158"/>
      <c r="D134" s="154" t="s">
        <v>504</v>
      </c>
      <c r="E134" s="163" t="s">
        <v>25</v>
      </c>
      <c r="F134" s="170" t="s">
        <v>785</v>
      </c>
      <c r="G134" s="303" t="s">
        <v>32</v>
      </c>
      <c r="H134" s="304" t="s">
        <v>13</v>
      </c>
      <c r="I134" s="305"/>
      <c r="J134" s="303"/>
      <c r="K134" s="207"/>
      <c r="L134" s="207"/>
      <c r="M134" s="207"/>
      <c r="N134" s="207"/>
      <c r="O134" s="207"/>
      <c r="P134" s="303"/>
      <c r="Q134" s="306"/>
    </row>
    <row r="135" spans="2:17" ht="22.5" hidden="1" x14ac:dyDescent="0.25">
      <c r="B135" s="309" t="s">
        <v>180</v>
      </c>
      <c r="C135" s="150" t="s">
        <v>786</v>
      </c>
      <c r="D135" s="150" t="s">
        <v>181</v>
      </c>
      <c r="E135" s="164" t="s">
        <v>24</v>
      </c>
      <c r="F135" s="171" t="s">
        <v>787</v>
      </c>
      <c r="G135" s="298" t="s">
        <v>32</v>
      </c>
      <c r="H135" s="299" t="s">
        <v>12</v>
      </c>
      <c r="I135" s="302"/>
      <c r="J135" s="298"/>
      <c r="K135" s="206"/>
      <c r="L135" s="206"/>
      <c r="M135" s="206"/>
      <c r="N135" s="206"/>
      <c r="O135" s="206"/>
      <c r="P135" s="298"/>
      <c r="Q135" s="301"/>
    </row>
    <row r="136" spans="2:17" ht="22.5" hidden="1" x14ac:dyDescent="0.25">
      <c r="B136" s="309" t="s">
        <v>180</v>
      </c>
      <c r="C136" s="150"/>
      <c r="D136" s="150" t="s">
        <v>182</v>
      </c>
      <c r="E136" s="164" t="s">
        <v>24</v>
      </c>
      <c r="F136" s="171" t="s">
        <v>788</v>
      </c>
      <c r="G136" s="298" t="s">
        <v>32</v>
      </c>
      <c r="H136" s="299" t="s">
        <v>12</v>
      </c>
      <c r="I136" s="302"/>
      <c r="J136" s="298"/>
      <c r="K136" s="206"/>
      <c r="L136" s="206"/>
      <c r="M136" s="206"/>
      <c r="N136" s="206"/>
      <c r="O136" s="206"/>
      <c r="P136" s="298"/>
      <c r="Q136" s="301"/>
    </row>
    <row r="137" spans="2:17" ht="42.95" hidden="1" customHeight="1" x14ac:dyDescent="0.25">
      <c r="B137" s="309" t="s">
        <v>180</v>
      </c>
      <c r="C137" s="150"/>
      <c r="D137" s="150" t="s">
        <v>183</v>
      </c>
      <c r="E137" s="164" t="s">
        <v>24</v>
      </c>
      <c r="F137" s="171" t="s">
        <v>789</v>
      </c>
      <c r="G137" s="298" t="s">
        <v>32</v>
      </c>
      <c r="H137" s="299" t="s">
        <v>12</v>
      </c>
      <c r="I137" s="302"/>
      <c r="J137" s="298"/>
      <c r="K137" s="206"/>
      <c r="L137" s="206"/>
      <c r="M137" s="206"/>
      <c r="N137" s="206"/>
      <c r="O137" s="206"/>
      <c r="P137" s="298"/>
      <c r="Q137" s="301"/>
    </row>
    <row r="138" spans="2:17" ht="303.75" x14ac:dyDescent="0.25">
      <c r="B138" s="309" t="s">
        <v>180</v>
      </c>
      <c r="C138" s="153" t="s">
        <v>790</v>
      </c>
      <c r="D138" s="153" t="s">
        <v>184</v>
      </c>
      <c r="E138" s="163" t="s">
        <v>24</v>
      </c>
      <c r="F138" s="170" t="s">
        <v>791</v>
      </c>
      <c r="G138" s="303" t="s">
        <v>32</v>
      </c>
      <c r="H138" s="304" t="s">
        <v>1073</v>
      </c>
      <c r="I138" s="305"/>
      <c r="J138" s="303"/>
      <c r="K138" s="207" t="s">
        <v>1365</v>
      </c>
      <c r="L138" s="207"/>
      <c r="M138" s="207"/>
      <c r="N138" s="207"/>
      <c r="O138" s="207" t="s">
        <v>1269</v>
      </c>
      <c r="P138" s="303"/>
      <c r="Q138" s="306"/>
    </row>
    <row r="139" spans="2:17" ht="90" hidden="1" x14ac:dyDescent="0.25">
      <c r="B139" s="309" t="s">
        <v>180</v>
      </c>
      <c r="C139" s="150" t="s">
        <v>792</v>
      </c>
      <c r="D139" s="150" t="s">
        <v>185</v>
      </c>
      <c r="E139" s="164" t="s">
        <v>24</v>
      </c>
      <c r="F139" s="165" t="s">
        <v>793</v>
      </c>
      <c r="G139" s="298" t="s">
        <v>32</v>
      </c>
      <c r="H139" s="299" t="s">
        <v>12</v>
      </c>
      <c r="I139" s="302"/>
      <c r="J139" s="298"/>
      <c r="K139" s="206"/>
      <c r="L139" s="206"/>
      <c r="M139" s="206"/>
      <c r="N139" s="206"/>
      <c r="O139" s="206"/>
      <c r="P139" s="298"/>
      <c r="Q139" s="301"/>
    </row>
    <row r="140" spans="2:17" ht="54.6" hidden="1" customHeight="1" x14ac:dyDescent="0.25">
      <c r="B140" s="309" t="s">
        <v>180</v>
      </c>
      <c r="C140" s="153" t="s">
        <v>794</v>
      </c>
      <c r="D140" s="153" t="s">
        <v>186</v>
      </c>
      <c r="E140" s="163" t="s">
        <v>24</v>
      </c>
      <c r="F140" s="158" t="s">
        <v>795</v>
      </c>
      <c r="G140" s="303" t="s">
        <v>32</v>
      </c>
      <c r="H140" s="304" t="s">
        <v>12</v>
      </c>
      <c r="I140" s="305"/>
      <c r="J140" s="303"/>
      <c r="K140" s="207"/>
      <c r="L140" s="207"/>
      <c r="M140" s="207"/>
      <c r="N140" s="207"/>
      <c r="O140" s="207"/>
      <c r="P140" s="303"/>
      <c r="Q140" s="306"/>
    </row>
    <row r="141" spans="2:17" ht="22.5" hidden="1" x14ac:dyDescent="0.25">
      <c r="B141" s="309" t="s">
        <v>180</v>
      </c>
      <c r="C141" s="150" t="s">
        <v>796</v>
      </c>
      <c r="D141" s="150" t="s">
        <v>187</v>
      </c>
      <c r="E141" s="164" t="s">
        <v>24</v>
      </c>
      <c r="F141" s="171" t="s">
        <v>797</v>
      </c>
      <c r="G141" s="298" t="s">
        <v>32</v>
      </c>
      <c r="H141" s="299" t="s">
        <v>12</v>
      </c>
      <c r="I141" s="302"/>
      <c r="J141" s="298"/>
      <c r="K141" s="206"/>
      <c r="L141" s="206"/>
      <c r="M141" s="206"/>
      <c r="N141" s="206"/>
      <c r="O141" s="206"/>
      <c r="P141" s="298"/>
      <c r="Q141" s="301"/>
    </row>
    <row r="142" spans="2:17" ht="33" customHeight="1" x14ac:dyDescent="0.25">
      <c r="B142" s="309" t="s">
        <v>180</v>
      </c>
      <c r="C142" s="153" t="s">
        <v>798</v>
      </c>
      <c r="D142" s="153" t="s">
        <v>188</v>
      </c>
      <c r="E142" s="163" t="s">
        <v>24</v>
      </c>
      <c r="F142" s="170" t="s">
        <v>799</v>
      </c>
      <c r="G142" s="303" t="s">
        <v>32</v>
      </c>
      <c r="H142" s="304" t="s">
        <v>11</v>
      </c>
      <c r="I142" s="305"/>
      <c r="J142" s="303"/>
      <c r="K142" s="207" t="s">
        <v>1358</v>
      </c>
      <c r="L142" s="207"/>
      <c r="M142" s="207"/>
      <c r="N142" s="207"/>
      <c r="O142" s="207"/>
      <c r="P142" s="303"/>
      <c r="Q142" s="306"/>
    </row>
    <row r="143" spans="2:17" ht="83.45" hidden="1" customHeight="1" x14ac:dyDescent="0.25">
      <c r="B143" s="309" t="s">
        <v>180</v>
      </c>
      <c r="C143" s="165" t="s">
        <v>800</v>
      </c>
      <c r="D143" s="165" t="s">
        <v>189</v>
      </c>
      <c r="E143" s="164" t="s">
        <v>25</v>
      </c>
      <c r="F143" s="165" t="s">
        <v>801</v>
      </c>
      <c r="G143" s="298" t="s">
        <v>32</v>
      </c>
      <c r="H143" s="304" t="s">
        <v>13</v>
      </c>
      <c r="I143" s="302"/>
      <c r="J143" s="298"/>
      <c r="K143" s="206"/>
      <c r="L143" s="206"/>
      <c r="M143" s="206"/>
      <c r="N143" s="206"/>
      <c r="O143" s="206"/>
      <c r="P143" s="298"/>
      <c r="Q143" s="301"/>
    </row>
    <row r="144" spans="2:17" ht="56.25" hidden="1" x14ac:dyDescent="0.25">
      <c r="B144" s="309" t="s">
        <v>180</v>
      </c>
      <c r="C144" s="158" t="s">
        <v>505</v>
      </c>
      <c r="D144" s="158" t="s">
        <v>190</v>
      </c>
      <c r="E144" s="163" t="s">
        <v>25</v>
      </c>
      <c r="F144" s="170" t="s">
        <v>802</v>
      </c>
      <c r="G144" s="303" t="s">
        <v>32</v>
      </c>
      <c r="H144" s="304" t="s">
        <v>13</v>
      </c>
      <c r="I144" s="305"/>
      <c r="J144" s="303"/>
      <c r="K144" s="207"/>
      <c r="L144" s="207"/>
      <c r="M144" s="207"/>
      <c r="N144" s="207"/>
      <c r="O144" s="207"/>
      <c r="P144" s="303"/>
      <c r="Q144" s="306"/>
    </row>
    <row r="145" spans="2:17" ht="56.25" hidden="1" x14ac:dyDescent="0.25">
      <c r="B145" s="309" t="s">
        <v>180</v>
      </c>
      <c r="C145" s="165" t="s">
        <v>803</v>
      </c>
      <c r="D145" s="165" t="s">
        <v>191</v>
      </c>
      <c r="E145" s="164" t="s">
        <v>24</v>
      </c>
      <c r="F145" s="171" t="s">
        <v>804</v>
      </c>
      <c r="G145" s="298" t="s">
        <v>32</v>
      </c>
      <c r="H145" s="299" t="s">
        <v>11</v>
      </c>
      <c r="I145" s="302"/>
      <c r="J145" s="298"/>
      <c r="K145" s="206"/>
      <c r="L145" s="206"/>
      <c r="M145" s="206"/>
      <c r="N145" s="206"/>
      <c r="O145" s="206" t="s">
        <v>1269</v>
      </c>
      <c r="P145" s="298"/>
      <c r="Q145" s="301"/>
    </row>
    <row r="146" spans="2:17" ht="45" hidden="1" x14ac:dyDescent="0.25">
      <c r="B146" s="309" t="s">
        <v>180</v>
      </c>
      <c r="C146" s="158" t="s">
        <v>805</v>
      </c>
      <c r="D146" s="158" t="s">
        <v>192</v>
      </c>
      <c r="E146" s="163" t="s">
        <v>24</v>
      </c>
      <c r="F146" s="170" t="s">
        <v>466</v>
      </c>
      <c r="G146" s="303" t="s">
        <v>32</v>
      </c>
      <c r="H146" s="304" t="s">
        <v>13</v>
      </c>
      <c r="I146" s="305"/>
      <c r="J146" s="303"/>
      <c r="K146" s="207"/>
      <c r="L146" s="207"/>
      <c r="M146" s="207"/>
      <c r="N146" s="207"/>
      <c r="O146" s="207"/>
      <c r="P146" s="303"/>
      <c r="Q146" s="306"/>
    </row>
    <row r="147" spans="2:17" ht="56.25" hidden="1" x14ac:dyDescent="0.25">
      <c r="B147" s="309" t="s">
        <v>180</v>
      </c>
      <c r="C147" s="158"/>
      <c r="D147" s="158" t="s">
        <v>303</v>
      </c>
      <c r="E147" s="163" t="s">
        <v>24</v>
      </c>
      <c r="F147" s="170" t="s">
        <v>806</v>
      </c>
      <c r="G147" s="303" t="s">
        <v>32</v>
      </c>
      <c r="H147" s="304" t="s">
        <v>13</v>
      </c>
      <c r="I147" s="305"/>
      <c r="J147" s="303"/>
      <c r="K147" s="207"/>
      <c r="L147" s="207"/>
      <c r="M147" s="207"/>
      <c r="N147" s="207"/>
      <c r="O147" s="207"/>
      <c r="P147" s="303"/>
      <c r="Q147" s="306"/>
    </row>
    <row r="148" spans="2:17" ht="56.25" x14ac:dyDescent="0.25">
      <c r="B148" s="297" t="s">
        <v>193</v>
      </c>
      <c r="C148" s="165" t="s">
        <v>807</v>
      </c>
      <c r="D148" s="165" t="s">
        <v>194</v>
      </c>
      <c r="E148" s="164" t="s">
        <v>24</v>
      </c>
      <c r="F148" s="171" t="s">
        <v>506</v>
      </c>
      <c r="G148" s="298" t="s">
        <v>32</v>
      </c>
      <c r="H148" s="299" t="s">
        <v>11</v>
      </c>
      <c r="I148" s="302"/>
      <c r="J148" s="298"/>
      <c r="K148" s="206" t="s">
        <v>1370</v>
      </c>
      <c r="L148" s="206"/>
      <c r="M148" s="206"/>
      <c r="N148" s="206"/>
      <c r="O148" s="206"/>
      <c r="P148" s="298"/>
      <c r="Q148" s="301"/>
    </row>
    <row r="149" spans="2:17" ht="56.25" hidden="1" x14ac:dyDescent="0.25">
      <c r="B149" s="297" t="s">
        <v>193</v>
      </c>
      <c r="C149" s="165"/>
      <c r="D149" s="165" t="s">
        <v>195</v>
      </c>
      <c r="E149" s="164" t="s">
        <v>24</v>
      </c>
      <c r="F149" s="171" t="s">
        <v>808</v>
      </c>
      <c r="G149" s="298" t="s">
        <v>32</v>
      </c>
      <c r="H149" s="299" t="s">
        <v>12</v>
      </c>
      <c r="I149" s="302"/>
      <c r="J149" s="298"/>
      <c r="K149" s="206"/>
      <c r="L149" s="206"/>
      <c r="M149" s="206"/>
      <c r="N149" s="206"/>
      <c r="O149" s="206"/>
      <c r="P149" s="298"/>
      <c r="Q149" s="301"/>
    </row>
    <row r="150" spans="2:17" ht="67.5" hidden="1" x14ac:dyDescent="0.25">
      <c r="B150" s="297" t="s">
        <v>193</v>
      </c>
      <c r="C150" s="165"/>
      <c r="D150" s="165" t="s">
        <v>196</v>
      </c>
      <c r="E150" s="164" t="s">
        <v>24</v>
      </c>
      <c r="F150" s="171" t="s">
        <v>507</v>
      </c>
      <c r="G150" s="298" t="s">
        <v>32</v>
      </c>
      <c r="H150" s="299" t="s">
        <v>12</v>
      </c>
      <c r="I150" s="302"/>
      <c r="J150" s="298"/>
      <c r="K150" s="206"/>
      <c r="L150" s="206"/>
      <c r="M150" s="206"/>
      <c r="N150" s="206"/>
      <c r="O150" s="206"/>
      <c r="P150" s="298"/>
      <c r="Q150" s="301"/>
    </row>
    <row r="151" spans="2:17" ht="151.5" hidden="1" customHeight="1" x14ac:dyDescent="0.25">
      <c r="B151" s="297" t="s">
        <v>193</v>
      </c>
      <c r="C151" s="158" t="s">
        <v>809</v>
      </c>
      <c r="D151" s="158" t="s">
        <v>197</v>
      </c>
      <c r="E151" s="163" t="s">
        <v>24</v>
      </c>
      <c r="F151" s="170" t="s">
        <v>810</v>
      </c>
      <c r="G151" s="303" t="s">
        <v>32</v>
      </c>
      <c r="H151" s="304" t="s">
        <v>11</v>
      </c>
      <c r="I151" s="305"/>
      <c r="J151" s="303"/>
      <c r="K151" s="207"/>
      <c r="L151" s="207"/>
      <c r="M151" s="207"/>
      <c r="N151" s="207"/>
      <c r="O151" s="207" t="s">
        <v>1269</v>
      </c>
      <c r="P151" s="303"/>
      <c r="Q151" s="306"/>
    </row>
    <row r="152" spans="2:17" ht="74.45" hidden="1" customHeight="1" x14ac:dyDescent="0.25">
      <c r="B152" s="297" t="s">
        <v>193</v>
      </c>
      <c r="C152" s="165" t="s">
        <v>811</v>
      </c>
      <c r="D152" s="165" t="s">
        <v>198</v>
      </c>
      <c r="E152" s="164" t="s">
        <v>24</v>
      </c>
      <c r="F152" s="171" t="s">
        <v>812</v>
      </c>
      <c r="G152" s="298" t="s">
        <v>32</v>
      </c>
      <c r="H152" s="299" t="s">
        <v>12</v>
      </c>
      <c r="I152" s="302"/>
      <c r="J152" s="298"/>
      <c r="K152" s="206"/>
      <c r="L152" s="206"/>
      <c r="M152" s="206"/>
      <c r="N152" s="206"/>
      <c r="O152" s="206"/>
      <c r="P152" s="298"/>
      <c r="Q152" s="301"/>
    </row>
    <row r="153" spans="2:17" ht="78.75" hidden="1" x14ac:dyDescent="0.25">
      <c r="B153" s="297" t="s">
        <v>193</v>
      </c>
      <c r="C153" s="165"/>
      <c r="D153" s="165" t="s">
        <v>199</v>
      </c>
      <c r="E153" s="164" t="s">
        <v>24</v>
      </c>
      <c r="F153" s="171" t="s">
        <v>813</v>
      </c>
      <c r="G153" s="298" t="s">
        <v>32</v>
      </c>
      <c r="H153" s="299" t="s">
        <v>11</v>
      </c>
      <c r="I153" s="302"/>
      <c r="J153" s="298"/>
      <c r="K153" s="206"/>
      <c r="L153" s="206"/>
      <c r="M153" s="206"/>
      <c r="N153" s="206"/>
      <c r="O153" s="206" t="s">
        <v>1269</v>
      </c>
      <c r="P153" s="298"/>
      <c r="Q153" s="301"/>
    </row>
    <row r="154" spans="2:17" ht="45" hidden="1" x14ac:dyDescent="0.25">
      <c r="B154" s="297" t="s">
        <v>193</v>
      </c>
      <c r="C154" s="165"/>
      <c r="D154" s="165" t="s">
        <v>200</v>
      </c>
      <c r="E154" s="164" t="s">
        <v>24</v>
      </c>
      <c r="F154" s="171" t="s">
        <v>814</v>
      </c>
      <c r="G154" s="298" t="s">
        <v>32</v>
      </c>
      <c r="H154" s="299" t="s">
        <v>13</v>
      </c>
      <c r="I154" s="302"/>
      <c r="J154" s="298"/>
      <c r="K154" s="206"/>
      <c r="L154" s="206"/>
      <c r="M154" s="206"/>
      <c r="N154" s="206"/>
      <c r="O154" s="206"/>
      <c r="P154" s="298"/>
      <c r="Q154" s="301"/>
    </row>
    <row r="155" spans="2:17" ht="33.75" hidden="1" x14ac:dyDescent="0.25">
      <c r="B155" s="297" t="s">
        <v>193</v>
      </c>
      <c r="C155" s="158" t="s">
        <v>815</v>
      </c>
      <c r="D155" s="158" t="s">
        <v>201</v>
      </c>
      <c r="E155" s="163" t="s">
        <v>24</v>
      </c>
      <c r="F155" s="170" t="s">
        <v>816</v>
      </c>
      <c r="G155" s="303" t="s">
        <v>32</v>
      </c>
      <c r="H155" s="304" t="s">
        <v>13</v>
      </c>
      <c r="I155" s="305"/>
      <c r="J155" s="303"/>
      <c r="K155" s="207"/>
      <c r="L155" s="207"/>
      <c r="M155" s="207"/>
      <c r="N155" s="207"/>
      <c r="O155" s="207"/>
      <c r="P155" s="303"/>
      <c r="Q155" s="306"/>
    </row>
    <row r="156" spans="2:17" ht="33.75" hidden="1" x14ac:dyDescent="0.25">
      <c r="B156" s="297" t="s">
        <v>193</v>
      </c>
      <c r="C156" s="158"/>
      <c r="D156" s="158" t="s">
        <v>508</v>
      </c>
      <c r="E156" s="163" t="s">
        <v>24</v>
      </c>
      <c r="F156" s="170" t="s">
        <v>817</v>
      </c>
      <c r="G156" s="303" t="s">
        <v>32</v>
      </c>
      <c r="H156" s="304" t="s">
        <v>13</v>
      </c>
      <c r="I156" s="305"/>
      <c r="J156" s="303"/>
      <c r="K156" s="207"/>
      <c r="L156" s="207"/>
      <c r="M156" s="207"/>
      <c r="N156" s="207"/>
      <c r="O156" s="207"/>
      <c r="P156" s="303"/>
      <c r="Q156" s="306"/>
    </row>
    <row r="157" spans="2:17" ht="56.25" x14ac:dyDescent="0.25">
      <c r="B157" s="309" t="s">
        <v>202</v>
      </c>
      <c r="C157" s="165" t="s">
        <v>818</v>
      </c>
      <c r="D157" s="165" t="s">
        <v>203</v>
      </c>
      <c r="E157" s="164" t="s">
        <v>24</v>
      </c>
      <c r="F157" s="171" t="s">
        <v>819</v>
      </c>
      <c r="G157" s="298" t="s">
        <v>32</v>
      </c>
      <c r="H157" s="299" t="s">
        <v>11</v>
      </c>
      <c r="I157" s="302"/>
      <c r="J157" s="298"/>
      <c r="K157" s="206" t="s">
        <v>1360</v>
      </c>
      <c r="L157" s="206"/>
      <c r="M157" s="206"/>
      <c r="N157" s="206"/>
      <c r="O157" s="206"/>
      <c r="P157" s="298"/>
      <c r="Q157" s="301"/>
    </row>
    <row r="158" spans="2:17" ht="56.25" x14ac:dyDescent="0.25">
      <c r="B158" s="309" t="s">
        <v>202</v>
      </c>
      <c r="C158" s="165"/>
      <c r="D158" s="165" t="s">
        <v>204</v>
      </c>
      <c r="E158" s="164" t="s">
        <v>24</v>
      </c>
      <c r="F158" s="171" t="s">
        <v>820</v>
      </c>
      <c r="G158" s="298" t="s">
        <v>32</v>
      </c>
      <c r="H158" s="299" t="s">
        <v>11</v>
      </c>
      <c r="I158" s="302"/>
      <c r="J158" s="298"/>
      <c r="K158" s="206" t="s">
        <v>1359</v>
      </c>
      <c r="L158" s="206"/>
      <c r="M158" s="206"/>
      <c r="N158" s="206"/>
      <c r="O158" s="206" t="s">
        <v>1269</v>
      </c>
      <c r="P158" s="298"/>
      <c r="Q158" s="301"/>
    </row>
    <row r="159" spans="2:17" ht="90" hidden="1" x14ac:dyDescent="0.25">
      <c r="B159" s="309" t="s">
        <v>202</v>
      </c>
      <c r="C159" s="165"/>
      <c r="D159" s="165" t="s">
        <v>205</v>
      </c>
      <c r="E159" s="164" t="s">
        <v>24</v>
      </c>
      <c r="F159" s="165" t="s">
        <v>821</v>
      </c>
      <c r="G159" s="298" t="s">
        <v>32</v>
      </c>
      <c r="H159" s="299" t="s">
        <v>12</v>
      </c>
      <c r="I159" s="302"/>
      <c r="J159" s="298"/>
      <c r="K159" s="206"/>
      <c r="L159" s="206"/>
      <c r="M159" s="206"/>
      <c r="N159" s="206"/>
      <c r="O159" s="206"/>
      <c r="P159" s="298"/>
      <c r="Q159" s="301"/>
    </row>
    <row r="160" spans="2:17" ht="33.75" hidden="1" x14ac:dyDescent="0.25">
      <c r="B160" s="309" t="s">
        <v>202</v>
      </c>
      <c r="C160" s="158" t="s">
        <v>822</v>
      </c>
      <c r="D160" s="158" t="s">
        <v>206</v>
      </c>
      <c r="E160" s="163" t="s">
        <v>24</v>
      </c>
      <c r="F160" s="170" t="s">
        <v>823</v>
      </c>
      <c r="G160" s="303" t="s">
        <v>32</v>
      </c>
      <c r="H160" s="304" t="s">
        <v>11</v>
      </c>
      <c r="I160" s="305"/>
      <c r="J160" s="303"/>
      <c r="K160" s="207"/>
      <c r="L160" s="207"/>
      <c r="M160" s="207"/>
      <c r="N160" s="207"/>
      <c r="O160" s="207" t="s">
        <v>1269</v>
      </c>
      <c r="P160" s="303"/>
      <c r="Q160" s="306"/>
    </row>
    <row r="161" spans="2:17" ht="33.75" hidden="1" x14ac:dyDescent="0.25">
      <c r="B161" s="309" t="s">
        <v>202</v>
      </c>
      <c r="C161" s="165" t="s">
        <v>824</v>
      </c>
      <c r="D161" s="165" t="s">
        <v>207</v>
      </c>
      <c r="E161" s="164" t="s">
        <v>24</v>
      </c>
      <c r="F161" s="171" t="s">
        <v>824</v>
      </c>
      <c r="G161" s="298" t="s">
        <v>32</v>
      </c>
      <c r="H161" s="299" t="s">
        <v>12</v>
      </c>
      <c r="I161" s="302"/>
      <c r="J161" s="298"/>
      <c r="K161" s="206"/>
      <c r="L161" s="206"/>
      <c r="M161" s="206"/>
      <c r="N161" s="206"/>
      <c r="O161" s="206"/>
      <c r="P161" s="298"/>
      <c r="Q161" s="301"/>
    </row>
    <row r="162" spans="2:17" ht="67.5" hidden="1" x14ac:dyDescent="0.25">
      <c r="B162" s="309" t="s">
        <v>202</v>
      </c>
      <c r="C162" s="158" t="s">
        <v>825</v>
      </c>
      <c r="D162" s="158" t="s">
        <v>208</v>
      </c>
      <c r="E162" s="163" t="s">
        <v>25</v>
      </c>
      <c r="F162" s="170" t="s">
        <v>826</v>
      </c>
      <c r="G162" s="303" t="s">
        <v>32</v>
      </c>
      <c r="H162" s="304" t="s">
        <v>13</v>
      </c>
      <c r="I162" s="305"/>
      <c r="J162" s="303"/>
      <c r="K162" s="207"/>
      <c r="L162" s="207"/>
      <c r="M162" s="207"/>
      <c r="N162" s="207"/>
      <c r="O162" s="207"/>
      <c r="P162" s="303"/>
      <c r="Q162" s="306"/>
    </row>
    <row r="163" spans="2:17" ht="146.25" hidden="1" x14ac:dyDescent="0.25">
      <c r="B163" s="309" t="s">
        <v>202</v>
      </c>
      <c r="C163" s="158"/>
      <c r="D163" s="158" t="s">
        <v>210</v>
      </c>
      <c r="E163" s="163" t="s">
        <v>25</v>
      </c>
      <c r="F163" s="170" t="s">
        <v>827</v>
      </c>
      <c r="G163" s="303" t="s">
        <v>32</v>
      </c>
      <c r="H163" s="304" t="s">
        <v>11</v>
      </c>
      <c r="I163" s="305"/>
      <c r="J163" s="303"/>
      <c r="K163" s="207"/>
      <c r="L163" s="207"/>
      <c r="M163" s="207"/>
      <c r="N163" s="207"/>
      <c r="O163" s="207" t="s">
        <v>1269</v>
      </c>
      <c r="P163" s="303"/>
      <c r="Q163" s="306"/>
    </row>
    <row r="164" spans="2:17" ht="146.25" hidden="1" x14ac:dyDescent="0.25">
      <c r="B164" s="309" t="s">
        <v>202</v>
      </c>
      <c r="C164" s="158"/>
      <c r="D164" s="158" t="s">
        <v>211</v>
      </c>
      <c r="E164" s="163" t="s">
        <v>25</v>
      </c>
      <c r="F164" s="170" t="s">
        <v>828</v>
      </c>
      <c r="G164" s="303" t="s">
        <v>32</v>
      </c>
      <c r="H164" s="304" t="s">
        <v>12</v>
      </c>
      <c r="I164" s="305"/>
      <c r="J164" s="303"/>
      <c r="K164" s="207"/>
      <c r="L164" s="207"/>
      <c r="M164" s="207"/>
      <c r="N164" s="207"/>
      <c r="O164" s="207"/>
      <c r="P164" s="303"/>
      <c r="Q164" s="306"/>
    </row>
    <row r="165" spans="2:17" ht="67.5" hidden="1" customHeight="1" x14ac:dyDescent="0.25">
      <c r="B165" s="309" t="s">
        <v>202</v>
      </c>
      <c r="C165" s="165" t="s">
        <v>829</v>
      </c>
      <c r="D165" s="165" t="s">
        <v>209</v>
      </c>
      <c r="E165" s="164" t="s">
        <v>25</v>
      </c>
      <c r="F165" s="171" t="s">
        <v>830</v>
      </c>
      <c r="G165" s="298" t="s">
        <v>32</v>
      </c>
      <c r="H165" s="299" t="s">
        <v>12</v>
      </c>
      <c r="I165" s="302"/>
      <c r="J165" s="298"/>
      <c r="K165" s="206"/>
      <c r="L165" s="206"/>
      <c r="M165" s="206"/>
      <c r="N165" s="206"/>
      <c r="O165" s="206"/>
      <c r="P165" s="298"/>
      <c r="Q165" s="301"/>
    </row>
    <row r="166" spans="2:17" ht="65.45" hidden="1" customHeight="1" x14ac:dyDescent="0.25">
      <c r="B166" s="309" t="s">
        <v>202</v>
      </c>
      <c r="C166" s="165"/>
      <c r="D166" s="165" t="s">
        <v>212</v>
      </c>
      <c r="E166" s="164" t="s">
        <v>25</v>
      </c>
      <c r="F166" s="171" t="s">
        <v>831</v>
      </c>
      <c r="G166" s="298" t="s">
        <v>32</v>
      </c>
      <c r="H166" s="299" t="s">
        <v>12</v>
      </c>
      <c r="I166" s="302"/>
      <c r="J166" s="298"/>
      <c r="K166" s="206"/>
      <c r="L166" s="206"/>
      <c r="M166" s="206"/>
      <c r="N166" s="206"/>
      <c r="O166" s="206"/>
      <c r="P166" s="298"/>
      <c r="Q166" s="301"/>
    </row>
    <row r="167" spans="2:17" ht="90" hidden="1" x14ac:dyDescent="0.25">
      <c r="B167" s="309" t="s">
        <v>202</v>
      </c>
      <c r="C167" s="165"/>
      <c r="D167" s="165" t="s">
        <v>213</v>
      </c>
      <c r="E167" s="164" t="s">
        <v>25</v>
      </c>
      <c r="F167" s="171" t="s">
        <v>832</v>
      </c>
      <c r="G167" s="298" t="s">
        <v>32</v>
      </c>
      <c r="H167" s="299" t="s">
        <v>13</v>
      </c>
      <c r="I167" s="302"/>
      <c r="J167" s="298"/>
      <c r="K167" s="206"/>
      <c r="L167" s="206"/>
      <c r="M167" s="206"/>
      <c r="N167" s="206"/>
      <c r="O167" s="206"/>
      <c r="P167" s="298"/>
      <c r="Q167" s="301"/>
    </row>
    <row r="168" spans="2:17" ht="123.75" hidden="1" x14ac:dyDescent="0.25">
      <c r="B168" s="309" t="s">
        <v>202</v>
      </c>
      <c r="C168" s="158" t="s">
        <v>833</v>
      </c>
      <c r="D168" s="158" t="s">
        <v>214</v>
      </c>
      <c r="E168" s="163" t="s">
        <v>24</v>
      </c>
      <c r="F168" s="170" t="s">
        <v>834</v>
      </c>
      <c r="G168" s="303" t="s">
        <v>32</v>
      </c>
      <c r="H168" s="304" t="s">
        <v>13</v>
      </c>
      <c r="I168" s="305"/>
      <c r="J168" s="303"/>
      <c r="K168" s="207"/>
      <c r="L168" s="207"/>
      <c r="M168" s="207"/>
      <c r="N168" s="207"/>
      <c r="O168" s="207"/>
      <c r="P168" s="303"/>
      <c r="Q168" s="306"/>
    </row>
    <row r="169" spans="2:17" ht="67.5" hidden="1" x14ac:dyDescent="0.25">
      <c r="B169" s="309" t="s">
        <v>202</v>
      </c>
      <c r="C169" s="165" t="s">
        <v>835</v>
      </c>
      <c r="D169" s="165" t="s">
        <v>215</v>
      </c>
      <c r="E169" s="164" t="s">
        <v>24</v>
      </c>
      <c r="F169" s="171" t="s">
        <v>836</v>
      </c>
      <c r="G169" s="298" t="s">
        <v>32</v>
      </c>
      <c r="H169" s="299" t="s">
        <v>11</v>
      </c>
      <c r="I169" s="302"/>
      <c r="J169" s="298"/>
      <c r="K169" s="206"/>
      <c r="L169" s="206"/>
      <c r="M169" s="206"/>
      <c r="N169" s="206"/>
      <c r="O169" s="206" t="s">
        <v>1269</v>
      </c>
      <c r="P169" s="298"/>
      <c r="Q169" s="301"/>
    </row>
    <row r="170" spans="2:17" ht="123.75" hidden="1" x14ac:dyDescent="0.25">
      <c r="B170" s="309" t="s">
        <v>202</v>
      </c>
      <c r="C170" s="158" t="s">
        <v>509</v>
      </c>
      <c r="D170" s="158" t="s">
        <v>216</v>
      </c>
      <c r="E170" s="163" t="s">
        <v>24</v>
      </c>
      <c r="F170" s="158" t="s">
        <v>837</v>
      </c>
      <c r="G170" s="303" t="s">
        <v>32</v>
      </c>
      <c r="H170" s="304" t="s">
        <v>12</v>
      </c>
      <c r="I170" s="305"/>
      <c r="J170" s="303"/>
      <c r="K170" s="207"/>
      <c r="L170" s="207"/>
      <c r="M170" s="207"/>
      <c r="N170" s="207"/>
      <c r="O170" s="207"/>
      <c r="P170" s="303"/>
      <c r="Q170" s="306"/>
    </row>
    <row r="171" spans="2:17" ht="56.25" hidden="1" x14ac:dyDescent="0.25">
      <c r="B171" s="309" t="s">
        <v>202</v>
      </c>
      <c r="C171" s="165" t="s">
        <v>838</v>
      </c>
      <c r="D171" s="165" t="s">
        <v>217</v>
      </c>
      <c r="E171" s="164" t="s">
        <v>24</v>
      </c>
      <c r="F171" s="171" t="s">
        <v>840</v>
      </c>
      <c r="G171" s="298" t="s">
        <v>32</v>
      </c>
      <c r="H171" s="299" t="s">
        <v>12</v>
      </c>
      <c r="I171" s="302"/>
      <c r="J171" s="298"/>
      <c r="K171" s="206"/>
      <c r="L171" s="206"/>
      <c r="M171" s="206"/>
      <c r="N171" s="206"/>
      <c r="O171" s="206"/>
      <c r="P171" s="298"/>
      <c r="Q171" s="301"/>
    </row>
    <row r="172" spans="2:17" ht="56.25" hidden="1" x14ac:dyDescent="0.25">
      <c r="B172" s="309" t="s">
        <v>202</v>
      </c>
      <c r="C172" s="165"/>
      <c r="D172" s="165" t="s">
        <v>510</v>
      </c>
      <c r="E172" s="164" t="s">
        <v>24</v>
      </c>
      <c r="F172" s="171" t="s">
        <v>841</v>
      </c>
      <c r="G172" s="298" t="s">
        <v>32</v>
      </c>
      <c r="H172" s="299" t="s">
        <v>12</v>
      </c>
      <c r="I172" s="302"/>
      <c r="J172" s="298"/>
      <c r="K172" s="206"/>
      <c r="L172" s="206"/>
      <c r="M172" s="206"/>
      <c r="N172" s="206"/>
      <c r="O172" s="206"/>
      <c r="P172" s="298"/>
      <c r="Q172" s="301"/>
    </row>
    <row r="173" spans="2:17" ht="45" hidden="1" x14ac:dyDescent="0.25">
      <c r="B173" s="309" t="s">
        <v>202</v>
      </c>
      <c r="C173" s="165"/>
      <c r="D173" s="165" t="s">
        <v>511</v>
      </c>
      <c r="E173" s="164" t="s">
        <v>24</v>
      </c>
      <c r="F173" s="171" t="s">
        <v>842</v>
      </c>
      <c r="G173" s="298" t="s">
        <v>32</v>
      </c>
      <c r="H173" s="299" t="s">
        <v>13</v>
      </c>
      <c r="I173" s="302"/>
      <c r="J173" s="298"/>
      <c r="K173" s="206"/>
      <c r="L173" s="206"/>
      <c r="M173" s="206"/>
      <c r="N173" s="206"/>
      <c r="O173" s="206"/>
      <c r="P173" s="298"/>
      <c r="Q173" s="301"/>
    </row>
    <row r="174" spans="2:17" ht="45" hidden="1" x14ac:dyDescent="0.25">
      <c r="B174" s="309" t="s">
        <v>202</v>
      </c>
      <c r="C174" s="165"/>
      <c r="D174" s="165" t="s">
        <v>512</v>
      </c>
      <c r="E174" s="164" t="s">
        <v>24</v>
      </c>
      <c r="F174" s="171" t="s">
        <v>843</v>
      </c>
      <c r="G174" s="298" t="s">
        <v>32</v>
      </c>
      <c r="H174" s="299" t="s">
        <v>13</v>
      </c>
      <c r="I174" s="302"/>
      <c r="J174" s="298"/>
      <c r="K174" s="206"/>
      <c r="L174" s="206"/>
      <c r="M174" s="206"/>
      <c r="N174" s="206"/>
      <c r="O174" s="206"/>
      <c r="P174" s="298"/>
      <c r="Q174" s="301"/>
    </row>
    <row r="175" spans="2:17" ht="56.25" hidden="1" x14ac:dyDescent="0.25">
      <c r="B175" s="309" t="s">
        <v>202</v>
      </c>
      <c r="C175" s="158" t="s">
        <v>839</v>
      </c>
      <c r="D175" s="158" t="s">
        <v>218</v>
      </c>
      <c r="E175" s="163" t="s">
        <v>24</v>
      </c>
      <c r="F175" s="170" t="s">
        <v>844</v>
      </c>
      <c r="G175" s="303" t="s">
        <v>32</v>
      </c>
      <c r="H175" s="304" t="s">
        <v>12</v>
      </c>
      <c r="I175" s="305"/>
      <c r="J175" s="303"/>
      <c r="K175" s="207"/>
      <c r="L175" s="207"/>
      <c r="M175" s="207"/>
      <c r="N175" s="207"/>
      <c r="O175" s="207"/>
      <c r="P175" s="303"/>
      <c r="Q175" s="306"/>
    </row>
    <row r="176" spans="2:17" ht="56.25" hidden="1" x14ac:dyDescent="0.25">
      <c r="B176" s="309" t="s">
        <v>202</v>
      </c>
      <c r="C176" s="158"/>
      <c r="D176" s="158" t="s">
        <v>513</v>
      </c>
      <c r="E176" s="163" t="s">
        <v>24</v>
      </c>
      <c r="F176" s="170" t="s">
        <v>845</v>
      </c>
      <c r="G176" s="303" t="s">
        <v>32</v>
      </c>
      <c r="H176" s="304" t="s">
        <v>12</v>
      </c>
      <c r="I176" s="305"/>
      <c r="J176" s="303"/>
      <c r="K176" s="207"/>
      <c r="L176" s="207"/>
      <c r="M176" s="207"/>
      <c r="N176" s="207"/>
      <c r="O176" s="207"/>
      <c r="P176" s="303"/>
      <c r="Q176" s="306"/>
    </row>
    <row r="177" spans="2:17" ht="56.25" hidden="1" x14ac:dyDescent="0.25">
      <c r="B177" s="309" t="s">
        <v>202</v>
      </c>
      <c r="C177" s="158"/>
      <c r="D177" s="158" t="s">
        <v>514</v>
      </c>
      <c r="E177" s="163" t="s">
        <v>24</v>
      </c>
      <c r="F177" s="170" t="s">
        <v>846</v>
      </c>
      <c r="G177" s="303" t="s">
        <v>32</v>
      </c>
      <c r="H177" s="304" t="s">
        <v>13</v>
      </c>
      <c r="I177" s="305"/>
      <c r="J177" s="303"/>
      <c r="K177" s="207"/>
      <c r="L177" s="207"/>
      <c r="M177" s="207"/>
      <c r="N177" s="207"/>
      <c r="O177" s="207"/>
      <c r="P177" s="303"/>
      <c r="Q177" s="306"/>
    </row>
    <row r="178" spans="2:17" ht="56.25" hidden="1" x14ac:dyDescent="0.25">
      <c r="B178" s="309" t="s">
        <v>202</v>
      </c>
      <c r="C178" s="158"/>
      <c r="D178" s="158" t="s">
        <v>515</v>
      </c>
      <c r="E178" s="163" t="s">
        <v>24</v>
      </c>
      <c r="F178" s="170" t="s">
        <v>847</v>
      </c>
      <c r="G178" s="303" t="s">
        <v>32</v>
      </c>
      <c r="H178" s="304" t="s">
        <v>13</v>
      </c>
      <c r="I178" s="305"/>
      <c r="J178" s="303"/>
      <c r="K178" s="207"/>
      <c r="L178" s="207"/>
      <c r="M178" s="207"/>
      <c r="N178" s="207"/>
      <c r="O178" s="207"/>
      <c r="P178" s="303"/>
      <c r="Q178" s="306"/>
    </row>
    <row r="179" spans="2:17" ht="78" hidden="1" customHeight="1" x14ac:dyDescent="0.25">
      <c r="B179" s="309" t="s">
        <v>202</v>
      </c>
      <c r="C179" s="165" t="s">
        <v>848</v>
      </c>
      <c r="D179" s="165" t="s">
        <v>219</v>
      </c>
      <c r="E179" s="164" t="s">
        <v>25</v>
      </c>
      <c r="F179" s="171" t="s">
        <v>849</v>
      </c>
      <c r="G179" s="298" t="s">
        <v>32</v>
      </c>
      <c r="H179" s="299" t="s">
        <v>12</v>
      </c>
      <c r="I179" s="302"/>
      <c r="J179" s="298"/>
      <c r="K179" s="206"/>
      <c r="L179" s="206"/>
      <c r="M179" s="206"/>
      <c r="N179" s="206"/>
      <c r="O179" s="206"/>
      <c r="P179" s="298"/>
      <c r="Q179" s="301"/>
    </row>
    <row r="180" spans="2:17" ht="75.95" hidden="1" customHeight="1" x14ac:dyDescent="0.25">
      <c r="B180" s="309" t="s">
        <v>202</v>
      </c>
      <c r="C180" s="165"/>
      <c r="D180" s="165" t="s">
        <v>516</v>
      </c>
      <c r="E180" s="164" t="s">
        <v>25</v>
      </c>
      <c r="F180" s="171" t="s">
        <v>850</v>
      </c>
      <c r="G180" s="311" t="s">
        <v>32</v>
      </c>
      <c r="H180" s="299" t="s">
        <v>13</v>
      </c>
      <c r="I180" s="206"/>
      <c r="J180" s="311"/>
      <c r="K180" s="206"/>
      <c r="L180" s="206"/>
      <c r="M180" s="206"/>
      <c r="N180" s="206"/>
      <c r="O180" s="206"/>
      <c r="P180" s="311"/>
      <c r="Q180" s="312"/>
    </row>
    <row r="181" spans="2:17" ht="135" hidden="1" x14ac:dyDescent="0.25">
      <c r="B181" s="309" t="s">
        <v>202</v>
      </c>
      <c r="C181" s="158" t="s">
        <v>851</v>
      </c>
      <c r="D181" s="158" t="s">
        <v>220</v>
      </c>
      <c r="E181" s="163" t="s">
        <v>25</v>
      </c>
      <c r="F181" s="170" t="s">
        <v>852</v>
      </c>
      <c r="G181" s="313" t="s">
        <v>32</v>
      </c>
      <c r="H181" s="304" t="s">
        <v>12</v>
      </c>
      <c r="I181" s="207"/>
      <c r="J181" s="313"/>
      <c r="K181" s="207"/>
      <c r="L181" s="207"/>
      <c r="M181" s="207"/>
      <c r="N181" s="207"/>
      <c r="O181" s="207"/>
      <c r="P181" s="313"/>
      <c r="Q181" s="314"/>
    </row>
    <row r="182" spans="2:17" ht="67.5" hidden="1" x14ac:dyDescent="0.25">
      <c r="B182" s="309" t="s">
        <v>202</v>
      </c>
      <c r="C182" s="165" t="s">
        <v>853</v>
      </c>
      <c r="D182" s="165" t="s">
        <v>221</v>
      </c>
      <c r="E182" s="164" t="s">
        <v>25</v>
      </c>
      <c r="F182" s="171" t="s">
        <v>854</v>
      </c>
      <c r="G182" s="311" t="s">
        <v>32</v>
      </c>
      <c r="H182" s="299" t="s">
        <v>13</v>
      </c>
      <c r="I182" s="206"/>
      <c r="J182" s="311"/>
      <c r="K182" s="206"/>
      <c r="L182" s="206"/>
      <c r="M182" s="206"/>
      <c r="N182" s="206"/>
      <c r="O182" s="206"/>
      <c r="P182" s="311"/>
      <c r="Q182" s="312"/>
    </row>
    <row r="183" spans="2:17" ht="45" hidden="1" x14ac:dyDescent="0.25">
      <c r="B183" s="309" t="s">
        <v>202</v>
      </c>
      <c r="C183" s="165"/>
      <c r="D183" s="165" t="s">
        <v>517</v>
      </c>
      <c r="E183" s="164" t="s">
        <v>25</v>
      </c>
      <c r="F183" s="171" t="s">
        <v>855</v>
      </c>
      <c r="G183" s="311" t="s">
        <v>32</v>
      </c>
      <c r="H183" s="299" t="s">
        <v>13</v>
      </c>
      <c r="I183" s="206"/>
      <c r="J183" s="311"/>
      <c r="K183" s="206"/>
      <c r="L183" s="206"/>
      <c r="M183" s="206"/>
      <c r="N183" s="206"/>
      <c r="O183" s="206"/>
      <c r="P183" s="311"/>
      <c r="Q183" s="312"/>
    </row>
    <row r="184" spans="2:17" ht="168.75" hidden="1" x14ac:dyDescent="0.25">
      <c r="B184" s="309" t="s">
        <v>202</v>
      </c>
      <c r="C184" s="165"/>
      <c r="D184" s="165" t="s">
        <v>518</v>
      </c>
      <c r="E184" s="164" t="s">
        <v>25</v>
      </c>
      <c r="F184" s="171" t="s">
        <v>856</v>
      </c>
      <c r="G184" s="311" t="s">
        <v>32</v>
      </c>
      <c r="H184" s="299" t="s">
        <v>13</v>
      </c>
      <c r="I184" s="206"/>
      <c r="J184" s="311"/>
      <c r="K184" s="206"/>
      <c r="L184" s="206"/>
      <c r="M184" s="206"/>
      <c r="N184" s="206"/>
      <c r="O184" s="206"/>
      <c r="P184" s="311"/>
      <c r="Q184" s="312"/>
    </row>
    <row r="185" spans="2:17" ht="134.1" hidden="1" customHeight="1" x14ac:dyDescent="0.25">
      <c r="B185" s="309" t="s">
        <v>202</v>
      </c>
      <c r="C185" s="158" t="s">
        <v>519</v>
      </c>
      <c r="D185" s="158" t="s">
        <v>222</v>
      </c>
      <c r="E185" s="163" t="s">
        <v>24</v>
      </c>
      <c r="F185" s="170" t="s">
        <v>857</v>
      </c>
      <c r="G185" s="313" t="s">
        <v>32</v>
      </c>
      <c r="H185" s="304" t="s">
        <v>13</v>
      </c>
      <c r="I185" s="207"/>
      <c r="J185" s="313"/>
      <c r="K185" s="207"/>
      <c r="L185" s="207"/>
      <c r="M185" s="207"/>
      <c r="N185" s="207"/>
      <c r="O185" s="207"/>
      <c r="P185" s="313"/>
      <c r="Q185" s="314"/>
    </row>
    <row r="186" spans="2:17" ht="134.44999999999999" hidden="1" customHeight="1" x14ac:dyDescent="0.25">
      <c r="B186" s="309" t="s">
        <v>202</v>
      </c>
      <c r="C186" s="158"/>
      <c r="D186" s="158" t="s">
        <v>223</v>
      </c>
      <c r="E186" s="163" t="s">
        <v>24</v>
      </c>
      <c r="F186" s="170" t="s">
        <v>858</v>
      </c>
      <c r="G186" s="313" t="s">
        <v>32</v>
      </c>
      <c r="H186" s="304" t="s">
        <v>13</v>
      </c>
      <c r="I186" s="207"/>
      <c r="J186" s="313"/>
      <c r="K186" s="207"/>
      <c r="L186" s="207"/>
      <c r="M186" s="207"/>
      <c r="N186" s="207"/>
      <c r="O186" s="207"/>
      <c r="P186" s="313"/>
      <c r="Q186" s="314"/>
    </row>
    <row r="187" spans="2:17" ht="131.1" hidden="1" customHeight="1" x14ac:dyDescent="0.25">
      <c r="B187" s="297" t="s">
        <v>4</v>
      </c>
      <c r="C187" s="165" t="s">
        <v>859</v>
      </c>
      <c r="D187" s="165" t="s">
        <v>224</v>
      </c>
      <c r="E187" s="164" t="s">
        <v>24</v>
      </c>
      <c r="F187" s="165" t="s">
        <v>860</v>
      </c>
      <c r="G187" s="311" t="s">
        <v>32</v>
      </c>
      <c r="H187" s="299" t="s">
        <v>12</v>
      </c>
      <c r="I187" s="206"/>
      <c r="J187" s="311"/>
      <c r="K187" s="206"/>
      <c r="L187" s="206"/>
      <c r="M187" s="206"/>
      <c r="N187" s="206"/>
      <c r="O187" s="206"/>
      <c r="P187" s="311"/>
      <c r="Q187" s="312"/>
    </row>
    <row r="188" spans="2:17" ht="67.5" hidden="1" x14ac:dyDescent="0.25">
      <c r="B188" s="297" t="s">
        <v>4</v>
      </c>
      <c r="C188" s="165"/>
      <c r="D188" s="165" t="s">
        <v>225</v>
      </c>
      <c r="E188" s="164" t="s">
        <v>24</v>
      </c>
      <c r="F188" s="165" t="s">
        <v>861</v>
      </c>
      <c r="G188" s="311" t="s">
        <v>32</v>
      </c>
      <c r="H188" s="299" t="s">
        <v>12</v>
      </c>
      <c r="I188" s="206"/>
      <c r="J188" s="311"/>
      <c r="K188" s="206"/>
      <c r="L188" s="206"/>
      <c r="M188" s="206"/>
      <c r="N188" s="206"/>
      <c r="O188" s="206"/>
      <c r="P188" s="311"/>
      <c r="Q188" s="312"/>
    </row>
    <row r="189" spans="2:17" ht="180" hidden="1" x14ac:dyDescent="0.25">
      <c r="B189" s="297" t="s">
        <v>4</v>
      </c>
      <c r="C189" s="165"/>
      <c r="D189" s="165" t="s">
        <v>226</v>
      </c>
      <c r="E189" s="164" t="s">
        <v>24</v>
      </c>
      <c r="F189" s="165" t="s">
        <v>862</v>
      </c>
      <c r="G189" s="311" t="s">
        <v>32</v>
      </c>
      <c r="H189" s="299" t="s">
        <v>13</v>
      </c>
      <c r="I189" s="302"/>
      <c r="J189" s="311"/>
      <c r="K189" s="208"/>
      <c r="L189" s="208"/>
      <c r="M189" s="208"/>
      <c r="N189" s="208"/>
      <c r="O189" s="208"/>
      <c r="P189" s="311"/>
      <c r="Q189" s="312"/>
    </row>
    <row r="190" spans="2:17" ht="33.75" hidden="1" x14ac:dyDescent="0.25">
      <c r="B190" s="297" t="s">
        <v>4</v>
      </c>
      <c r="C190" s="158" t="s">
        <v>863</v>
      </c>
      <c r="D190" s="158" t="s">
        <v>227</v>
      </c>
      <c r="E190" s="163" t="s">
        <v>24</v>
      </c>
      <c r="F190" s="170" t="s">
        <v>520</v>
      </c>
      <c r="G190" s="313" t="s">
        <v>32</v>
      </c>
      <c r="H190" s="304" t="s">
        <v>12</v>
      </c>
      <c r="I190" s="305"/>
      <c r="J190" s="313"/>
      <c r="K190" s="209"/>
      <c r="L190" s="209"/>
      <c r="M190" s="209"/>
      <c r="N190" s="209"/>
      <c r="O190" s="209"/>
      <c r="P190" s="313"/>
      <c r="Q190" s="314"/>
    </row>
    <row r="191" spans="2:17" ht="33.75" hidden="1" x14ac:dyDescent="0.25">
      <c r="B191" s="297" t="s">
        <v>4</v>
      </c>
      <c r="C191" s="158"/>
      <c r="D191" s="158" t="s">
        <v>229</v>
      </c>
      <c r="E191" s="163" t="s">
        <v>24</v>
      </c>
      <c r="F191" s="170" t="s">
        <v>233</v>
      </c>
      <c r="G191" s="313" t="s">
        <v>32</v>
      </c>
      <c r="H191" s="304" t="s">
        <v>13</v>
      </c>
      <c r="I191" s="305"/>
      <c r="J191" s="313"/>
      <c r="K191" s="209"/>
      <c r="L191" s="209"/>
      <c r="M191" s="209"/>
      <c r="N191" s="209"/>
      <c r="O191" s="209"/>
      <c r="P191" s="313"/>
      <c r="Q191" s="314"/>
    </row>
    <row r="192" spans="2:17" ht="45" hidden="1" x14ac:dyDescent="0.25">
      <c r="B192" s="297" t="s">
        <v>4</v>
      </c>
      <c r="C192" s="158"/>
      <c r="D192" s="158" t="s">
        <v>230</v>
      </c>
      <c r="E192" s="163" t="s">
        <v>24</v>
      </c>
      <c r="F192" s="170" t="s">
        <v>864</v>
      </c>
      <c r="G192" s="313" t="s">
        <v>32</v>
      </c>
      <c r="H192" s="304" t="s">
        <v>13</v>
      </c>
      <c r="I192" s="209"/>
      <c r="J192" s="313"/>
      <c r="K192" s="209"/>
      <c r="L192" s="209"/>
      <c r="M192" s="209"/>
      <c r="N192" s="209"/>
      <c r="O192" s="209"/>
      <c r="P192" s="313"/>
      <c r="Q192" s="314"/>
    </row>
    <row r="193" spans="2:17" ht="45" hidden="1" x14ac:dyDescent="0.25">
      <c r="B193" s="297" t="s">
        <v>4</v>
      </c>
      <c r="C193" s="158"/>
      <c r="D193" s="158" t="s">
        <v>231</v>
      </c>
      <c r="E193" s="163" t="s">
        <v>24</v>
      </c>
      <c r="F193" s="170" t="s">
        <v>865</v>
      </c>
      <c r="G193" s="313" t="s">
        <v>32</v>
      </c>
      <c r="H193" s="304" t="s">
        <v>13</v>
      </c>
      <c r="I193" s="209"/>
      <c r="J193" s="313"/>
      <c r="K193" s="209"/>
      <c r="L193" s="209"/>
      <c r="M193" s="209"/>
      <c r="N193" s="209"/>
      <c r="O193" s="209"/>
      <c r="P193" s="313"/>
      <c r="Q193" s="314"/>
    </row>
    <row r="194" spans="2:17" ht="141" hidden="1" customHeight="1" x14ac:dyDescent="0.25">
      <c r="B194" s="297" t="s">
        <v>4</v>
      </c>
      <c r="C194" s="158"/>
      <c r="D194" s="158" t="s">
        <v>521</v>
      </c>
      <c r="E194" s="163" t="s">
        <v>24</v>
      </c>
      <c r="F194" s="170" t="s">
        <v>866</v>
      </c>
      <c r="G194" s="313" t="s">
        <v>32</v>
      </c>
      <c r="H194" s="304" t="s">
        <v>13</v>
      </c>
      <c r="I194" s="209"/>
      <c r="J194" s="313"/>
      <c r="K194" s="209"/>
      <c r="L194" s="209"/>
      <c r="M194" s="209"/>
      <c r="N194" s="209"/>
      <c r="O194" s="209"/>
      <c r="P194" s="313"/>
      <c r="Q194" s="314"/>
    </row>
    <row r="195" spans="2:17" ht="45" hidden="1" x14ac:dyDescent="0.25">
      <c r="B195" s="297" t="s">
        <v>4</v>
      </c>
      <c r="C195" s="158"/>
      <c r="D195" s="158" t="s">
        <v>522</v>
      </c>
      <c r="E195" s="163" t="s">
        <v>24</v>
      </c>
      <c r="F195" s="170" t="s">
        <v>523</v>
      </c>
      <c r="G195" s="313" t="s">
        <v>32</v>
      </c>
      <c r="H195" s="304" t="s">
        <v>13</v>
      </c>
      <c r="I195" s="209"/>
      <c r="J195" s="313"/>
      <c r="K195" s="209"/>
      <c r="L195" s="209"/>
      <c r="M195" s="209"/>
      <c r="N195" s="209"/>
      <c r="O195" s="209"/>
      <c r="P195" s="313"/>
      <c r="Q195" s="314"/>
    </row>
    <row r="196" spans="2:17" ht="56.25" hidden="1" x14ac:dyDescent="0.25">
      <c r="B196" s="297" t="s">
        <v>4</v>
      </c>
      <c r="C196" s="165" t="s">
        <v>950</v>
      </c>
      <c r="D196" s="165" t="s">
        <v>228</v>
      </c>
      <c r="E196" s="164" t="s">
        <v>25</v>
      </c>
      <c r="F196" s="171" t="s">
        <v>234</v>
      </c>
      <c r="G196" s="311" t="s">
        <v>32</v>
      </c>
      <c r="H196" s="299" t="s">
        <v>13</v>
      </c>
      <c r="I196" s="208"/>
      <c r="J196" s="311"/>
      <c r="K196" s="208"/>
      <c r="L196" s="208"/>
      <c r="M196" s="208"/>
      <c r="N196" s="208"/>
      <c r="O196" s="208"/>
      <c r="P196" s="311"/>
      <c r="Q196" s="312"/>
    </row>
    <row r="197" spans="2:17" ht="45" hidden="1" x14ac:dyDescent="0.25">
      <c r="B197" s="297" t="s">
        <v>4</v>
      </c>
      <c r="C197" s="165"/>
      <c r="D197" s="165" t="s">
        <v>232</v>
      </c>
      <c r="E197" s="164" t="s">
        <v>25</v>
      </c>
      <c r="F197" s="171" t="s">
        <v>235</v>
      </c>
      <c r="G197" s="311" t="s">
        <v>32</v>
      </c>
      <c r="H197" s="299" t="s">
        <v>13</v>
      </c>
      <c r="I197" s="208"/>
      <c r="J197" s="311"/>
      <c r="K197" s="208"/>
      <c r="L197" s="208"/>
      <c r="M197" s="208"/>
      <c r="N197" s="208"/>
      <c r="O197" s="208"/>
      <c r="P197" s="311"/>
      <c r="Q197" s="312"/>
    </row>
    <row r="198" spans="2:17" ht="33.75" hidden="1" x14ac:dyDescent="0.25">
      <c r="B198" s="297" t="s">
        <v>4</v>
      </c>
      <c r="C198" s="158" t="s">
        <v>524</v>
      </c>
      <c r="D198" s="158" t="s">
        <v>236</v>
      </c>
      <c r="E198" s="163" t="s">
        <v>25</v>
      </c>
      <c r="F198" s="170" t="s">
        <v>867</v>
      </c>
      <c r="G198" s="313" t="s">
        <v>32</v>
      </c>
      <c r="H198" s="304" t="s">
        <v>13</v>
      </c>
      <c r="I198" s="209"/>
      <c r="J198" s="313"/>
      <c r="K198" s="209"/>
      <c r="L198" s="209"/>
      <c r="M198" s="209"/>
      <c r="N198" s="209"/>
      <c r="O198" s="209"/>
      <c r="P198" s="313"/>
      <c r="Q198" s="314"/>
    </row>
    <row r="199" spans="2:17" ht="144" hidden="1" customHeight="1" x14ac:dyDescent="0.25">
      <c r="B199" s="297" t="s">
        <v>4</v>
      </c>
      <c r="C199" s="158"/>
      <c r="D199" s="158" t="s">
        <v>525</v>
      </c>
      <c r="E199" s="163" t="s">
        <v>25</v>
      </c>
      <c r="F199" s="170" t="s">
        <v>868</v>
      </c>
      <c r="G199" s="313" t="s">
        <v>32</v>
      </c>
      <c r="H199" s="304" t="s">
        <v>13</v>
      </c>
      <c r="I199" s="209"/>
      <c r="J199" s="313"/>
      <c r="K199" s="209"/>
      <c r="L199" s="209"/>
      <c r="M199" s="209"/>
      <c r="N199" s="209"/>
      <c r="O199" s="209"/>
      <c r="P199" s="313"/>
      <c r="Q199" s="314"/>
    </row>
    <row r="200" spans="2:17" ht="146.25" hidden="1" x14ac:dyDescent="0.25">
      <c r="B200" s="297" t="s">
        <v>4</v>
      </c>
      <c r="C200" s="158"/>
      <c r="D200" s="158" t="s">
        <v>526</v>
      </c>
      <c r="E200" s="163" t="s">
        <v>25</v>
      </c>
      <c r="F200" s="170" t="s">
        <v>869</v>
      </c>
      <c r="G200" s="313" t="s">
        <v>32</v>
      </c>
      <c r="H200" s="304" t="s">
        <v>13</v>
      </c>
      <c r="I200" s="209"/>
      <c r="J200" s="313"/>
      <c r="K200" s="209"/>
      <c r="L200" s="209"/>
      <c r="M200" s="209"/>
      <c r="N200" s="209"/>
      <c r="O200" s="209"/>
      <c r="P200" s="313"/>
      <c r="Q200" s="314"/>
    </row>
    <row r="201" spans="2:17" ht="121.5" hidden="1" customHeight="1" x14ac:dyDescent="0.25">
      <c r="B201" s="297" t="s">
        <v>4</v>
      </c>
      <c r="C201" s="165" t="s">
        <v>870</v>
      </c>
      <c r="D201" s="165" t="s">
        <v>237</v>
      </c>
      <c r="E201" s="164" t="s">
        <v>24</v>
      </c>
      <c r="F201" s="171" t="s">
        <v>871</v>
      </c>
      <c r="G201" s="311" t="s">
        <v>32</v>
      </c>
      <c r="H201" s="299" t="s">
        <v>13</v>
      </c>
      <c r="I201" s="208"/>
      <c r="J201" s="311"/>
      <c r="K201" s="208"/>
      <c r="L201" s="208"/>
      <c r="M201" s="208"/>
      <c r="N201" s="208"/>
      <c r="O201" s="208"/>
      <c r="P201" s="311"/>
      <c r="Q201" s="312"/>
    </row>
    <row r="202" spans="2:17" ht="33.75" hidden="1" x14ac:dyDescent="0.25">
      <c r="B202" s="297" t="s">
        <v>4</v>
      </c>
      <c r="C202" s="158" t="s">
        <v>872</v>
      </c>
      <c r="D202" s="158" t="s">
        <v>238</v>
      </c>
      <c r="E202" s="163" t="s">
        <v>24</v>
      </c>
      <c r="F202" s="170" t="s">
        <v>527</v>
      </c>
      <c r="G202" s="313" t="s">
        <v>32</v>
      </c>
      <c r="H202" s="304" t="s">
        <v>13</v>
      </c>
      <c r="I202" s="209"/>
      <c r="J202" s="313"/>
      <c r="K202" s="209"/>
      <c r="L202" s="209"/>
      <c r="M202" s="209"/>
      <c r="N202" s="209"/>
      <c r="O202" s="209"/>
      <c r="P202" s="313"/>
      <c r="Q202" s="314"/>
    </row>
    <row r="203" spans="2:17" ht="33.75" hidden="1" x14ac:dyDescent="0.25">
      <c r="B203" s="297" t="s">
        <v>4</v>
      </c>
      <c r="C203" s="165" t="s">
        <v>528</v>
      </c>
      <c r="D203" s="165" t="s">
        <v>239</v>
      </c>
      <c r="E203" s="164" t="s">
        <v>24</v>
      </c>
      <c r="F203" s="171" t="s">
        <v>873</v>
      </c>
      <c r="G203" s="311" t="s">
        <v>32</v>
      </c>
      <c r="H203" s="299" t="s">
        <v>13</v>
      </c>
      <c r="I203" s="208"/>
      <c r="J203" s="311"/>
      <c r="K203" s="208"/>
      <c r="L203" s="208"/>
      <c r="M203" s="208"/>
      <c r="N203" s="208"/>
      <c r="O203" s="208"/>
      <c r="P203" s="311"/>
      <c r="Q203" s="312"/>
    </row>
    <row r="204" spans="2:17" ht="45" hidden="1" x14ac:dyDescent="0.25">
      <c r="B204" s="297" t="s">
        <v>4</v>
      </c>
      <c r="C204" s="158" t="s">
        <v>874</v>
      </c>
      <c r="D204" s="158" t="s">
        <v>240</v>
      </c>
      <c r="E204" s="163" t="s">
        <v>24</v>
      </c>
      <c r="F204" s="170" t="s">
        <v>875</v>
      </c>
      <c r="G204" s="313" t="s">
        <v>32</v>
      </c>
      <c r="H204" s="304" t="s">
        <v>13</v>
      </c>
      <c r="I204" s="305"/>
      <c r="J204" s="313"/>
      <c r="K204" s="209"/>
      <c r="L204" s="209"/>
      <c r="M204" s="209"/>
      <c r="N204" s="209"/>
      <c r="O204" s="209"/>
      <c r="P204" s="313"/>
      <c r="Q204" s="314"/>
    </row>
    <row r="205" spans="2:17" ht="22.5" hidden="1" x14ac:dyDescent="0.25">
      <c r="B205" s="297" t="s">
        <v>4</v>
      </c>
      <c r="C205" s="158"/>
      <c r="D205" s="158" t="s">
        <v>241</v>
      </c>
      <c r="E205" s="163" t="s">
        <v>24</v>
      </c>
      <c r="F205" s="170" t="s">
        <v>529</v>
      </c>
      <c r="G205" s="313" t="s">
        <v>32</v>
      </c>
      <c r="H205" s="304" t="s">
        <v>13</v>
      </c>
      <c r="I205" s="305"/>
      <c r="J205" s="313"/>
      <c r="K205" s="209"/>
      <c r="L205" s="209"/>
      <c r="M205" s="209"/>
      <c r="N205" s="209"/>
      <c r="O205" s="209"/>
      <c r="P205" s="313"/>
      <c r="Q205" s="314"/>
    </row>
    <row r="206" spans="2:17" ht="37.5" hidden="1" customHeight="1" x14ac:dyDescent="0.25">
      <c r="B206" s="297" t="s">
        <v>4</v>
      </c>
      <c r="C206" s="158"/>
      <c r="D206" s="158" t="s">
        <v>242</v>
      </c>
      <c r="E206" s="163" t="s">
        <v>24</v>
      </c>
      <c r="F206" s="170" t="s">
        <v>876</v>
      </c>
      <c r="G206" s="313" t="s">
        <v>32</v>
      </c>
      <c r="H206" s="304" t="s">
        <v>13</v>
      </c>
      <c r="I206" s="209"/>
      <c r="J206" s="313"/>
      <c r="K206" s="209"/>
      <c r="L206" s="209"/>
      <c r="M206" s="209"/>
      <c r="N206" s="209"/>
      <c r="O206" s="209"/>
      <c r="P206" s="313"/>
      <c r="Q206" s="314"/>
    </row>
    <row r="207" spans="2:17" ht="141" hidden="1" customHeight="1" x14ac:dyDescent="0.25">
      <c r="B207" s="297" t="s">
        <v>4</v>
      </c>
      <c r="C207" s="165" t="s">
        <v>877</v>
      </c>
      <c r="D207" s="165" t="s">
        <v>243</v>
      </c>
      <c r="E207" s="164" t="s">
        <v>24</v>
      </c>
      <c r="F207" s="165" t="s">
        <v>878</v>
      </c>
      <c r="G207" s="311" t="s">
        <v>32</v>
      </c>
      <c r="H207" s="299" t="s">
        <v>12</v>
      </c>
      <c r="I207" s="208"/>
      <c r="J207" s="311"/>
      <c r="K207" s="208"/>
      <c r="L207" s="208"/>
      <c r="M207" s="208"/>
      <c r="N207" s="208"/>
      <c r="O207" s="208"/>
      <c r="P207" s="311"/>
      <c r="Q207" s="312"/>
    </row>
    <row r="208" spans="2:17" ht="202.5" hidden="1" x14ac:dyDescent="0.25">
      <c r="B208" s="297" t="s">
        <v>4</v>
      </c>
      <c r="C208" s="165"/>
      <c r="D208" s="165" t="s">
        <v>244</v>
      </c>
      <c r="E208" s="164" t="s">
        <v>24</v>
      </c>
      <c r="F208" s="165" t="s">
        <v>879</v>
      </c>
      <c r="G208" s="311" t="s">
        <v>32</v>
      </c>
      <c r="H208" s="299" t="s">
        <v>13</v>
      </c>
      <c r="I208" s="208"/>
      <c r="J208" s="311"/>
      <c r="K208" s="208"/>
      <c r="L208" s="208"/>
      <c r="M208" s="208"/>
      <c r="N208" s="208"/>
      <c r="O208" s="208"/>
      <c r="P208" s="311"/>
      <c r="Q208" s="312"/>
    </row>
    <row r="209" spans="2:17" ht="101.25" hidden="1" x14ac:dyDescent="0.25">
      <c r="B209" s="297" t="s">
        <v>4</v>
      </c>
      <c r="C209" s="158" t="s">
        <v>880</v>
      </c>
      <c r="D209" s="158" t="s">
        <v>245</v>
      </c>
      <c r="E209" s="163" t="s">
        <v>24</v>
      </c>
      <c r="F209" s="158" t="s">
        <v>881</v>
      </c>
      <c r="G209" s="313" t="s">
        <v>32</v>
      </c>
      <c r="H209" s="304" t="s">
        <v>13</v>
      </c>
      <c r="I209" s="209"/>
      <c r="J209" s="313"/>
      <c r="K209" s="209"/>
      <c r="L209" s="209"/>
      <c r="M209" s="209"/>
      <c r="N209" s="209"/>
      <c r="O209" s="209"/>
      <c r="P209" s="313"/>
      <c r="Q209" s="314"/>
    </row>
    <row r="210" spans="2:17" ht="101.25" hidden="1" x14ac:dyDescent="0.25">
      <c r="B210" s="297" t="s">
        <v>4</v>
      </c>
      <c r="C210" s="158"/>
      <c r="D210" s="158" t="s">
        <v>246</v>
      </c>
      <c r="E210" s="163" t="s">
        <v>24</v>
      </c>
      <c r="F210" s="170" t="s">
        <v>882</v>
      </c>
      <c r="G210" s="313" t="s">
        <v>32</v>
      </c>
      <c r="H210" s="304" t="s">
        <v>13</v>
      </c>
      <c r="I210" s="209"/>
      <c r="J210" s="313"/>
      <c r="K210" s="209"/>
      <c r="L210" s="209"/>
      <c r="M210" s="209"/>
      <c r="N210" s="209"/>
      <c r="O210" s="209"/>
      <c r="P210" s="313"/>
      <c r="Q210" s="314"/>
    </row>
    <row r="211" spans="2:17" ht="90" hidden="1" x14ac:dyDescent="0.25">
      <c r="B211" s="297" t="s">
        <v>4</v>
      </c>
      <c r="C211" s="158"/>
      <c r="D211" s="158" t="s">
        <v>247</v>
      </c>
      <c r="E211" s="163" t="s">
        <v>24</v>
      </c>
      <c r="F211" s="158" t="s">
        <v>883</v>
      </c>
      <c r="G211" s="313" t="s">
        <v>32</v>
      </c>
      <c r="H211" s="304" t="s">
        <v>13</v>
      </c>
      <c r="I211" s="209"/>
      <c r="J211" s="313"/>
      <c r="K211" s="209"/>
      <c r="L211" s="209"/>
      <c r="M211" s="209"/>
      <c r="N211" s="209"/>
      <c r="O211" s="209"/>
      <c r="P211" s="313"/>
      <c r="Q211" s="314"/>
    </row>
    <row r="212" spans="2:17" ht="72.95" hidden="1" customHeight="1" x14ac:dyDescent="0.25">
      <c r="B212" s="297" t="s">
        <v>4</v>
      </c>
      <c r="C212" s="158"/>
      <c r="D212" s="158" t="s">
        <v>248</v>
      </c>
      <c r="E212" s="163" t="s">
        <v>24</v>
      </c>
      <c r="F212" s="158" t="s">
        <v>884</v>
      </c>
      <c r="G212" s="313" t="s">
        <v>32</v>
      </c>
      <c r="H212" s="304" t="s">
        <v>13</v>
      </c>
      <c r="I212" s="209"/>
      <c r="J212" s="313"/>
      <c r="K212" s="209"/>
      <c r="L212" s="209"/>
      <c r="M212" s="209"/>
      <c r="N212" s="209"/>
      <c r="O212" s="209"/>
      <c r="P212" s="313"/>
      <c r="Q212" s="314"/>
    </row>
    <row r="213" spans="2:17" ht="123.75" hidden="1" x14ac:dyDescent="0.25">
      <c r="B213" s="297" t="s">
        <v>4</v>
      </c>
      <c r="C213" s="158"/>
      <c r="D213" s="158" t="s">
        <v>249</v>
      </c>
      <c r="E213" s="163" t="s">
        <v>24</v>
      </c>
      <c r="F213" s="170" t="s">
        <v>885</v>
      </c>
      <c r="G213" s="313" t="s">
        <v>32</v>
      </c>
      <c r="H213" s="304" t="s">
        <v>13</v>
      </c>
      <c r="I213" s="305"/>
      <c r="J213" s="313"/>
      <c r="K213" s="209"/>
      <c r="L213" s="209"/>
      <c r="M213" s="209"/>
      <c r="N213" s="209"/>
      <c r="O213" s="209"/>
      <c r="P213" s="313"/>
      <c r="Q213" s="314"/>
    </row>
    <row r="214" spans="2:17" ht="101.25" hidden="1" x14ac:dyDescent="0.25">
      <c r="B214" s="297" t="s">
        <v>4</v>
      </c>
      <c r="C214" s="158"/>
      <c r="D214" s="158" t="s">
        <v>250</v>
      </c>
      <c r="E214" s="163" t="s">
        <v>24</v>
      </c>
      <c r="F214" s="158" t="s">
        <v>886</v>
      </c>
      <c r="G214" s="313" t="s">
        <v>32</v>
      </c>
      <c r="H214" s="304" t="s">
        <v>13</v>
      </c>
      <c r="I214" s="305"/>
      <c r="J214" s="313"/>
      <c r="K214" s="209"/>
      <c r="L214" s="209"/>
      <c r="M214" s="209"/>
      <c r="N214" s="209"/>
      <c r="O214" s="209"/>
      <c r="P214" s="313"/>
      <c r="Q214" s="314"/>
    </row>
    <row r="215" spans="2:17" ht="103.5" hidden="1" customHeight="1" x14ac:dyDescent="0.25">
      <c r="B215" s="297" t="s">
        <v>4</v>
      </c>
      <c r="C215" s="158"/>
      <c r="D215" s="158" t="s">
        <v>251</v>
      </c>
      <c r="E215" s="163" t="s">
        <v>24</v>
      </c>
      <c r="F215" s="158" t="s">
        <v>887</v>
      </c>
      <c r="G215" s="313" t="s">
        <v>32</v>
      </c>
      <c r="H215" s="304" t="s">
        <v>13</v>
      </c>
      <c r="I215" s="305"/>
      <c r="J215" s="313"/>
      <c r="K215" s="209"/>
      <c r="L215" s="209"/>
      <c r="M215" s="209"/>
      <c r="N215" s="209"/>
      <c r="O215" s="209"/>
      <c r="P215" s="313"/>
      <c r="Q215" s="314"/>
    </row>
    <row r="216" spans="2:17" ht="41.1" hidden="1" customHeight="1" x14ac:dyDescent="0.25">
      <c r="B216" s="297" t="s">
        <v>4</v>
      </c>
      <c r="C216" s="165" t="s">
        <v>888</v>
      </c>
      <c r="D216" s="165" t="s">
        <v>252</v>
      </c>
      <c r="E216" s="164" t="s">
        <v>25</v>
      </c>
      <c r="F216" s="171" t="s">
        <v>889</v>
      </c>
      <c r="G216" s="311" t="s">
        <v>32</v>
      </c>
      <c r="H216" s="299" t="s">
        <v>13</v>
      </c>
      <c r="I216" s="302"/>
      <c r="J216" s="311"/>
      <c r="K216" s="208"/>
      <c r="L216" s="208"/>
      <c r="M216" s="208"/>
      <c r="N216" s="208"/>
      <c r="O216" s="208"/>
      <c r="P216" s="311"/>
      <c r="Q216" s="312"/>
    </row>
    <row r="217" spans="2:17" ht="35.450000000000003" hidden="1" customHeight="1" x14ac:dyDescent="0.25">
      <c r="B217" s="297" t="s">
        <v>4</v>
      </c>
      <c r="C217" s="165"/>
      <c r="D217" s="165" t="s">
        <v>254</v>
      </c>
      <c r="E217" s="164" t="s">
        <v>25</v>
      </c>
      <c r="F217" s="171" t="s">
        <v>890</v>
      </c>
      <c r="G217" s="311" t="s">
        <v>32</v>
      </c>
      <c r="H217" s="299" t="s">
        <v>13</v>
      </c>
      <c r="I217" s="302"/>
      <c r="J217" s="311"/>
      <c r="K217" s="208"/>
      <c r="L217" s="208"/>
      <c r="M217" s="208"/>
      <c r="N217" s="208"/>
      <c r="O217" s="208"/>
      <c r="P217" s="311"/>
      <c r="Q217" s="312"/>
    </row>
    <row r="218" spans="2:17" ht="153.94999999999999" hidden="1" customHeight="1" x14ac:dyDescent="0.25">
      <c r="B218" s="297" t="s">
        <v>4</v>
      </c>
      <c r="C218" s="158" t="s">
        <v>891</v>
      </c>
      <c r="D218" s="158" t="s">
        <v>253</v>
      </c>
      <c r="E218" s="163" t="s">
        <v>25</v>
      </c>
      <c r="F218" s="158" t="s">
        <v>892</v>
      </c>
      <c r="G218" s="313" t="s">
        <v>32</v>
      </c>
      <c r="H218" s="304" t="s">
        <v>13</v>
      </c>
      <c r="I218" s="305"/>
      <c r="J218" s="313"/>
      <c r="K218" s="209"/>
      <c r="L218" s="209"/>
      <c r="M218" s="209"/>
      <c r="N218" s="209"/>
      <c r="O218" s="209"/>
      <c r="P218" s="313"/>
      <c r="Q218" s="314"/>
    </row>
    <row r="219" spans="2:17" ht="103.5" hidden="1" customHeight="1" x14ac:dyDescent="0.25">
      <c r="B219" s="297" t="s">
        <v>4</v>
      </c>
      <c r="C219" s="158"/>
      <c r="D219" s="158" t="s">
        <v>255</v>
      </c>
      <c r="E219" s="163" t="s">
        <v>25</v>
      </c>
      <c r="F219" s="158" t="s">
        <v>893</v>
      </c>
      <c r="G219" s="313" t="s">
        <v>32</v>
      </c>
      <c r="H219" s="304" t="s">
        <v>13</v>
      </c>
      <c r="I219" s="209"/>
      <c r="J219" s="313"/>
      <c r="K219" s="209"/>
      <c r="L219" s="209"/>
      <c r="M219" s="209"/>
      <c r="N219" s="209"/>
      <c r="O219" s="209"/>
      <c r="P219" s="313"/>
      <c r="Q219" s="314"/>
    </row>
    <row r="220" spans="2:17" ht="114.6" hidden="1" customHeight="1" x14ac:dyDescent="0.25">
      <c r="B220" s="297" t="s">
        <v>4</v>
      </c>
      <c r="C220" s="165" t="s">
        <v>894</v>
      </c>
      <c r="D220" s="165" t="s">
        <v>256</v>
      </c>
      <c r="E220" s="164" t="s">
        <v>25</v>
      </c>
      <c r="F220" s="171" t="s">
        <v>895</v>
      </c>
      <c r="G220" s="311" t="s">
        <v>32</v>
      </c>
      <c r="H220" s="299" t="s">
        <v>13</v>
      </c>
      <c r="I220" s="208"/>
      <c r="J220" s="311"/>
      <c r="K220" s="208"/>
      <c r="L220" s="208"/>
      <c r="M220" s="208"/>
      <c r="N220" s="208"/>
      <c r="O220" s="208"/>
      <c r="P220" s="311"/>
      <c r="Q220" s="312"/>
    </row>
    <row r="221" spans="2:17" ht="81" hidden="1" customHeight="1" x14ac:dyDescent="0.25">
      <c r="B221" s="309" t="s">
        <v>7</v>
      </c>
      <c r="C221" s="158" t="s">
        <v>257</v>
      </c>
      <c r="D221" s="158" t="s">
        <v>258</v>
      </c>
      <c r="E221" s="163" t="s">
        <v>25</v>
      </c>
      <c r="F221" s="158" t="s">
        <v>896</v>
      </c>
      <c r="G221" s="313" t="s">
        <v>32</v>
      </c>
      <c r="H221" s="304" t="s">
        <v>11</v>
      </c>
      <c r="I221" s="208"/>
      <c r="J221" s="311"/>
      <c r="K221" s="208"/>
      <c r="L221" s="208"/>
      <c r="M221" s="208"/>
      <c r="N221" s="208"/>
      <c r="O221" s="208" t="s">
        <v>1269</v>
      </c>
      <c r="P221" s="313"/>
      <c r="Q221" s="314"/>
    </row>
    <row r="222" spans="2:17" ht="83.45" hidden="1" customHeight="1" x14ac:dyDescent="0.25">
      <c r="B222" s="309" t="s">
        <v>7</v>
      </c>
      <c r="C222" s="165" t="s">
        <v>897</v>
      </c>
      <c r="D222" s="165" t="s">
        <v>259</v>
      </c>
      <c r="E222" s="164" t="s">
        <v>25</v>
      </c>
      <c r="F222" s="171" t="s">
        <v>898</v>
      </c>
      <c r="G222" s="311" t="s">
        <v>32</v>
      </c>
      <c r="H222" s="299" t="s">
        <v>11</v>
      </c>
      <c r="I222" s="208"/>
      <c r="J222" s="311"/>
      <c r="K222" s="208"/>
      <c r="L222" s="208"/>
      <c r="M222" s="208"/>
      <c r="N222" s="208"/>
      <c r="O222" s="208" t="s">
        <v>1269</v>
      </c>
      <c r="P222" s="311"/>
      <c r="Q222" s="312"/>
    </row>
    <row r="223" spans="2:17" ht="33.75" hidden="1" x14ac:dyDescent="0.25">
      <c r="B223" s="309" t="s">
        <v>7</v>
      </c>
      <c r="C223" s="158" t="s">
        <v>899</v>
      </c>
      <c r="D223" s="158" t="s">
        <v>260</v>
      </c>
      <c r="E223" s="163" t="s">
        <v>25</v>
      </c>
      <c r="F223" s="170" t="s">
        <v>900</v>
      </c>
      <c r="G223" s="313" t="s">
        <v>32</v>
      </c>
      <c r="H223" s="304" t="s">
        <v>13</v>
      </c>
      <c r="I223" s="305"/>
      <c r="J223" s="313"/>
      <c r="K223" s="209"/>
      <c r="L223" s="209"/>
      <c r="M223" s="209"/>
      <c r="N223" s="209"/>
      <c r="O223" s="209" t="s">
        <v>1269</v>
      </c>
      <c r="P223" s="313"/>
      <c r="Q223" s="314"/>
    </row>
    <row r="224" spans="2:17" ht="22.5" hidden="1" x14ac:dyDescent="0.25">
      <c r="B224" s="309" t="s">
        <v>7</v>
      </c>
      <c r="C224" s="158"/>
      <c r="D224" s="158" t="s">
        <v>262</v>
      </c>
      <c r="E224" s="163" t="s">
        <v>25</v>
      </c>
      <c r="F224" s="170" t="s">
        <v>265</v>
      </c>
      <c r="G224" s="313" t="s">
        <v>32</v>
      </c>
      <c r="H224" s="304" t="s">
        <v>13</v>
      </c>
      <c r="I224" s="305"/>
      <c r="J224" s="313"/>
      <c r="K224" s="209"/>
      <c r="L224" s="209"/>
      <c r="M224" s="209"/>
      <c r="N224" s="209"/>
      <c r="O224" s="209"/>
      <c r="P224" s="313"/>
      <c r="Q224" s="314"/>
    </row>
    <row r="225" spans="2:17" ht="22.5" hidden="1" x14ac:dyDescent="0.25">
      <c r="B225" s="309" t="s">
        <v>7</v>
      </c>
      <c r="C225" s="158"/>
      <c r="D225" s="158" t="s">
        <v>530</v>
      </c>
      <c r="E225" s="163" t="s">
        <v>25</v>
      </c>
      <c r="F225" s="170" t="s">
        <v>266</v>
      </c>
      <c r="G225" s="313" t="s">
        <v>32</v>
      </c>
      <c r="H225" s="304" t="s">
        <v>13</v>
      </c>
      <c r="I225" s="305"/>
      <c r="J225" s="313"/>
      <c r="K225" s="209"/>
      <c r="L225" s="209"/>
      <c r="M225" s="209"/>
      <c r="N225" s="209"/>
      <c r="O225" s="209"/>
      <c r="P225" s="313"/>
      <c r="Q225" s="314"/>
    </row>
    <row r="226" spans="2:17" ht="33.75" hidden="1" x14ac:dyDescent="0.25">
      <c r="B226" s="309" t="s">
        <v>7</v>
      </c>
      <c r="C226" s="165" t="s">
        <v>901</v>
      </c>
      <c r="D226" s="165" t="s">
        <v>261</v>
      </c>
      <c r="E226" s="164" t="s">
        <v>25</v>
      </c>
      <c r="F226" s="171" t="s">
        <v>902</v>
      </c>
      <c r="G226" s="311" t="s">
        <v>32</v>
      </c>
      <c r="H226" s="304" t="s">
        <v>13</v>
      </c>
      <c r="I226" s="302"/>
      <c r="J226" s="311"/>
      <c r="K226" s="208"/>
      <c r="L226" s="208"/>
      <c r="M226" s="208"/>
      <c r="N226" s="208"/>
      <c r="O226" s="208"/>
      <c r="P226" s="311"/>
      <c r="Q226" s="312"/>
    </row>
    <row r="227" spans="2:17" ht="42.95" hidden="1" customHeight="1" x14ac:dyDescent="0.25">
      <c r="B227" s="309" t="s">
        <v>7</v>
      </c>
      <c r="C227" s="165"/>
      <c r="D227" s="165" t="s">
        <v>263</v>
      </c>
      <c r="E227" s="164" t="s">
        <v>25</v>
      </c>
      <c r="F227" s="171" t="s">
        <v>904</v>
      </c>
      <c r="G227" s="311" t="s">
        <v>32</v>
      </c>
      <c r="H227" s="304" t="s">
        <v>13</v>
      </c>
      <c r="I227" s="302"/>
      <c r="J227" s="311"/>
      <c r="K227" s="208"/>
      <c r="L227" s="208"/>
      <c r="M227" s="208"/>
      <c r="N227" s="208"/>
      <c r="O227" s="208"/>
      <c r="P227" s="311"/>
      <c r="Q227" s="312"/>
    </row>
    <row r="228" spans="2:17" ht="45" hidden="1" x14ac:dyDescent="0.25">
      <c r="B228" s="309" t="s">
        <v>7</v>
      </c>
      <c r="C228" s="165"/>
      <c r="D228" s="165" t="s">
        <v>264</v>
      </c>
      <c r="E228" s="164" t="s">
        <v>25</v>
      </c>
      <c r="F228" s="171" t="s">
        <v>903</v>
      </c>
      <c r="G228" s="311" t="s">
        <v>32</v>
      </c>
      <c r="H228" s="304" t="s">
        <v>13</v>
      </c>
      <c r="I228" s="302"/>
      <c r="J228" s="311"/>
      <c r="K228" s="208"/>
      <c r="L228" s="208"/>
      <c r="M228" s="208"/>
      <c r="N228" s="208"/>
      <c r="O228" s="208"/>
      <c r="P228" s="311"/>
      <c r="Q228" s="312"/>
    </row>
    <row r="229" spans="2:17" ht="33.75" hidden="1" x14ac:dyDescent="0.25">
      <c r="B229" s="309" t="s">
        <v>7</v>
      </c>
      <c r="C229" s="158" t="s">
        <v>267</v>
      </c>
      <c r="D229" s="158" t="s">
        <v>268</v>
      </c>
      <c r="E229" s="163" t="s">
        <v>25</v>
      </c>
      <c r="F229" s="170" t="s">
        <v>272</v>
      </c>
      <c r="G229" s="313" t="s">
        <v>32</v>
      </c>
      <c r="H229" s="304" t="s">
        <v>13</v>
      </c>
      <c r="I229" s="305"/>
      <c r="J229" s="313"/>
      <c r="K229" s="209"/>
      <c r="L229" s="209"/>
      <c r="M229" s="209"/>
      <c r="N229" s="209"/>
      <c r="O229" s="209"/>
      <c r="P229" s="313"/>
      <c r="Q229" s="314"/>
    </row>
    <row r="230" spans="2:17" ht="43.5" hidden="1" customHeight="1" x14ac:dyDescent="0.25">
      <c r="B230" s="309" t="s">
        <v>7</v>
      </c>
      <c r="C230" s="158"/>
      <c r="D230" s="158" t="s">
        <v>270</v>
      </c>
      <c r="E230" s="163" t="s">
        <v>25</v>
      </c>
      <c r="F230" s="170" t="s">
        <v>905</v>
      </c>
      <c r="G230" s="313" t="s">
        <v>32</v>
      </c>
      <c r="H230" s="304" t="s">
        <v>13</v>
      </c>
      <c r="I230" s="305"/>
      <c r="J230" s="313"/>
      <c r="K230" s="209"/>
      <c r="L230" s="209"/>
      <c r="M230" s="209"/>
      <c r="N230" s="209"/>
      <c r="O230" s="209"/>
      <c r="P230" s="313"/>
      <c r="Q230" s="314"/>
    </row>
    <row r="231" spans="2:17" ht="45" hidden="1" x14ac:dyDescent="0.25">
      <c r="B231" s="309" t="s">
        <v>7</v>
      </c>
      <c r="C231" s="158"/>
      <c r="D231" s="158" t="s">
        <v>271</v>
      </c>
      <c r="E231" s="163" t="s">
        <v>25</v>
      </c>
      <c r="F231" s="170" t="s">
        <v>273</v>
      </c>
      <c r="G231" s="313" t="s">
        <v>32</v>
      </c>
      <c r="H231" s="304" t="s">
        <v>13</v>
      </c>
      <c r="I231" s="305"/>
      <c r="J231" s="313"/>
      <c r="K231" s="209"/>
      <c r="L231" s="209"/>
      <c r="M231" s="209"/>
      <c r="N231" s="209"/>
      <c r="O231" s="209"/>
      <c r="P231" s="313"/>
      <c r="Q231" s="314"/>
    </row>
    <row r="232" spans="2:17" ht="183.6" hidden="1" customHeight="1" x14ac:dyDescent="0.25">
      <c r="B232" s="309" t="s">
        <v>7</v>
      </c>
      <c r="C232" s="165" t="s">
        <v>906</v>
      </c>
      <c r="D232" s="165" t="s">
        <v>269</v>
      </c>
      <c r="E232" s="164" t="s">
        <v>24</v>
      </c>
      <c r="F232" s="165" t="s">
        <v>907</v>
      </c>
      <c r="G232" s="311" t="s">
        <v>32</v>
      </c>
      <c r="H232" s="299" t="s">
        <v>11</v>
      </c>
      <c r="I232" s="208"/>
      <c r="J232" s="311"/>
      <c r="K232" s="208"/>
      <c r="L232" s="208"/>
      <c r="M232" s="208"/>
      <c r="N232" s="208"/>
      <c r="O232" s="208" t="s">
        <v>1269</v>
      </c>
      <c r="P232" s="311"/>
      <c r="Q232" s="312"/>
    </row>
    <row r="233" spans="2:17" ht="45" hidden="1" x14ac:dyDescent="0.25">
      <c r="B233" s="309" t="s">
        <v>7</v>
      </c>
      <c r="C233" s="158" t="s">
        <v>908</v>
      </c>
      <c r="D233" s="158" t="s">
        <v>274</v>
      </c>
      <c r="E233" s="163" t="s">
        <v>24</v>
      </c>
      <c r="F233" s="170" t="s">
        <v>531</v>
      </c>
      <c r="G233" s="313" t="s">
        <v>32</v>
      </c>
      <c r="H233" s="304" t="s">
        <v>12</v>
      </c>
      <c r="I233" s="209"/>
      <c r="J233" s="313"/>
      <c r="K233" s="209"/>
      <c r="L233" s="209"/>
      <c r="M233" s="209"/>
      <c r="N233" s="209"/>
      <c r="O233" s="209"/>
      <c r="P233" s="313"/>
      <c r="Q233" s="314"/>
    </row>
    <row r="234" spans="2:17" ht="84" hidden="1" customHeight="1" x14ac:dyDescent="0.25">
      <c r="B234" s="309" t="s">
        <v>7</v>
      </c>
      <c r="C234" s="158"/>
      <c r="D234" s="158" t="s">
        <v>532</v>
      </c>
      <c r="E234" s="163" t="s">
        <v>24</v>
      </c>
      <c r="F234" s="170" t="s">
        <v>909</v>
      </c>
      <c r="G234" s="313" t="s">
        <v>32</v>
      </c>
      <c r="H234" s="304" t="s">
        <v>12</v>
      </c>
      <c r="I234" s="209"/>
      <c r="J234" s="313"/>
      <c r="K234" s="209"/>
      <c r="L234" s="209"/>
      <c r="M234" s="209"/>
      <c r="N234" s="209"/>
      <c r="O234" s="209"/>
      <c r="P234" s="313"/>
      <c r="Q234" s="314"/>
    </row>
    <row r="235" spans="2:17" ht="33.75" hidden="1" x14ac:dyDescent="0.25">
      <c r="B235" s="309" t="s">
        <v>7</v>
      </c>
      <c r="C235" s="165" t="s">
        <v>910</v>
      </c>
      <c r="D235" s="165" t="s">
        <v>275</v>
      </c>
      <c r="E235" s="164" t="s">
        <v>24</v>
      </c>
      <c r="F235" s="171" t="s">
        <v>911</v>
      </c>
      <c r="G235" s="311" t="s">
        <v>32</v>
      </c>
      <c r="H235" s="299" t="s">
        <v>1073</v>
      </c>
      <c r="I235" s="208"/>
      <c r="J235" s="311"/>
      <c r="K235" s="208"/>
      <c r="L235" s="208"/>
      <c r="M235" s="208"/>
      <c r="N235" s="208"/>
      <c r="O235" s="208" t="s">
        <v>1269</v>
      </c>
      <c r="P235" s="311"/>
      <c r="Q235" s="312"/>
    </row>
    <row r="236" spans="2:17" ht="35.450000000000003" hidden="1" customHeight="1" x14ac:dyDescent="0.25">
      <c r="B236" s="309" t="s">
        <v>7</v>
      </c>
      <c r="C236" s="165"/>
      <c r="D236" s="165" t="s">
        <v>533</v>
      </c>
      <c r="E236" s="164" t="s">
        <v>24</v>
      </c>
      <c r="F236" s="171" t="s">
        <v>912</v>
      </c>
      <c r="G236" s="311" t="s">
        <v>32</v>
      </c>
      <c r="H236" s="299" t="s">
        <v>13</v>
      </c>
      <c r="I236" s="208"/>
      <c r="J236" s="311"/>
      <c r="K236" s="208"/>
      <c r="L236" s="208"/>
      <c r="M236" s="208"/>
      <c r="N236" s="208"/>
      <c r="O236" s="208"/>
      <c r="P236" s="311"/>
      <c r="Q236" s="312"/>
    </row>
    <row r="237" spans="2:17" ht="94.5" hidden="1" customHeight="1" x14ac:dyDescent="0.25">
      <c r="B237" s="309" t="s">
        <v>7</v>
      </c>
      <c r="C237" s="158" t="s">
        <v>913</v>
      </c>
      <c r="D237" s="158" t="s">
        <v>276</v>
      </c>
      <c r="E237" s="163" t="s">
        <v>24</v>
      </c>
      <c r="F237" s="158" t="s">
        <v>914</v>
      </c>
      <c r="G237" s="313" t="s">
        <v>32</v>
      </c>
      <c r="H237" s="304" t="s">
        <v>12</v>
      </c>
      <c r="I237" s="209"/>
      <c r="J237" s="313"/>
      <c r="K237" s="209"/>
      <c r="L237" s="209"/>
      <c r="M237" s="209"/>
      <c r="N237" s="209"/>
      <c r="O237" s="209"/>
      <c r="P237" s="313"/>
      <c r="Q237" s="314"/>
    </row>
    <row r="238" spans="2:17" ht="157.5" hidden="1" x14ac:dyDescent="0.25">
      <c r="B238" s="309" t="s">
        <v>7</v>
      </c>
      <c r="C238" s="165" t="s">
        <v>915</v>
      </c>
      <c r="D238" s="165" t="s">
        <v>277</v>
      </c>
      <c r="E238" s="164" t="s">
        <v>24</v>
      </c>
      <c r="F238" s="165" t="s">
        <v>916</v>
      </c>
      <c r="G238" s="311" t="s">
        <v>32</v>
      </c>
      <c r="H238" s="299" t="s">
        <v>13</v>
      </c>
      <c r="I238" s="208"/>
      <c r="J238" s="311"/>
      <c r="K238" s="208"/>
      <c r="L238" s="208"/>
      <c r="M238" s="208"/>
      <c r="N238" s="208"/>
      <c r="O238" s="208"/>
      <c r="P238" s="311"/>
      <c r="Q238" s="312"/>
    </row>
    <row r="239" spans="2:17" ht="54" hidden="1" customHeight="1" x14ac:dyDescent="0.25">
      <c r="B239" s="309" t="s">
        <v>7</v>
      </c>
      <c r="C239" s="158" t="s">
        <v>917</v>
      </c>
      <c r="D239" s="158" t="s">
        <v>278</v>
      </c>
      <c r="E239" s="163" t="s">
        <v>24</v>
      </c>
      <c r="F239" s="170" t="s">
        <v>918</v>
      </c>
      <c r="G239" s="313" t="s">
        <v>32</v>
      </c>
      <c r="H239" s="304" t="s">
        <v>12</v>
      </c>
      <c r="I239" s="209"/>
      <c r="J239" s="313"/>
      <c r="K239" s="209"/>
      <c r="L239" s="209"/>
      <c r="M239" s="209"/>
      <c r="N239" s="209"/>
      <c r="O239" s="209"/>
      <c r="P239" s="313"/>
      <c r="Q239" s="314"/>
    </row>
    <row r="240" spans="2:17" ht="153" hidden="1" customHeight="1" x14ac:dyDescent="0.25">
      <c r="B240" s="297" t="s">
        <v>279</v>
      </c>
      <c r="C240" s="165" t="s">
        <v>919</v>
      </c>
      <c r="D240" s="165" t="s">
        <v>280</v>
      </c>
      <c r="E240" s="164" t="s">
        <v>24</v>
      </c>
      <c r="F240" s="165" t="s">
        <v>920</v>
      </c>
      <c r="G240" s="311" t="s">
        <v>32</v>
      </c>
      <c r="H240" s="299" t="s">
        <v>13</v>
      </c>
      <c r="I240" s="208"/>
      <c r="J240" s="311"/>
      <c r="K240" s="208"/>
      <c r="L240" s="208"/>
      <c r="M240" s="208"/>
      <c r="N240" s="208"/>
      <c r="O240" s="208"/>
      <c r="P240" s="311"/>
      <c r="Q240" s="312"/>
    </row>
    <row r="241" spans="2:17" ht="33.75" hidden="1" x14ac:dyDescent="0.25">
      <c r="B241" s="297" t="s">
        <v>279</v>
      </c>
      <c r="C241" s="165"/>
      <c r="D241" s="165" t="s">
        <v>281</v>
      </c>
      <c r="E241" s="164" t="s">
        <v>24</v>
      </c>
      <c r="F241" s="171" t="s">
        <v>921</v>
      </c>
      <c r="G241" s="311" t="s">
        <v>32</v>
      </c>
      <c r="H241" s="299" t="s">
        <v>13</v>
      </c>
      <c r="I241" s="208"/>
      <c r="J241" s="311"/>
      <c r="K241" s="208"/>
      <c r="L241" s="208"/>
      <c r="M241" s="208"/>
      <c r="N241" s="208"/>
      <c r="O241" s="208"/>
      <c r="P241" s="311"/>
      <c r="Q241" s="312"/>
    </row>
    <row r="242" spans="2:17" ht="125.1" hidden="1" customHeight="1" x14ac:dyDescent="0.25">
      <c r="B242" s="297" t="s">
        <v>279</v>
      </c>
      <c r="C242" s="165"/>
      <c r="D242" s="165" t="s">
        <v>282</v>
      </c>
      <c r="E242" s="164" t="s">
        <v>24</v>
      </c>
      <c r="F242" s="165" t="s">
        <v>922</v>
      </c>
      <c r="G242" s="311" t="s">
        <v>32</v>
      </c>
      <c r="H242" s="299" t="s">
        <v>13</v>
      </c>
      <c r="I242" s="208"/>
      <c r="J242" s="311"/>
      <c r="K242" s="208"/>
      <c r="L242" s="208"/>
      <c r="M242" s="208"/>
      <c r="N242" s="208"/>
      <c r="O242" s="208"/>
      <c r="P242" s="311"/>
      <c r="Q242" s="312"/>
    </row>
    <row r="243" spans="2:17" ht="90" hidden="1" x14ac:dyDescent="0.25">
      <c r="B243" s="297" t="s">
        <v>279</v>
      </c>
      <c r="C243" s="165"/>
      <c r="D243" s="165" t="s">
        <v>283</v>
      </c>
      <c r="E243" s="164" t="s">
        <v>24</v>
      </c>
      <c r="F243" s="165" t="s">
        <v>923</v>
      </c>
      <c r="G243" s="311" t="s">
        <v>32</v>
      </c>
      <c r="H243" s="299" t="s">
        <v>12</v>
      </c>
      <c r="I243" s="208"/>
      <c r="J243" s="311"/>
      <c r="K243" s="208"/>
      <c r="L243" s="208"/>
      <c r="M243" s="208"/>
      <c r="N243" s="208"/>
      <c r="O243" s="208"/>
      <c r="P243" s="311"/>
      <c r="Q243" s="312"/>
    </row>
    <row r="244" spans="2:17" ht="44.1" hidden="1" customHeight="1" x14ac:dyDescent="0.25">
      <c r="B244" s="297" t="s">
        <v>279</v>
      </c>
      <c r="C244" s="158" t="s">
        <v>924</v>
      </c>
      <c r="D244" s="158" t="s">
        <v>284</v>
      </c>
      <c r="E244" s="163" t="s">
        <v>24</v>
      </c>
      <c r="F244" s="170" t="s">
        <v>924</v>
      </c>
      <c r="G244" s="313" t="s">
        <v>32</v>
      </c>
      <c r="H244" s="304" t="s">
        <v>12</v>
      </c>
      <c r="I244" s="209"/>
      <c r="J244" s="313"/>
      <c r="K244" s="209"/>
      <c r="L244" s="209"/>
      <c r="M244" s="209"/>
      <c r="N244" s="209"/>
      <c r="O244" s="209"/>
      <c r="P244" s="313"/>
      <c r="Q244" s="314"/>
    </row>
    <row r="245" spans="2:17" ht="112.5" hidden="1" x14ac:dyDescent="0.25">
      <c r="B245" s="297" t="s">
        <v>279</v>
      </c>
      <c r="C245" s="165" t="s">
        <v>925</v>
      </c>
      <c r="D245" s="165" t="s">
        <v>285</v>
      </c>
      <c r="E245" s="164" t="s">
        <v>24</v>
      </c>
      <c r="F245" s="165" t="s">
        <v>926</v>
      </c>
      <c r="G245" s="311" t="s">
        <v>32</v>
      </c>
      <c r="H245" s="299" t="s">
        <v>13</v>
      </c>
      <c r="I245" s="208"/>
      <c r="J245" s="311"/>
      <c r="K245" s="208"/>
      <c r="L245" s="208"/>
      <c r="M245" s="208"/>
      <c r="N245" s="208"/>
      <c r="O245" s="208"/>
      <c r="P245" s="311"/>
      <c r="Q245" s="312"/>
    </row>
    <row r="246" spans="2:17" ht="72.95" hidden="1" customHeight="1" x14ac:dyDescent="0.25">
      <c r="B246" s="297" t="s">
        <v>279</v>
      </c>
      <c r="C246" s="158" t="s">
        <v>289</v>
      </c>
      <c r="D246" s="158" t="s">
        <v>286</v>
      </c>
      <c r="E246" s="163" t="s">
        <v>24</v>
      </c>
      <c r="F246" s="158" t="s">
        <v>927</v>
      </c>
      <c r="G246" s="313" t="s">
        <v>32</v>
      </c>
      <c r="H246" s="304" t="s">
        <v>13</v>
      </c>
      <c r="I246" s="209"/>
      <c r="J246" s="313"/>
      <c r="K246" s="209"/>
      <c r="L246" s="209"/>
      <c r="M246" s="209"/>
      <c r="N246" s="209"/>
      <c r="O246" s="209"/>
      <c r="P246" s="313"/>
      <c r="Q246" s="314"/>
    </row>
    <row r="247" spans="2:17" ht="67.5" hidden="1" x14ac:dyDescent="0.25">
      <c r="B247" s="297" t="s">
        <v>279</v>
      </c>
      <c r="C247" s="165" t="s">
        <v>928</v>
      </c>
      <c r="D247" s="165" t="s">
        <v>287</v>
      </c>
      <c r="E247" s="164" t="s">
        <v>24</v>
      </c>
      <c r="F247" s="165" t="s">
        <v>929</v>
      </c>
      <c r="G247" s="311" t="s">
        <v>32</v>
      </c>
      <c r="H247" s="299" t="s">
        <v>13</v>
      </c>
      <c r="I247" s="208"/>
      <c r="J247" s="311"/>
      <c r="K247" s="208"/>
      <c r="L247" s="208"/>
      <c r="M247" s="208"/>
      <c r="N247" s="208"/>
      <c r="O247" s="208"/>
      <c r="P247" s="311"/>
      <c r="Q247" s="312"/>
    </row>
    <row r="248" spans="2:17" ht="67.5" hidden="1" x14ac:dyDescent="0.25">
      <c r="B248" s="297" t="s">
        <v>279</v>
      </c>
      <c r="C248" s="158" t="s">
        <v>930</v>
      </c>
      <c r="D248" s="158" t="s">
        <v>288</v>
      </c>
      <c r="E248" s="163" t="s">
        <v>24</v>
      </c>
      <c r="F248" s="158" t="s">
        <v>931</v>
      </c>
      <c r="G248" s="313" t="s">
        <v>32</v>
      </c>
      <c r="H248" s="304" t="s">
        <v>13</v>
      </c>
      <c r="I248" s="209"/>
      <c r="J248" s="313"/>
      <c r="K248" s="209"/>
      <c r="L248" s="209"/>
      <c r="M248" s="209"/>
      <c r="N248" s="209"/>
      <c r="O248" s="209"/>
      <c r="P248" s="313"/>
      <c r="Q248" s="314"/>
    </row>
    <row r="249" spans="2:17" ht="93" hidden="1" customHeight="1" x14ac:dyDescent="0.25">
      <c r="B249" s="297" t="s">
        <v>279</v>
      </c>
      <c r="C249" s="165" t="s">
        <v>932</v>
      </c>
      <c r="D249" s="165" t="s">
        <v>290</v>
      </c>
      <c r="E249" s="164" t="s">
        <v>24</v>
      </c>
      <c r="F249" s="171" t="s">
        <v>933</v>
      </c>
      <c r="G249" s="311" t="s">
        <v>32</v>
      </c>
      <c r="H249" s="299" t="s">
        <v>13</v>
      </c>
      <c r="I249" s="208"/>
      <c r="J249" s="311"/>
      <c r="K249" s="208"/>
      <c r="L249" s="208"/>
      <c r="M249" s="208"/>
      <c r="N249" s="208"/>
      <c r="O249" s="208"/>
      <c r="P249" s="311"/>
      <c r="Q249" s="312"/>
    </row>
    <row r="250" spans="2:17" ht="84" hidden="1" customHeight="1" x14ac:dyDescent="0.25">
      <c r="B250" s="297" t="s">
        <v>279</v>
      </c>
      <c r="C250" s="165"/>
      <c r="D250" s="165" t="s">
        <v>534</v>
      </c>
      <c r="E250" s="164" t="s">
        <v>24</v>
      </c>
      <c r="F250" s="165" t="s">
        <v>934</v>
      </c>
      <c r="G250" s="311" t="s">
        <v>32</v>
      </c>
      <c r="H250" s="299" t="s">
        <v>13</v>
      </c>
      <c r="I250" s="302"/>
      <c r="J250" s="311"/>
      <c r="K250" s="208"/>
      <c r="L250" s="208"/>
      <c r="M250" s="208"/>
      <c r="N250" s="208"/>
      <c r="O250" s="208"/>
      <c r="P250" s="311"/>
      <c r="Q250" s="312"/>
    </row>
    <row r="251" spans="2:17" ht="83.45" hidden="1" customHeight="1" x14ac:dyDescent="0.25">
      <c r="B251" s="297" t="s">
        <v>279</v>
      </c>
      <c r="C251" s="165"/>
      <c r="D251" s="165" t="s">
        <v>535</v>
      </c>
      <c r="E251" s="164" t="s">
        <v>24</v>
      </c>
      <c r="F251" s="165" t="s">
        <v>935</v>
      </c>
      <c r="G251" s="311" t="s">
        <v>32</v>
      </c>
      <c r="H251" s="299" t="s">
        <v>13</v>
      </c>
      <c r="I251" s="302"/>
      <c r="J251" s="311"/>
      <c r="K251" s="208"/>
      <c r="L251" s="208"/>
      <c r="M251" s="208"/>
      <c r="N251" s="208"/>
      <c r="O251" s="208"/>
      <c r="P251" s="311"/>
      <c r="Q251" s="312"/>
    </row>
    <row r="252" spans="2:17" ht="123.75" hidden="1" x14ac:dyDescent="0.25">
      <c r="B252" s="297" t="s">
        <v>279</v>
      </c>
      <c r="C252" s="158" t="s">
        <v>936</v>
      </c>
      <c r="D252" s="158" t="s">
        <v>291</v>
      </c>
      <c r="E252" s="163" t="s">
        <v>24</v>
      </c>
      <c r="F252" s="158" t="s">
        <v>937</v>
      </c>
      <c r="G252" s="313" t="s">
        <v>32</v>
      </c>
      <c r="H252" s="304" t="s">
        <v>13</v>
      </c>
      <c r="I252" s="209"/>
      <c r="J252" s="313"/>
      <c r="K252" s="209"/>
      <c r="L252" s="209"/>
      <c r="M252" s="209"/>
      <c r="N252" s="209"/>
      <c r="O252" s="209"/>
      <c r="P252" s="313"/>
      <c r="Q252" s="314"/>
    </row>
    <row r="253" spans="2:17" ht="123.75" hidden="1" x14ac:dyDescent="0.25">
      <c r="B253" s="297" t="s">
        <v>279</v>
      </c>
      <c r="C253" s="158"/>
      <c r="D253" s="158" t="s">
        <v>536</v>
      </c>
      <c r="E253" s="163" t="s">
        <v>24</v>
      </c>
      <c r="F253" s="158" t="s">
        <v>938</v>
      </c>
      <c r="G253" s="313" t="s">
        <v>32</v>
      </c>
      <c r="H253" s="304" t="s">
        <v>13</v>
      </c>
      <c r="I253" s="209"/>
      <c r="J253" s="313"/>
      <c r="K253" s="209"/>
      <c r="L253" s="209"/>
      <c r="M253" s="209"/>
      <c r="N253" s="209"/>
      <c r="O253" s="209"/>
      <c r="P253" s="313"/>
      <c r="Q253" s="314"/>
    </row>
    <row r="254" spans="2:17" ht="90" hidden="1" x14ac:dyDescent="0.25">
      <c r="B254" s="297" t="s">
        <v>279</v>
      </c>
      <c r="C254" s="165" t="s">
        <v>949</v>
      </c>
      <c r="D254" s="165" t="s">
        <v>292</v>
      </c>
      <c r="E254" s="164" t="s">
        <v>25</v>
      </c>
      <c r="F254" s="171" t="s">
        <v>939</v>
      </c>
      <c r="G254" s="311" t="s">
        <v>32</v>
      </c>
      <c r="H254" s="299" t="s">
        <v>12</v>
      </c>
      <c r="I254" s="208"/>
      <c r="J254" s="311"/>
      <c r="K254" s="208"/>
      <c r="L254" s="208"/>
      <c r="M254" s="208"/>
      <c r="N254" s="208"/>
      <c r="O254" s="208"/>
      <c r="P254" s="311"/>
      <c r="Q254" s="312"/>
    </row>
    <row r="255" spans="2:17" ht="67.5" hidden="1" x14ac:dyDescent="0.25">
      <c r="B255" s="297" t="s">
        <v>279</v>
      </c>
      <c r="C255" s="158" t="s">
        <v>940</v>
      </c>
      <c r="D255" s="158" t="s">
        <v>293</v>
      </c>
      <c r="E255" s="163" t="s">
        <v>24</v>
      </c>
      <c r="F255" s="170" t="s">
        <v>941</v>
      </c>
      <c r="G255" s="313" t="s">
        <v>32</v>
      </c>
      <c r="H255" s="304" t="s">
        <v>13</v>
      </c>
      <c r="I255" s="209"/>
      <c r="J255" s="313"/>
      <c r="K255" s="209"/>
      <c r="L255" s="209"/>
      <c r="M255" s="209"/>
      <c r="N255" s="209"/>
      <c r="O255" s="209"/>
      <c r="P255" s="313"/>
      <c r="Q255" s="314"/>
    </row>
    <row r="256" spans="2:17" ht="66.95" hidden="1" customHeight="1" x14ac:dyDescent="0.25">
      <c r="B256" s="297" t="s">
        <v>279</v>
      </c>
      <c r="C256" s="158"/>
      <c r="D256" s="158" t="s">
        <v>537</v>
      </c>
      <c r="E256" s="163" t="s">
        <v>24</v>
      </c>
      <c r="F256" s="170" t="s">
        <v>942</v>
      </c>
      <c r="G256" s="313" t="s">
        <v>32</v>
      </c>
      <c r="H256" s="304" t="s">
        <v>13</v>
      </c>
      <c r="I256" s="209"/>
      <c r="J256" s="313"/>
      <c r="K256" s="209"/>
      <c r="L256" s="209"/>
      <c r="M256" s="209"/>
      <c r="N256" s="209"/>
      <c r="O256" s="209"/>
      <c r="P256" s="313"/>
      <c r="Q256" s="314"/>
    </row>
    <row r="257" spans="2:17" ht="157.5" hidden="1" x14ac:dyDescent="0.25">
      <c r="B257" s="297" t="s">
        <v>279</v>
      </c>
      <c r="C257" s="165" t="s">
        <v>943</v>
      </c>
      <c r="D257" s="165" t="s">
        <v>294</v>
      </c>
      <c r="E257" s="164" t="s">
        <v>24</v>
      </c>
      <c r="F257" s="171" t="s">
        <v>944</v>
      </c>
      <c r="G257" s="311" t="s">
        <v>32</v>
      </c>
      <c r="H257" s="299" t="s">
        <v>13</v>
      </c>
      <c r="I257" s="208"/>
      <c r="J257" s="311"/>
      <c r="K257" s="208"/>
      <c r="L257" s="208"/>
      <c r="M257" s="208"/>
      <c r="N257" s="208"/>
      <c r="O257" s="208"/>
      <c r="P257" s="311"/>
      <c r="Q257" s="312"/>
    </row>
    <row r="258" spans="2:17" ht="56.25" hidden="1" x14ac:dyDescent="0.25">
      <c r="B258" s="297" t="s">
        <v>279</v>
      </c>
      <c r="C258" s="158" t="s">
        <v>945</v>
      </c>
      <c r="D258" s="158" t="s">
        <v>295</v>
      </c>
      <c r="E258" s="163" t="s">
        <v>24</v>
      </c>
      <c r="F258" s="170" t="s">
        <v>946</v>
      </c>
      <c r="G258" s="313" t="s">
        <v>32</v>
      </c>
      <c r="H258" s="304" t="s">
        <v>13</v>
      </c>
      <c r="I258" s="209"/>
      <c r="J258" s="313"/>
      <c r="K258" s="209"/>
      <c r="L258" s="209"/>
      <c r="M258" s="209"/>
      <c r="N258" s="209"/>
      <c r="O258" s="209"/>
      <c r="P258" s="313"/>
      <c r="Q258" s="314"/>
    </row>
    <row r="259" spans="2:17" ht="56.25" hidden="1" x14ac:dyDescent="0.25">
      <c r="B259" s="297" t="s">
        <v>279</v>
      </c>
      <c r="C259" s="158"/>
      <c r="D259" s="158" t="s">
        <v>538</v>
      </c>
      <c r="E259" s="163" t="s">
        <v>24</v>
      </c>
      <c r="F259" s="170" t="s">
        <v>947</v>
      </c>
      <c r="G259" s="313" t="s">
        <v>32</v>
      </c>
      <c r="H259" s="304" t="s">
        <v>13</v>
      </c>
      <c r="I259" s="209"/>
      <c r="J259" s="313"/>
      <c r="K259" s="209"/>
      <c r="L259" s="209"/>
      <c r="M259" s="209"/>
      <c r="N259" s="209"/>
      <c r="O259" s="209"/>
      <c r="P259" s="313"/>
      <c r="Q259" s="314"/>
    </row>
    <row r="260" spans="2:17" ht="45" hidden="1" x14ac:dyDescent="0.25">
      <c r="B260" s="315" t="s">
        <v>279</v>
      </c>
      <c r="C260" s="316"/>
      <c r="D260" s="316" t="s">
        <v>539</v>
      </c>
      <c r="E260" s="317" t="s">
        <v>24</v>
      </c>
      <c r="F260" s="318" t="s">
        <v>948</v>
      </c>
      <c r="G260" s="319" t="s">
        <v>32</v>
      </c>
      <c r="H260" s="320" t="s">
        <v>13</v>
      </c>
      <c r="I260" s="321"/>
      <c r="J260" s="319"/>
      <c r="K260" s="321"/>
      <c r="L260" s="321"/>
      <c r="M260" s="321"/>
      <c r="N260" s="321"/>
      <c r="O260" s="321"/>
      <c r="P260" s="319"/>
      <c r="Q260" s="322"/>
    </row>
    <row r="261" spans="2:17" x14ac:dyDescent="0.25">
      <c r="H261" s="115">
        <f>COUNTIF(H4:H260,"=Indéterminé")</f>
        <v>0</v>
      </c>
    </row>
    <row r="264" spans="2:17" x14ac:dyDescent="0.25">
      <c r="F264" s="56"/>
    </row>
    <row r="265" spans="2:17" x14ac:dyDescent="0.25">
      <c r="F265" s="56"/>
    </row>
    <row r="266" spans="2:17" x14ac:dyDescent="0.25">
      <c r="F266" s="56"/>
    </row>
    <row r="267" spans="2:17" x14ac:dyDescent="0.25">
      <c r="F267" s="56"/>
    </row>
    <row r="268" spans="2:17" x14ac:dyDescent="0.25">
      <c r="F268" s="56"/>
    </row>
    <row r="269" spans="2:17" x14ac:dyDescent="0.25">
      <c r="F269" s="56"/>
    </row>
    <row r="270" spans="2:17" x14ac:dyDescent="0.25">
      <c r="F270" s="56"/>
    </row>
    <row r="271" spans="2:17" x14ac:dyDescent="0.25">
      <c r="F271" s="56"/>
    </row>
    <row r="272" spans="2:17" x14ac:dyDescent="0.25">
      <c r="F272" s="56"/>
    </row>
    <row r="273" spans="2:9" x14ac:dyDescent="0.25">
      <c r="F273" s="56"/>
    </row>
    <row r="274" spans="2:9" x14ac:dyDescent="0.25">
      <c r="F274" s="56"/>
    </row>
    <row r="275" spans="2:9" x14ac:dyDescent="0.25">
      <c r="B275" s="108"/>
      <c r="C275" s="108"/>
      <c r="D275" s="108"/>
      <c r="F275" s="56"/>
      <c r="G275" s="108"/>
      <c r="H275" s="108"/>
      <c r="I275" s="108"/>
    </row>
    <row r="276" spans="2:9" x14ac:dyDescent="0.25">
      <c r="B276" s="108"/>
      <c r="C276" s="108"/>
      <c r="D276" s="108"/>
      <c r="F276" s="56"/>
      <c r="G276" s="108"/>
      <c r="H276" s="108"/>
      <c r="I276" s="108"/>
    </row>
    <row r="277" spans="2:9" x14ac:dyDescent="0.25">
      <c r="B277" s="108"/>
      <c r="C277" s="108"/>
      <c r="D277" s="108"/>
      <c r="F277" s="56"/>
      <c r="G277" s="108"/>
      <c r="H277" s="108"/>
      <c r="I277" s="108"/>
    </row>
    <row r="278" spans="2:9" x14ac:dyDescent="0.25">
      <c r="B278" s="108"/>
      <c r="C278" s="108"/>
      <c r="D278" s="108"/>
      <c r="F278" s="56"/>
      <c r="G278" s="108"/>
      <c r="H278" s="108"/>
      <c r="I278" s="108"/>
    </row>
    <row r="279" spans="2:9" x14ac:dyDescent="0.25">
      <c r="B279" s="108"/>
      <c r="C279" s="108"/>
      <c r="D279" s="108"/>
      <c r="F279" s="56"/>
      <c r="G279" s="108"/>
      <c r="H279" s="108"/>
      <c r="I279" s="108"/>
    </row>
    <row r="280" spans="2:9" x14ac:dyDescent="0.25">
      <c r="B280" s="108"/>
      <c r="C280" s="108"/>
      <c r="D280" s="108"/>
      <c r="F280" s="56"/>
      <c r="G280" s="108"/>
      <c r="H280" s="108"/>
      <c r="I280" s="108"/>
    </row>
    <row r="281" spans="2:9" x14ac:dyDescent="0.25">
      <c r="B281" s="108"/>
      <c r="C281" s="108"/>
      <c r="D281" s="108"/>
      <c r="F281" s="56"/>
      <c r="G281" s="108"/>
      <c r="H281" s="108"/>
      <c r="I281" s="108"/>
    </row>
    <row r="282" spans="2:9" x14ac:dyDescent="0.25">
      <c r="B282" s="108"/>
      <c r="C282" s="108"/>
      <c r="D282" s="108"/>
      <c r="F282" s="56"/>
      <c r="G282" s="108"/>
      <c r="H282" s="108"/>
      <c r="I282" s="108"/>
    </row>
    <row r="283" spans="2:9" x14ac:dyDescent="0.25">
      <c r="B283" s="108"/>
      <c r="C283" s="108"/>
      <c r="D283" s="108"/>
      <c r="F283" s="56"/>
      <c r="G283" s="108"/>
      <c r="H283" s="108"/>
      <c r="I283" s="108"/>
    </row>
    <row r="284" spans="2:9" x14ac:dyDescent="0.25">
      <c r="B284" s="108"/>
      <c r="C284" s="108"/>
      <c r="D284" s="108"/>
      <c r="F284" s="56"/>
      <c r="G284" s="108"/>
      <c r="H284" s="108"/>
      <c r="I284" s="108"/>
    </row>
    <row r="285" spans="2:9" x14ac:dyDescent="0.25">
      <c r="B285" s="108"/>
      <c r="C285" s="108"/>
      <c r="D285" s="108"/>
      <c r="F285" s="56"/>
      <c r="G285" s="108"/>
      <c r="H285" s="108"/>
      <c r="I285" s="108"/>
    </row>
    <row r="286" spans="2:9" x14ac:dyDescent="0.25">
      <c r="B286" s="108"/>
      <c r="C286" s="108"/>
      <c r="D286" s="108"/>
      <c r="F286" s="56"/>
      <c r="G286" s="108"/>
      <c r="H286" s="108"/>
      <c r="I286" s="108"/>
    </row>
    <row r="287" spans="2:9" x14ac:dyDescent="0.25">
      <c r="B287" s="108"/>
      <c r="C287" s="108"/>
      <c r="D287" s="108"/>
      <c r="F287" s="56"/>
      <c r="G287" s="108"/>
      <c r="H287" s="108"/>
      <c r="I287" s="108"/>
    </row>
    <row r="288" spans="2:9" x14ac:dyDescent="0.25">
      <c r="B288" s="108"/>
      <c r="C288" s="108"/>
      <c r="D288" s="108"/>
      <c r="F288" s="56"/>
      <c r="G288" s="108"/>
      <c r="H288" s="108"/>
      <c r="I288" s="108"/>
    </row>
    <row r="289" spans="2:9" x14ac:dyDescent="0.25">
      <c r="B289" s="108"/>
      <c r="C289" s="108"/>
      <c r="D289" s="108"/>
      <c r="F289" s="56"/>
      <c r="G289" s="108"/>
      <c r="H289" s="108"/>
      <c r="I289" s="108"/>
    </row>
    <row r="290" spans="2:9" x14ac:dyDescent="0.25">
      <c r="B290" s="108"/>
      <c r="C290" s="108"/>
      <c r="D290" s="108"/>
      <c r="F290" s="56"/>
      <c r="G290" s="108"/>
      <c r="H290" s="108"/>
      <c r="I290" s="108"/>
    </row>
    <row r="291" spans="2:9" x14ac:dyDescent="0.25">
      <c r="B291" s="108"/>
      <c r="C291" s="108"/>
      <c r="D291" s="108"/>
      <c r="F291" s="56"/>
      <c r="G291" s="108"/>
      <c r="H291" s="108"/>
      <c r="I291" s="108"/>
    </row>
    <row r="292" spans="2:9" x14ac:dyDescent="0.25">
      <c r="B292" s="108"/>
      <c r="C292" s="108"/>
      <c r="D292" s="108"/>
      <c r="F292" s="56"/>
      <c r="G292" s="108"/>
      <c r="H292" s="108"/>
      <c r="I292" s="108"/>
    </row>
    <row r="293" spans="2:9" x14ac:dyDescent="0.25">
      <c r="B293" s="108"/>
      <c r="C293" s="108"/>
      <c r="D293" s="108"/>
      <c r="F293" s="56"/>
      <c r="G293" s="108"/>
      <c r="H293" s="108"/>
      <c r="I293" s="108"/>
    </row>
    <row r="294" spans="2:9" x14ac:dyDescent="0.25">
      <c r="B294" s="108"/>
      <c r="C294" s="108"/>
      <c r="D294" s="108"/>
      <c r="F294" s="56"/>
      <c r="G294" s="108"/>
      <c r="H294" s="108"/>
      <c r="I294" s="108"/>
    </row>
    <row r="295" spans="2:9" x14ac:dyDescent="0.25">
      <c r="B295" s="108"/>
      <c r="C295" s="108"/>
      <c r="D295" s="108"/>
      <c r="F295" s="56"/>
      <c r="G295" s="108"/>
      <c r="H295" s="108"/>
      <c r="I295" s="108"/>
    </row>
    <row r="296" spans="2:9" x14ac:dyDescent="0.25">
      <c r="B296" s="108"/>
      <c r="C296" s="108"/>
      <c r="D296" s="108"/>
      <c r="F296" s="56"/>
      <c r="G296" s="108"/>
      <c r="H296" s="108"/>
      <c r="I296" s="108"/>
    </row>
    <row r="297" spans="2:9" x14ac:dyDescent="0.25">
      <c r="B297" s="108"/>
      <c r="C297" s="108"/>
      <c r="D297" s="108"/>
      <c r="F297" s="56"/>
      <c r="G297" s="108"/>
      <c r="H297" s="108"/>
      <c r="I297" s="108"/>
    </row>
    <row r="298" spans="2:9" x14ac:dyDescent="0.25">
      <c r="B298" s="108"/>
      <c r="C298" s="108"/>
      <c r="D298" s="108"/>
      <c r="F298" s="56"/>
      <c r="G298" s="108"/>
      <c r="H298" s="108"/>
      <c r="I298" s="108"/>
    </row>
    <row r="299" spans="2:9" x14ac:dyDescent="0.25">
      <c r="B299" s="108"/>
      <c r="C299" s="108"/>
      <c r="D299" s="108"/>
      <c r="F299" s="56"/>
      <c r="G299" s="108"/>
      <c r="H299" s="108"/>
      <c r="I299" s="108"/>
    </row>
    <row r="300" spans="2:9" x14ac:dyDescent="0.25">
      <c r="B300" s="108"/>
      <c r="C300" s="108"/>
      <c r="D300" s="108"/>
      <c r="F300" s="56"/>
      <c r="G300" s="108"/>
      <c r="H300" s="108"/>
      <c r="I300" s="108"/>
    </row>
    <row r="301" spans="2:9" x14ac:dyDescent="0.25">
      <c r="B301" s="108"/>
      <c r="C301" s="108"/>
      <c r="D301" s="108"/>
      <c r="F301" s="56"/>
      <c r="G301" s="108"/>
      <c r="H301" s="108"/>
      <c r="I301" s="108"/>
    </row>
    <row r="302" spans="2:9" x14ac:dyDescent="0.25">
      <c r="B302" s="108"/>
      <c r="C302" s="108"/>
      <c r="D302" s="108"/>
      <c r="F302" s="56"/>
      <c r="G302" s="108"/>
      <c r="H302" s="108"/>
      <c r="I302" s="108"/>
    </row>
    <row r="303" spans="2:9" x14ac:dyDescent="0.25">
      <c r="B303" s="108"/>
      <c r="C303" s="108"/>
      <c r="D303" s="108"/>
      <c r="F303" s="56"/>
      <c r="G303" s="108"/>
      <c r="H303" s="108"/>
      <c r="I303" s="108"/>
    </row>
    <row r="304" spans="2:9" x14ac:dyDescent="0.25">
      <c r="B304" s="108"/>
      <c r="C304" s="108"/>
      <c r="D304" s="108"/>
      <c r="F304" s="56"/>
      <c r="G304" s="108"/>
      <c r="H304" s="108"/>
      <c r="I304" s="108"/>
    </row>
    <row r="305" spans="2:9" x14ac:dyDescent="0.25">
      <c r="B305" s="108"/>
      <c r="C305" s="108"/>
      <c r="D305" s="108"/>
      <c r="F305" s="56"/>
      <c r="G305" s="108"/>
      <c r="H305" s="108"/>
      <c r="I305" s="108"/>
    </row>
    <row r="306" spans="2:9" x14ac:dyDescent="0.25">
      <c r="B306" s="108"/>
      <c r="C306" s="108"/>
      <c r="D306" s="108"/>
      <c r="F306" s="56"/>
      <c r="G306" s="108"/>
      <c r="H306" s="108"/>
      <c r="I306" s="108"/>
    </row>
    <row r="307" spans="2:9" x14ac:dyDescent="0.25">
      <c r="B307" s="108"/>
      <c r="C307" s="108"/>
      <c r="D307" s="108"/>
      <c r="F307" s="56"/>
      <c r="G307" s="108"/>
      <c r="H307" s="108"/>
      <c r="I307" s="108"/>
    </row>
    <row r="308" spans="2:9" x14ac:dyDescent="0.25">
      <c r="B308" s="108"/>
      <c r="C308" s="108"/>
      <c r="D308" s="108"/>
      <c r="F308" s="56"/>
      <c r="G308" s="108"/>
      <c r="H308" s="108"/>
      <c r="I308" s="108"/>
    </row>
    <row r="309" spans="2:9" x14ac:dyDescent="0.25">
      <c r="B309" s="108"/>
      <c r="C309" s="108"/>
      <c r="D309" s="108"/>
      <c r="F309" s="56"/>
      <c r="G309" s="108"/>
      <c r="H309" s="108"/>
      <c r="I309" s="108"/>
    </row>
    <row r="310" spans="2:9" x14ac:dyDescent="0.25">
      <c r="B310" s="108"/>
      <c r="C310" s="108"/>
      <c r="D310" s="108"/>
      <c r="F310" s="56"/>
      <c r="G310" s="108"/>
      <c r="H310" s="108"/>
      <c r="I310" s="108"/>
    </row>
    <row r="311" spans="2:9" x14ac:dyDescent="0.25">
      <c r="B311" s="108"/>
      <c r="C311" s="108"/>
      <c r="D311" s="108"/>
      <c r="F311" s="56"/>
      <c r="G311" s="108"/>
      <c r="H311" s="108"/>
      <c r="I311" s="108"/>
    </row>
    <row r="312" spans="2:9" x14ac:dyDescent="0.25">
      <c r="B312" s="108"/>
      <c r="C312" s="108"/>
      <c r="D312" s="108"/>
      <c r="F312" s="56"/>
      <c r="G312" s="108"/>
      <c r="H312" s="108"/>
      <c r="I312" s="108"/>
    </row>
    <row r="313" spans="2:9" x14ac:dyDescent="0.25">
      <c r="B313" s="108"/>
      <c r="C313" s="108"/>
      <c r="D313" s="108"/>
      <c r="F313" s="56"/>
      <c r="G313" s="108"/>
      <c r="H313" s="108"/>
      <c r="I313" s="108"/>
    </row>
    <row r="314" spans="2:9" x14ac:dyDescent="0.25">
      <c r="B314" s="108"/>
      <c r="C314" s="108"/>
      <c r="D314" s="108"/>
      <c r="F314" s="56"/>
      <c r="G314" s="108"/>
      <c r="H314" s="108"/>
      <c r="I314" s="108"/>
    </row>
    <row r="315" spans="2:9" x14ac:dyDescent="0.25">
      <c r="B315" s="108"/>
      <c r="C315" s="108"/>
      <c r="D315" s="108"/>
      <c r="F315" s="56"/>
      <c r="G315" s="108"/>
      <c r="H315" s="108"/>
      <c r="I315" s="108"/>
    </row>
    <row r="316" spans="2:9" x14ac:dyDescent="0.25">
      <c r="B316" s="108"/>
      <c r="C316" s="108"/>
      <c r="D316" s="108"/>
      <c r="F316" s="56"/>
      <c r="G316" s="108"/>
      <c r="H316" s="108"/>
      <c r="I316" s="108"/>
    </row>
    <row r="317" spans="2:9" x14ac:dyDescent="0.25">
      <c r="B317" s="108"/>
      <c r="C317" s="108"/>
      <c r="D317" s="108"/>
      <c r="F317" s="56"/>
      <c r="G317" s="108"/>
      <c r="H317" s="108"/>
      <c r="I317" s="108"/>
    </row>
    <row r="318" spans="2:9" x14ac:dyDescent="0.25">
      <c r="B318" s="108"/>
      <c r="C318" s="108"/>
      <c r="D318" s="108"/>
      <c r="F318" s="56"/>
      <c r="G318" s="108"/>
      <c r="H318" s="108"/>
      <c r="I318" s="108"/>
    </row>
    <row r="319" spans="2:9" x14ac:dyDescent="0.25">
      <c r="B319" s="108"/>
      <c r="C319" s="108"/>
      <c r="D319" s="108"/>
      <c r="F319" s="56"/>
      <c r="G319" s="108"/>
      <c r="H319" s="108"/>
      <c r="I319" s="108"/>
    </row>
    <row r="320" spans="2:9" x14ac:dyDescent="0.25">
      <c r="B320" s="108"/>
      <c r="C320" s="108"/>
      <c r="D320" s="108"/>
      <c r="F320" s="56"/>
      <c r="G320" s="108"/>
      <c r="H320" s="108"/>
      <c r="I320" s="108"/>
    </row>
    <row r="321" spans="2:9" x14ac:dyDescent="0.25">
      <c r="B321" s="108"/>
      <c r="C321" s="108"/>
      <c r="D321" s="108"/>
      <c r="F321" s="56"/>
      <c r="G321" s="108"/>
      <c r="H321" s="108"/>
      <c r="I321" s="108"/>
    </row>
    <row r="322" spans="2:9" x14ac:dyDescent="0.25">
      <c r="B322" s="108"/>
      <c r="C322" s="108"/>
      <c r="D322" s="108"/>
      <c r="F322" s="56"/>
      <c r="G322" s="108"/>
      <c r="H322" s="108"/>
      <c r="I322" s="108"/>
    </row>
    <row r="323" spans="2:9" x14ac:dyDescent="0.25">
      <c r="B323" s="108"/>
      <c r="C323" s="108"/>
      <c r="D323" s="108"/>
      <c r="F323" s="56"/>
      <c r="G323" s="108"/>
      <c r="H323" s="108"/>
      <c r="I323" s="108"/>
    </row>
    <row r="324" spans="2:9" x14ac:dyDescent="0.25">
      <c r="B324" s="108"/>
      <c r="C324" s="108"/>
      <c r="D324" s="108"/>
      <c r="F324" s="56"/>
      <c r="G324" s="108"/>
      <c r="H324" s="108"/>
      <c r="I324" s="108"/>
    </row>
    <row r="325" spans="2:9" x14ac:dyDescent="0.25">
      <c r="B325" s="108"/>
      <c r="C325" s="108"/>
      <c r="D325" s="108"/>
      <c r="F325" s="56"/>
      <c r="G325" s="108"/>
      <c r="H325" s="108"/>
      <c r="I325" s="108"/>
    </row>
    <row r="326" spans="2:9" x14ac:dyDescent="0.25">
      <c r="B326" s="108"/>
      <c r="C326" s="108"/>
      <c r="D326" s="108"/>
      <c r="F326" s="56"/>
      <c r="G326" s="108"/>
      <c r="H326" s="108"/>
      <c r="I326" s="108"/>
    </row>
    <row r="327" spans="2:9" x14ac:dyDescent="0.25">
      <c r="B327" s="108"/>
      <c r="C327" s="108"/>
      <c r="D327" s="108"/>
      <c r="F327" s="56"/>
      <c r="G327" s="108"/>
      <c r="H327" s="108"/>
      <c r="I327" s="108"/>
    </row>
    <row r="328" spans="2:9" x14ac:dyDescent="0.25">
      <c r="B328" s="108"/>
      <c r="C328" s="108"/>
      <c r="D328" s="108"/>
      <c r="F328" s="56"/>
      <c r="G328" s="108"/>
      <c r="H328" s="108"/>
      <c r="I328" s="108"/>
    </row>
    <row r="329" spans="2:9" x14ac:dyDescent="0.25">
      <c r="B329" s="108"/>
      <c r="C329" s="108"/>
      <c r="D329" s="108"/>
      <c r="F329" s="56"/>
      <c r="G329" s="108"/>
      <c r="H329" s="108"/>
      <c r="I329" s="108"/>
    </row>
    <row r="330" spans="2:9" x14ac:dyDescent="0.25">
      <c r="B330" s="108"/>
      <c r="C330" s="108"/>
      <c r="D330" s="108"/>
      <c r="F330" s="56"/>
      <c r="G330" s="108"/>
      <c r="H330" s="108"/>
      <c r="I330" s="108"/>
    </row>
    <row r="331" spans="2:9" x14ac:dyDescent="0.25">
      <c r="B331" s="108"/>
      <c r="C331" s="108"/>
      <c r="D331" s="108"/>
      <c r="F331" s="56"/>
      <c r="G331" s="108"/>
      <c r="H331" s="108"/>
      <c r="I331" s="108"/>
    </row>
    <row r="332" spans="2:9" x14ac:dyDescent="0.25">
      <c r="B332" s="108"/>
      <c r="C332" s="108"/>
      <c r="D332" s="108"/>
      <c r="F332" s="56"/>
      <c r="G332" s="108"/>
      <c r="H332" s="108"/>
      <c r="I332" s="108"/>
    </row>
    <row r="333" spans="2:9" x14ac:dyDescent="0.25">
      <c r="B333" s="108"/>
      <c r="C333" s="108"/>
      <c r="D333" s="108"/>
      <c r="F333" s="56"/>
      <c r="G333" s="108"/>
      <c r="H333" s="108"/>
      <c r="I333" s="108"/>
    </row>
    <row r="334" spans="2:9" x14ac:dyDescent="0.25">
      <c r="B334" s="108"/>
      <c r="C334" s="108"/>
      <c r="D334" s="108"/>
      <c r="F334" s="56"/>
      <c r="G334" s="108"/>
      <c r="H334" s="108"/>
      <c r="I334" s="108"/>
    </row>
    <row r="335" spans="2:9" x14ac:dyDescent="0.25">
      <c r="B335" s="108"/>
      <c r="C335" s="108"/>
      <c r="D335" s="108"/>
      <c r="F335" s="56"/>
      <c r="G335" s="108"/>
      <c r="H335" s="108"/>
      <c r="I335" s="108"/>
    </row>
    <row r="336" spans="2:9" x14ac:dyDescent="0.25">
      <c r="B336" s="108"/>
      <c r="C336" s="108"/>
      <c r="D336" s="108"/>
      <c r="F336" s="56"/>
      <c r="G336" s="108"/>
      <c r="H336" s="108"/>
      <c r="I336" s="108"/>
    </row>
    <row r="337" spans="2:9" x14ac:dyDescent="0.25">
      <c r="B337" s="108"/>
      <c r="C337" s="108"/>
      <c r="D337" s="108"/>
      <c r="F337" s="56"/>
      <c r="G337" s="108"/>
      <c r="H337" s="108"/>
      <c r="I337" s="108"/>
    </row>
    <row r="338" spans="2:9" x14ac:dyDescent="0.25">
      <c r="B338" s="108"/>
      <c r="C338" s="108"/>
      <c r="D338" s="108"/>
      <c r="F338" s="56"/>
      <c r="G338" s="108"/>
      <c r="H338" s="108"/>
      <c r="I338" s="108"/>
    </row>
    <row r="339" spans="2:9" x14ac:dyDescent="0.25">
      <c r="B339" s="108"/>
      <c r="C339" s="108"/>
      <c r="D339" s="108"/>
      <c r="F339" s="56"/>
      <c r="G339" s="108"/>
      <c r="H339" s="108"/>
      <c r="I339" s="108"/>
    </row>
    <row r="340" spans="2:9" x14ac:dyDescent="0.25">
      <c r="B340" s="108"/>
      <c r="C340" s="108"/>
      <c r="D340" s="108"/>
      <c r="F340" s="56"/>
      <c r="G340" s="108"/>
      <c r="H340" s="108"/>
      <c r="I340" s="108"/>
    </row>
    <row r="341" spans="2:9" x14ac:dyDescent="0.25">
      <c r="B341" s="108"/>
      <c r="C341" s="108"/>
      <c r="D341" s="108"/>
      <c r="F341" s="56"/>
      <c r="G341" s="108"/>
      <c r="H341" s="108"/>
      <c r="I341" s="108"/>
    </row>
    <row r="342" spans="2:9" x14ac:dyDescent="0.25">
      <c r="B342" s="108"/>
      <c r="C342" s="108"/>
      <c r="D342" s="108"/>
      <c r="F342" s="56"/>
      <c r="G342" s="108"/>
      <c r="H342" s="108"/>
      <c r="I342" s="108"/>
    </row>
    <row r="343" spans="2:9" x14ac:dyDescent="0.25">
      <c r="B343" s="108"/>
      <c r="C343" s="108"/>
      <c r="D343" s="108"/>
      <c r="F343" s="56"/>
      <c r="G343" s="108"/>
      <c r="H343" s="108"/>
      <c r="I343" s="108"/>
    </row>
    <row r="344" spans="2:9" x14ac:dyDescent="0.25">
      <c r="B344" s="108"/>
      <c r="C344" s="108"/>
      <c r="D344" s="108"/>
      <c r="F344" s="56"/>
      <c r="G344" s="108"/>
      <c r="H344" s="108"/>
      <c r="I344" s="108"/>
    </row>
    <row r="345" spans="2:9" x14ac:dyDescent="0.25">
      <c r="B345" s="108"/>
      <c r="C345" s="108"/>
      <c r="D345" s="108"/>
      <c r="F345" s="56"/>
      <c r="G345" s="108"/>
      <c r="H345" s="108"/>
      <c r="I345" s="108"/>
    </row>
    <row r="346" spans="2:9" x14ac:dyDescent="0.25">
      <c r="B346" s="108"/>
      <c r="C346" s="108"/>
      <c r="D346" s="108"/>
      <c r="F346" s="56"/>
      <c r="G346" s="108"/>
      <c r="H346" s="108"/>
      <c r="I346" s="108"/>
    </row>
    <row r="347" spans="2:9" x14ac:dyDescent="0.25">
      <c r="B347" s="108"/>
      <c r="C347" s="108"/>
      <c r="D347" s="108"/>
      <c r="F347" s="56"/>
      <c r="G347" s="108"/>
      <c r="H347" s="108"/>
      <c r="I347" s="108"/>
    </row>
    <row r="348" spans="2:9" x14ac:dyDescent="0.25">
      <c r="B348" s="108"/>
      <c r="C348" s="108"/>
      <c r="D348" s="108"/>
      <c r="F348" s="56"/>
      <c r="G348" s="108"/>
      <c r="H348" s="108"/>
      <c r="I348" s="108"/>
    </row>
    <row r="349" spans="2:9" x14ac:dyDescent="0.25">
      <c r="B349" s="108"/>
      <c r="C349" s="108"/>
      <c r="D349" s="108"/>
      <c r="F349" s="56"/>
      <c r="G349" s="108"/>
      <c r="H349" s="108"/>
      <c r="I349" s="108"/>
    </row>
    <row r="350" spans="2:9" x14ac:dyDescent="0.25">
      <c r="B350" s="108"/>
      <c r="C350" s="108"/>
      <c r="D350" s="108"/>
      <c r="F350" s="56"/>
      <c r="G350" s="108"/>
      <c r="H350" s="108"/>
      <c r="I350" s="108"/>
    </row>
    <row r="351" spans="2:9" x14ac:dyDescent="0.25">
      <c r="B351" s="108"/>
      <c r="C351" s="108"/>
      <c r="D351" s="108"/>
      <c r="F351" s="56"/>
      <c r="G351" s="108"/>
      <c r="H351" s="108"/>
      <c r="I351" s="108"/>
    </row>
    <row r="352" spans="2:9" x14ac:dyDescent="0.25">
      <c r="B352" s="108"/>
      <c r="C352" s="108"/>
      <c r="D352" s="108"/>
      <c r="F352" s="56"/>
      <c r="G352" s="108"/>
      <c r="H352" s="108"/>
      <c r="I352" s="108"/>
    </row>
    <row r="353" spans="2:9" x14ac:dyDescent="0.25">
      <c r="B353" s="108"/>
      <c r="C353" s="108"/>
      <c r="D353" s="108"/>
      <c r="F353" s="56"/>
      <c r="G353" s="108"/>
      <c r="H353" s="108"/>
      <c r="I353" s="108"/>
    </row>
    <row r="354" spans="2:9" x14ac:dyDescent="0.25">
      <c r="B354" s="108"/>
      <c r="C354" s="108"/>
      <c r="D354" s="108"/>
      <c r="F354" s="56"/>
      <c r="G354" s="108"/>
      <c r="H354" s="108"/>
      <c r="I354" s="108"/>
    </row>
    <row r="355" spans="2:9" x14ac:dyDescent="0.25">
      <c r="B355" s="108"/>
      <c r="C355" s="108"/>
      <c r="D355" s="108"/>
      <c r="F355" s="56"/>
      <c r="G355" s="108"/>
      <c r="H355" s="108"/>
      <c r="I355" s="108"/>
    </row>
    <row r="356" spans="2:9" x14ac:dyDescent="0.25">
      <c r="B356" s="108"/>
      <c r="C356" s="108"/>
      <c r="D356" s="108"/>
      <c r="F356" s="56"/>
      <c r="G356" s="108"/>
      <c r="H356" s="108"/>
      <c r="I356" s="108"/>
    </row>
    <row r="357" spans="2:9" x14ac:dyDescent="0.25">
      <c r="B357" s="108"/>
      <c r="C357" s="108"/>
      <c r="D357" s="108"/>
      <c r="F357" s="56"/>
      <c r="G357" s="108"/>
      <c r="H357" s="108"/>
      <c r="I357" s="108"/>
    </row>
    <row r="358" spans="2:9" x14ac:dyDescent="0.25">
      <c r="B358" s="108"/>
      <c r="C358" s="108"/>
      <c r="D358" s="108"/>
      <c r="F358" s="56"/>
      <c r="G358" s="108"/>
      <c r="H358" s="108"/>
      <c r="I358" s="108"/>
    </row>
    <row r="359" spans="2:9" x14ac:dyDescent="0.25">
      <c r="B359" s="108"/>
      <c r="C359" s="108"/>
      <c r="D359" s="108"/>
      <c r="F359" s="56"/>
      <c r="G359" s="108"/>
      <c r="H359" s="108"/>
      <c r="I359" s="108"/>
    </row>
    <row r="360" spans="2:9" x14ac:dyDescent="0.25">
      <c r="B360" s="108"/>
      <c r="C360" s="108"/>
      <c r="D360" s="108"/>
      <c r="F360" s="56"/>
      <c r="G360" s="108"/>
      <c r="H360" s="108"/>
      <c r="I360" s="108"/>
    </row>
    <row r="361" spans="2:9" x14ac:dyDescent="0.25">
      <c r="B361" s="108"/>
      <c r="C361" s="108"/>
      <c r="D361" s="108"/>
      <c r="F361" s="56"/>
      <c r="G361" s="108"/>
      <c r="H361" s="108"/>
      <c r="I361" s="108"/>
    </row>
    <row r="362" spans="2:9" x14ac:dyDescent="0.25">
      <c r="B362" s="108"/>
      <c r="C362" s="108"/>
      <c r="D362" s="108"/>
      <c r="F362" s="56"/>
      <c r="G362" s="108"/>
      <c r="H362" s="108"/>
      <c r="I362" s="108"/>
    </row>
    <row r="363" spans="2:9" x14ac:dyDescent="0.25">
      <c r="B363" s="108"/>
      <c r="C363" s="108"/>
      <c r="D363" s="108"/>
      <c r="F363" s="56"/>
      <c r="G363" s="108"/>
      <c r="H363" s="108"/>
      <c r="I363" s="108"/>
    </row>
    <row r="364" spans="2:9" x14ac:dyDescent="0.25">
      <c r="B364" s="108"/>
      <c r="C364" s="108"/>
      <c r="D364" s="108"/>
      <c r="F364" s="56"/>
      <c r="G364" s="108"/>
      <c r="H364" s="108"/>
      <c r="I364" s="108"/>
    </row>
    <row r="365" spans="2:9" x14ac:dyDescent="0.25">
      <c r="B365" s="108"/>
      <c r="C365" s="108"/>
      <c r="D365" s="108"/>
      <c r="F365" s="56"/>
      <c r="G365" s="108"/>
      <c r="H365" s="108"/>
      <c r="I365" s="108"/>
    </row>
    <row r="366" spans="2:9" x14ac:dyDescent="0.25">
      <c r="B366" s="108"/>
      <c r="C366" s="108"/>
      <c r="D366" s="108"/>
      <c r="F366" s="56"/>
      <c r="G366" s="108"/>
      <c r="H366" s="108"/>
      <c r="I366" s="108"/>
    </row>
    <row r="367" spans="2:9" x14ac:dyDescent="0.25">
      <c r="B367" s="108"/>
      <c r="C367" s="108"/>
      <c r="D367" s="108"/>
      <c r="F367" s="56"/>
      <c r="G367" s="108"/>
      <c r="H367" s="108"/>
      <c r="I367" s="108"/>
    </row>
    <row r="368" spans="2:9" x14ac:dyDescent="0.25">
      <c r="B368" s="108"/>
      <c r="C368" s="108"/>
      <c r="D368" s="108"/>
      <c r="F368" s="56"/>
      <c r="G368" s="108"/>
      <c r="H368" s="108"/>
      <c r="I368" s="108"/>
    </row>
    <row r="369" spans="2:9" x14ac:dyDescent="0.25">
      <c r="B369" s="108"/>
      <c r="C369" s="108"/>
      <c r="D369" s="108"/>
      <c r="F369" s="56"/>
      <c r="G369" s="108"/>
      <c r="H369" s="108"/>
      <c r="I369" s="108"/>
    </row>
    <row r="370" spans="2:9" x14ac:dyDescent="0.25">
      <c r="B370" s="108"/>
      <c r="C370" s="108"/>
      <c r="D370" s="108"/>
      <c r="F370" s="56"/>
      <c r="G370" s="108"/>
      <c r="H370" s="108"/>
      <c r="I370" s="108"/>
    </row>
    <row r="371" spans="2:9" x14ac:dyDescent="0.25">
      <c r="B371" s="108"/>
      <c r="C371" s="108"/>
      <c r="D371" s="108"/>
      <c r="F371" s="56"/>
      <c r="G371" s="108"/>
      <c r="H371" s="108"/>
      <c r="I371" s="108"/>
    </row>
    <row r="372" spans="2:9" x14ac:dyDescent="0.25">
      <c r="B372" s="108"/>
      <c r="C372" s="108"/>
      <c r="D372" s="108"/>
      <c r="F372" s="56"/>
      <c r="G372" s="108"/>
      <c r="H372" s="108"/>
      <c r="I372" s="108"/>
    </row>
    <row r="373" spans="2:9" x14ac:dyDescent="0.25">
      <c r="B373" s="108"/>
      <c r="C373" s="108"/>
      <c r="D373" s="108"/>
      <c r="F373" s="56"/>
      <c r="G373" s="108"/>
      <c r="H373" s="108"/>
      <c r="I373" s="108"/>
    </row>
    <row r="374" spans="2:9" x14ac:dyDescent="0.25">
      <c r="B374" s="108"/>
      <c r="C374" s="108"/>
      <c r="D374" s="108"/>
      <c r="F374" s="56"/>
      <c r="G374" s="108"/>
      <c r="H374" s="108"/>
      <c r="I374" s="108"/>
    </row>
    <row r="375" spans="2:9" x14ac:dyDescent="0.25">
      <c r="B375" s="108"/>
      <c r="C375" s="108"/>
      <c r="D375" s="108"/>
      <c r="F375" s="56"/>
      <c r="G375" s="108"/>
      <c r="H375" s="108"/>
      <c r="I375" s="108"/>
    </row>
    <row r="376" spans="2:9" x14ac:dyDescent="0.25">
      <c r="B376" s="108"/>
      <c r="C376" s="108"/>
      <c r="D376" s="108"/>
      <c r="F376" s="56"/>
      <c r="G376" s="108"/>
      <c r="H376" s="108"/>
      <c r="I376" s="108"/>
    </row>
    <row r="377" spans="2:9" x14ac:dyDescent="0.25">
      <c r="B377" s="108"/>
      <c r="C377" s="108"/>
      <c r="D377" s="108"/>
      <c r="F377" s="56"/>
      <c r="G377" s="108"/>
      <c r="H377" s="108"/>
      <c r="I377" s="108"/>
    </row>
    <row r="378" spans="2:9" x14ac:dyDescent="0.25">
      <c r="B378" s="108"/>
      <c r="C378" s="108"/>
      <c r="D378" s="108"/>
      <c r="F378" s="56"/>
      <c r="G378" s="108"/>
      <c r="H378" s="108"/>
      <c r="I378" s="108"/>
    </row>
    <row r="379" spans="2:9" x14ac:dyDescent="0.25">
      <c r="B379" s="108"/>
      <c r="C379" s="108"/>
      <c r="D379" s="108"/>
      <c r="F379" s="56"/>
      <c r="G379" s="108"/>
      <c r="H379" s="108"/>
      <c r="I379" s="108"/>
    </row>
    <row r="380" spans="2:9" x14ac:dyDescent="0.25">
      <c r="B380" s="108"/>
      <c r="C380" s="108"/>
      <c r="D380" s="108"/>
      <c r="F380" s="56"/>
      <c r="G380" s="108"/>
      <c r="H380" s="108"/>
      <c r="I380" s="108"/>
    </row>
    <row r="381" spans="2:9" x14ac:dyDescent="0.25">
      <c r="B381" s="108"/>
      <c r="C381" s="108"/>
      <c r="D381" s="108"/>
      <c r="F381" s="56"/>
      <c r="G381" s="108"/>
      <c r="H381" s="108"/>
      <c r="I381" s="108"/>
    </row>
    <row r="382" spans="2:9" x14ac:dyDescent="0.25">
      <c r="B382" s="108"/>
      <c r="C382" s="108"/>
      <c r="D382" s="108"/>
      <c r="F382" s="56"/>
      <c r="G382" s="108"/>
      <c r="H382" s="108"/>
      <c r="I382" s="108"/>
    </row>
    <row r="383" spans="2:9" x14ac:dyDescent="0.25">
      <c r="B383" s="108"/>
      <c r="C383" s="108"/>
      <c r="D383" s="108"/>
      <c r="F383" s="56"/>
      <c r="G383" s="108"/>
      <c r="H383" s="108"/>
      <c r="I383" s="108"/>
    </row>
    <row r="384" spans="2:9" x14ac:dyDescent="0.25">
      <c r="B384" s="108"/>
      <c r="C384" s="108"/>
      <c r="D384" s="108"/>
      <c r="F384" s="56"/>
      <c r="G384" s="108"/>
      <c r="H384" s="108"/>
      <c r="I384" s="108"/>
    </row>
    <row r="385" spans="2:9" x14ac:dyDescent="0.25">
      <c r="B385" s="108"/>
      <c r="C385" s="108"/>
      <c r="D385" s="108"/>
      <c r="F385" s="56"/>
      <c r="G385" s="108"/>
      <c r="H385" s="108"/>
      <c r="I385" s="108"/>
    </row>
    <row r="386" spans="2:9" x14ac:dyDescent="0.25">
      <c r="B386" s="108"/>
      <c r="C386" s="108"/>
      <c r="D386" s="108"/>
      <c r="F386" s="56"/>
      <c r="G386" s="108"/>
      <c r="H386" s="108"/>
      <c r="I386" s="108"/>
    </row>
    <row r="387" spans="2:9" x14ac:dyDescent="0.25">
      <c r="B387" s="108"/>
      <c r="C387" s="108"/>
      <c r="D387" s="108"/>
      <c r="F387" s="56"/>
      <c r="G387" s="108"/>
      <c r="H387" s="108"/>
      <c r="I387" s="108"/>
    </row>
    <row r="388" spans="2:9" x14ac:dyDescent="0.25">
      <c r="B388" s="108"/>
      <c r="C388" s="108"/>
      <c r="D388" s="108"/>
      <c r="F388" s="56"/>
      <c r="G388" s="108"/>
      <c r="H388" s="108"/>
      <c r="I388" s="108"/>
    </row>
    <row r="389" spans="2:9" x14ac:dyDescent="0.25">
      <c r="B389" s="108"/>
      <c r="C389" s="108"/>
      <c r="D389" s="108"/>
      <c r="F389" s="56"/>
      <c r="G389" s="108"/>
      <c r="H389" s="108"/>
      <c r="I389" s="108"/>
    </row>
    <row r="390" spans="2:9" x14ac:dyDescent="0.25">
      <c r="B390" s="108"/>
      <c r="C390" s="108"/>
      <c r="D390" s="108"/>
      <c r="F390" s="56"/>
      <c r="G390" s="108"/>
      <c r="H390" s="108"/>
      <c r="I390" s="108"/>
    </row>
    <row r="391" spans="2:9" x14ac:dyDescent="0.25">
      <c r="B391" s="108"/>
      <c r="C391" s="108"/>
      <c r="D391" s="108"/>
      <c r="F391" s="56"/>
      <c r="G391" s="108"/>
      <c r="H391" s="108"/>
      <c r="I391" s="108"/>
    </row>
    <row r="392" spans="2:9" x14ac:dyDescent="0.25">
      <c r="B392" s="108"/>
      <c r="C392" s="108"/>
      <c r="D392" s="108"/>
      <c r="F392" s="56"/>
      <c r="G392" s="108"/>
      <c r="H392" s="108"/>
      <c r="I392" s="108"/>
    </row>
    <row r="393" spans="2:9" x14ac:dyDescent="0.25">
      <c r="B393" s="108"/>
      <c r="C393" s="108"/>
      <c r="D393" s="108"/>
      <c r="F393" s="56"/>
      <c r="G393" s="108"/>
      <c r="H393" s="108"/>
      <c r="I393" s="108"/>
    </row>
    <row r="394" spans="2:9" x14ac:dyDescent="0.25">
      <c r="B394" s="108"/>
      <c r="C394" s="108"/>
      <c r="D394" s="108"/>
      <c r="F394" s="56"/>
      <c r="G394" s="108"/>
      <c r="H394" s="108"/>
      <c r="I394" s="108"/>
    </row>
    <row r="395" spans="2:9" x14ac:dyDescent="0.25">
      <c r="B395" s="108"/>
      <c r="C395" s="108"/>
      <c r="D395" s="108"/>
      <c r="F395" s="56"/>
      <c r="G395" s="108"/>
      <c r="H395" s="108"/>
      <c r="I395" s="108"/>
    </row>
    <row r="396" spans="2:9" x14ac:dyDescent="0.25">
      <c r="B396" s="108"/>
      <c r="C396" s="108"/>
      <c r="D396" s="108"/>
      <c r="F396" s="56"/>
      <c r="G396" s="108"/>
      <c r="H396" s="108"/>
      <c r="I396" s="108"/>
    </row>
    <row r="397" spans="2:9" x14ac:dyDescent="0.25">
      <c r="B397" s="108"/>
      <c r="C397" s="108"/>
      <c r="D397" s="108"/>
      <c r="F397" s="56"/>
      <c r="G397" s="108"/>
      <c r="H397" s="108"/>
      <c r="I397" s="108"/>
    </row>
    <row r="398" spans="2:9" x14ac:dyDescent="0.25">
      <c r="B398" s="108"/>
      <c r="C398" s="108"/>
      <c r="D398" s="108"/>
      <c r="F398" s="56"/>
      <c r="G398" s="108"/>
      <c r="H398" s="108"/>
      <c r="I398" s="108"/>
    </row>
    <row r="399" spans="2:9" x14ac:dyDescent="0.25">
      <c r="B399" s="108"/>
      <c r="C399" s="108"/>
      <c r="D399" s="108"/>
      <c r="F399" s="56"/>
      <c r="G399" s="108"/>
      <c r="H399" s="108"/>
      <c r="I399" s="108"/>
    </row>
    <row r="400" spans="2:9" x14ac:dyDescent="0.25">
      <c r="B400" s="108"/>
      <c r="C400" s="108"/>
      <c r="D400" s="108"/>
      <c r="F400" s="56"/>
      <c r="G400" s="108"/>
      <c r="H400" s="108"/>
      <c r="I400" s="108"/>
    </row>
    <row r="401" spans="2:9" x14ac:dyDescent="0.25">
      <c r="B401" s="108"/>
      <c r="C401" s="108"/>
      <c r="D401" s="108"/>
      <c r="F401" s="56"/>
      <c r="G401" s="108"/>
      <c r="H401" s="108"/>
      <c r="I401" s="108"/>
    </row>
    <row r="402" spans="2:9" x14ac:dyDescent="0.25">
      <c r="B402" s="108"/>
      <c r="C402" s="108"/>
      <c r="D402" s="108"/>
      <c r="F402" s="56"/>
      <c r="G402" s="108"/>
      <c r="H402" s="108"/>
      <c r="I402" s="108"/>
    </row>
    <row r="403" spans="2:9" x14ac:dyDescent="0.25">
      <c r="B403" s="108"/>
      <c r="C403" s="108"/>
      <c r="D403" s="108"/>
      <c r="F403" s="56"/>
      <c r="G403" s="108"/>
      <c r="H403" s="108"/>
      <c r="I403" s="108"/>
    </row>
    <row r="404" spans="2:9" x14ac:dyDescent="0.25">
      <c r="B404" s="108"/>
      <c r="C404" s="108"/>
      <c r="D404" s="108"/>
      <c r="F404" s="56"/>
      <c r="G404" s="108"/>
      <c r="H404" s="108"/>
      <c r="I404" s="108"/>
    </row>
    <row r="405" spans="2:9" x14ac:dyDescent="0.25">
      <c r="B405" s="108"/>
      <c r="C405" s="108"/>
      <c r="D405" s="108"/>
      <c r="F405" s="56"/>
      <c r="G405" s="108"/>
      <c r="H405" s="108"/>
      <c r="I405" s="108"/>
    </row>
    <row r="406" spans="2:9" x14ac:dyDescent="0.25">
      <c r="B406" s="108"/>
      <c r="C406" s="108"/>
      <c r="D406" s="108"/>
      <c r="F406" s="56"/>
      <c r="G406" s="108"/>
      <c r="H406" s="108"/>
      <c r="I406" s="108"/>
    </row>
    <row r="407" spans="2:9" x14ac:dyDescent="0.25">
      <c r="B407" s="108"/>
      <c r="C407" s="108"/>
      <c r="D407" s="108"/>
      <c r="F407" s="56"/>
      <c r="G407" s="108"/>
      <c r="H407" s="108"/>
      <c r="I407" s="108"/>
    </row>
    <row r="408" spans="2:9" x14ac:dyDescent="0.25">
      <c r="B408" s="108"/>
      <c r="C408" s="108"/>
      <c r="D408" s="108"/>
      <c r="F408" s="56"/>
      <c r="G408" s="108"/>
      <c r="H408" s="108"/>
      <c r="I408" s="108"/>
    </row>
    <row r="409" spans="2:9" x14ac:dyDescent="0.25">
      <c r="B409" s="108"/>
      <c r="C409" s="108"/>
      <c r="D409" s="108"/>
      <c r="F409" s="56"/>
      <c r="G409" s="108"/>
      <c r="H409" s="108"/>
      <c r="I409" s="108"/>
    </row>
    <row r="410" spans="2:9" x14ac:dyDescent="0.25">
      <c r="B410" s="108"/>
      <c r="C410" s="108"/>
      <c r="D410" s="108"/>
      <c r="F410" s="56"/>
      <c r="G410" s="108"/>
      <c r="H410" s="108"/>
      <c r="I410" s="108"/>
    </row>
    <row r="411" spans="2:9" x14ac:dyDescent="0.25">
      <c r="B411" s="108"/>
      <c r="C411" s="108"/>
      <c r="D411" s="108"/>
      <c r="F411" s="56"/>
      <c r="G411" s="108"/>
      <c r="H411" s="108"/>
      <c r="I411" s="108"/>
    </row>
    <row r="412" spans="2:9" x14ac:dyDescent="0.25">
      <c r="B412" s="108"/>
      <c r="C412" s="108"/>
      <c r="D412" s="108"/>
      <c r="F412" s="56"/>
      <c r="G412" s="108"/>
      <c r="H412" s="108"/>
      <c r="I412" s="108"/>
    </row>
    <row r="413" spans="2:9" x14ac:dyDescent="0.25">
      <c r="B413" s="108"/>
      <c r="C413" s="108"/>
      <c r="D413" s="108"/>
      <c r="F413" s="56"/>
      <c r="G413" s="108"/>
      <c r="H413" s="108"/>
      <c r="I413" s="108"/>
    </row>
    <row r="414" spans="2:9" x14ac:dyDescent="0.25">
      <c r="B414" s="108"/>
      <c r="C414" s="108"/>
      <c r="D414" s="108"/>
      <c r="F414" s="56"/>
      <c r="G414" s="108"/>
      <c r="H414" s="108"/>
      <c r="I414" s="108"/>
    </row>
    <row r="415" spans="2:9" x14ac:dyDescent="0.25">
      <c r="B415" s="108"/>
      <c r="C415" s="108"/>
      <c r="D415" s="108"/>
      <c r="F415" s="56"/>
      <c r="G415" s="108"/>
      <c r="H415" s="108"/>
      <c r="I415" s="108"/>
    </row>
    <row r="416" spans="2:9" x14ac:dyDescent="0.25">
      <c r="B416" s="108"/>
      <c r="C416" s="108"/>
      <c r="D416" s="108"/>
      <c r="F416" s="56"/>
      <c r="G416" s="108"/>
      <c r="H416" s="108"/>
      <c r="I416" s="108"/>
    </row>
    <row r="417" spans="2:9" x14ac:dyDescent="0.25">
      <c r="B417" s="108"/>
      <c r="C417" s="108"/>
      <c r="D417" s="108"/>
      <c r="F417" s="56"/>
      <c r="G417" s="108"/>
      <c r="H417" s="108"/>
      <c r="I417" s="108"/>
    </row>
    <row r="418" spans="2:9" x14ac:dyDescent="0.25">
      <c r="B418" s="108"/>
      <c r="C418" s="108"/>
      <c r="D418" s="108"/>
      <c r="F418" s="56"/>
      <c r="G418" s="108"/>
      <c r="H418" s="108"/>
      <c r="I418" s="108"/>
    </row>
    <row r="419" spans="2:9" x14ac:dyDescent="0.25">
      <c r="B419" s="108"/>
      <c r="C419" s="108"/>
      <c r="D419" s="108"/>
      <c r="F419" s="56"/>
      <c r="G419" s="108"/>
      <c r="H419" s="108"/>
      <c r="I419" s="108"/>
    </row>
    <row r="420" spans="2:9" x14ac:dyDescent="0.25">
      <c r="B420" s="108"/>
      <c r="C420" s="108"/>
      <c r="D420" s="108"/>
      <c r="F420" s="56"/>
      <c r="G420" s="108"/>
      <c r="H420" s="108"/>
      <c r="I420" s="108"/>
    </row>
    <row r="421" spans="2:9" x14ac:dyDescent="0.25">
      <c r="B421" s="108"/>
      <c r="C421" s="108"/>
      <c r="D421" s="108"/>
      <c r="F421" s="56"/>
      <c r="G421" s="108"/>
      <c r="H421" s="108"/>
      <c r="I421" s="108"/>
    </row>
    <row r="422" spans="2:9" x14ac:dyDescent="0.25">
      <c r="B422" s="108"/>
      <c r="C422" s="108"/>
      <c r="D422" s="108"/>
      <c r="F422" s="56"/>
      <c r="G422" s="108"/>
      <c r="H422" s="108"/>
      <c r="I422" s="108"/>
    </row>
    <row r="423" spans="2:9" x14ac:dyDescent="0.25">
      <c r="B423" s="108"/>
      <c r="C423" s="108"/>
      <c r="D423" s="108"/>
      <c r="F423" s="56"/>
      <c r="G423" s="108"/>
      <c r="H423" s="108"/>
      <c r="I423" s="108"/>
    </row>
    <row r="424" spans="2:9" x14ac:dyDescent="0.25">
      <c r="B424" s="108"/>
      <c r="C424" s="108"/>
      <c r="D424" s="108"/>
      <c r="F424" s="56"/>
      <c r="G424" s="108"/>
      <c r="H424" s="108"/>
      <c r="I424" s="108"/>
    </row>
    <row r="425" spans="2:9" x14ac:dyDescent="0.25">
      <c r="B425" s="108"/>
      <c r="C425" s="108"/>
      <c r="D425" s="108"/>
      <c r="F425" s="56"/>
      <c r="G425" s="108"/>
      <c r="H425" s="108"/>
      <c r="I425" s="108"/>
    </row>
    <row r="426" spans="2:9" x14ac:dyDescent="0.25">
      <c r="B426" s="108"/>
      <c r="C426" s="108"/>
      <c r="D426" s="108"/>
      <c r="F426" s="56"/>
      <c r="G426" s="108"/>
      <c r="H426" s="108"/>
      <c r="I426" s="108"/>
    </row>
    <row r="427" spans="2:9" x14ac:dyDescent="0.25">
      <c r="B427" s="108"/>
      <c r="C427" s="108"/>
      <c r="D427" s="108"/>
      <c r="F427" s="56"/>
      <c r="G427" s="108"/>
      <c r="H427" s="108"/>
      <c r="I427" s="108"/>
    </row>
    <row r="428" spans="2:9" x14ac:dyDescent="0.25">
      <c r="B428" s="108"/>
      <c r="C428" s="108"/>
      <c r="D428" s="108"/>
      <c r="F428" s="56"/>
      <c r="G428" s="108"/>
      <c r="H428" s="108"/>
      <c r="I428" s="108"/>
    </row>
    <row r="429" spans="2:9" x14ac:dyDescent="0.25">
      <c r="B429" s="108"/>
      <c r="C429" s="108"/>
      <c r="D429" s="108"/>
      <c r="F429" s="56"/>
      <c r="G429" s="108"/>
      <c r="H429" s="108"/>
      <c r="I429" s="108"/>
    </row>
    <row r="430" spans="2:9" x14ac:dyDescent="0.25">
      <c r="B430" s="108"/>
      <c r="C430" s="108"/>
      <c r="D430" s="108"/>
      <c r="F430" s="56"/>
      <c r="G430" s="108"/>
      <c r="H430" s="108"/>
      <c r="I430" s="108"/>
    </row>
    <row r="431" spans="2:9" x14ac:dyDescent="0.25">
      <c r="B431" s="108"/>
      <c r="C431" s="108"/>
      <c r="D431" s="108"/>
      <c r="F431" s="56"/>
      <c r="G431" s="108"/>
      <c r="H431" s="108"/>
      <c r="I431" s="108"/>
    </row>
    <row r="432" spans="2:9" x14ac:dyDescent="0.25">
      <c r="B432" s="108"/>
      <c r="C432" s="108"/>
      <c r="D432" s="108"/>
      <c r="F432" s="56"/>
      <c r="G432" s="108"/>
      <c r="H432" s="108"/>
      <c r="I432" s="108"/>
    </row>
    <row r="433" spans="2:9" x14ac:dyDescent="0.25">
      <c r="B433" s="108"/>
      <c r="C433" s="108"/>
      <c r="D433" s="108"/>
      <c r="F433" s="56"/>
      <c r="G433" s="108"/>
      <c r="H433" s="108"/>
      <c r="I433" s="108"/>
    </row>
    <row r="434" spans="2:9" x14ac:dyDescent="0.25">
      <c r="B434" s="108"/>
      <c r="C434" s="108"/>
      <c r="D434" s="108"/>
      <c r="F434" s="56"/>
      <c r="G434" s="108"/>
      <c r="H434" s="108"/>
      <c r="I434" s="108"/>
    </row>
    <row r="435" spans="2:9" x14ac:dyDescent="0.25">
      <c r="B435" s="108"/>
      <c r="C435" s="108"/>
      <c r="D435" s="108"/>
      <c r="F435" s="56"/>
      <c r="G435" s="108"/>
      <c r="H435" s="108"/>
      <c r="I435" s="108"/>
    </row>
    <row r="436" spans="2:9" x14ac:dyDescent="0.25">
      <c r="B436" s="108"/>
      <c r="C436" s="108"/>
      <c r="D436" s="108"/>
      <c r="F436" s="56"/>
      <c r="G436" s="108"/>
      <c r="H436" s="108"/>
      <c r="I436" s="108"/>
    </row>
    <row r="437" spans="2:9" x14ac:dyDescent="0.25">
      <c r="B437" s="108"/>
      <c r="C437" s="108"/>
      <c r="D437" s="108"/>
      <c r="F437" s="56"/>
      <c r="G437" s="108"/>
      <c r="H437" s="108"/>
      <c r="I437" s="108"/>
    </row>
    <row r="438" spans="2:9" x14ac:dyDescent="0.25">
      <c r="B438" s="108"/>
      <c r="C438" s="108"/>
      <c r="D438" s="108"/>
      <c r="F438" s="56"/>
      <c r="G438" s="108"/>
      <c r="H438" s="108"/>
      <c r="I438" s="108"/>
    </row>
    <row r="439" spans="2:9" x14ac:dyDescent="0.25">
      <c r="B439" s="108"/>
      <c r="C439" s="108"/>
      <c r="D439" s="108"/>
      <c r="F439" s="56"/>
      <c r="G439" s="108"/>
      <c r="H439" s="108"/>
      <c r="I439" s="108"/>
    </row>
    <row r="440" spans="2:9" x14ac:dyDescent="0.25">
      <c r="B440" s="108"/>
      <c r="C440" s="108"/>
      <c r="D440" s="108"/>
      <c r="F440" s="56"/>
      <c r="G440" s="108"/>
      <c r="H440" s="108"/>
      <c r="I440" s="108"/>
    </row>
    <row r="441" spans="2:9" x14ac:dyDescent="0.25">
      <c r="B441" s="108"/>
      <c r="C441" s="108"/>
      <c r="D441" s="108"/>
      <c r="F441" s="56"/>
      <c r="G441" s="108"/>
      <c r="H441" s="108"/>
      <c r="I441" s="108"/>
    </row>
    <row r="442" spans="2:9" x14ac:dyDescent="0.25">
      <c r="B442" s="108"/>
      <c r="C442" s="108"/>
      <c r="D442" s="108"/>
      <c r="F442" s="56"/>
      <c r="G442" s="108"/>
      <c r="H442" s="108"/>
      <c r="I442" s="108"/>
    </row>
    <row r="443" spans="2:9" x14ac:dyDescent="0.25">
      <c r="B443" s="108"/>
      <c r="C443" s="108"/>
      <c r="D443" s="108"/>
      <c r="F443" s="56"/>
      <c r="G443" s="108"/>
      <c r="H443" s="108"/>
      <c r="I443" s="108"/>
    </row>
    <row r="444" spans="2:9" x14ac:dyDescent="0.25">
      <c r="B444" s="108"/>
      <c r="C444" s="108"/>
      <c r="D444" s="108"/>
      <c r="F444" s="56"/>
      <c r="G444" s="108"/>
      <c r="H444" s="108"/>
      <c r="I444" s="108"/>
    </row>
    <row r="445" spans="2:9" x14ac:dyDescent="0.25">
      <c r="B445" s="108"/>
      <c r="C445" s="108"/>
      <c r="D445" s="108"/>
      <c r="F445" s="56"/>
      <c r="G445" s="108"/>
      <c r="H445" s="108"/>
      <c r="I445" s="108"/>
    </row>
    <row r="446" spans="2:9" x14ac:dyDescent="0.25">
      <c r="B446" s="108"/>
      <c r="C446" s="108"/>
      <c r="D446" s="108"/>
      <c r="F446" s="56"/>
      <c r="G446" s="108"/>
      <c r="H446" s="108"/>
      <c r="I446" s="108"/>
    </row>
    <row r="447" spans="2:9" x14ac:dyDescent="0.25">
      <c r="B447" s="108"/>
      <c r="C447" s="108"/>
      <c r="D447" s="108"/>
      <c r="F447" s="56"/>
      <c r="G447" s="108"/>
      <c r="H447" s="108"/>
      <c r="I447" s="108"/>
    </row>
    <row r="448" spans="2:9" x14ac:dyDescent="0.25">
      <c r="B448" s="108"/>
      <c r="C448" s="108"/>
      <c r="D448" s="108"/>
      <c r="F448" s="56"/>
      <c r="G448" s="108"/>
      <c r="H448" s="108"/>
      <c r="I448" s="108"/>
    </row>
    <row r="449" spans="2:9" x14ac:dyDescent="0.25">
      <c r="B449" s="108"/>
      <c r="C449" s="108"/>
      <c r="D449" s="108"/>
      <c r="F449" s="56"/>
      <c r="G449" s="108"/>
      <c r="H449" s="108"/>
      <c r="I449" s="108"/>
    </row>
    <row r="450" spans="2:9" x14ac:dyDescent="0.25">
      <c r="B450" s="108"/>
      <c r="C450" s="108"/>
      <c r="D450" s="108"/>
      <c r="F450" s="56"/>
      <c r="G450" s="108"/>
      <c r="H450" s="108"/>
      <c r="I450" s="108"/>
    </row>
    <row r="451" spans="2:9" x14ac:dyDescent="0.25">
      <c r="B451" s="108"/>
      <c r="C451" s="108"/>
      <c r="D451" s="108"/>
      <c r="F451" s="56"/>
      <c r="G451" s="108"/>
      <c r="H451" s="108"/>
      <c r="I451" s="108"/>
    </row>
    <row r="452" spans="2:9" x14ac:dyDescent="0.25">
      <c r="B452" s="108"/>
      <c r="C452" s="108"/>
      <c r="D452" s="108"/>
      <c r="F452" s="56"/>
      <c r="G452" s="108"/>
      <c r="H452" s="108"/>
      <c r="I452" s="108"/>
    </row>
    <row r="453" spans="2:9" x14ac:dyDescent="0.25">
      <c r="B453" s="108"/>
      <c r="C453" s="108"/>
      <c r="D453" s="108"/>
      <c r="F453" s="56"/>
      <c r="G453" s="108"/>
      <c r="H453" s="108"/>
      <c r="I453" s="108"/>
    </row>
    <row r="454" spans="2:9" x14ac:dyDescent="0.25">
      <c r="B454" s="108"/>
      <c r="C454" s="108"/>
      <c r="D454" s="108"/>
      <c r="F454" s="56"/>
      <c r="G454" s="108"/>
      <c r="H454" s="108"/>
      <c r="I454" s="108"/>
    </row>
    <row r="455" spans="2:9" x14ac:dyDescent="0.25">
      <c r="B455" s="108"/>
      <c r="C455" s="108"/>
      <c r="D455" s="108"/>
      <c r="F455" s="56"/>
      <c r="G455" s="108"/>
      <c r="H455" s="108"/>
      <c r="I455" s="108"/>
    </row>
    <row r="456" spans="2:9" x14ac:dyDescent="0.25">
      <c r="B456" s="108"/>
      <c r="C456" s="108"/>
      <c r="D456" s="108"/>
      <c r="F456" s="56"/>
      <c r="G456" s="108"/>
      <c r="H456" s="108"/>
      <c r="I456" s="108"/>
    </row>
    <row r="457" spans="2:9" x14ac:dyDescent="0.25">
      <c r="B457" s="108"/>
      <c r="C457" s="108"/>
      <c r="D457" s="108"/>
      <c r="F457" s="56"/>
      <c r="G457" s="108"/>
      <c r="H457" s="108"/>
      <c r="I457" s="108"/>
    </row>
    <row r="458" spans="2:9" x14ac:dyDescent="0.25">
      <c r="B458" s="108"/>
      <c r="C458" s="108"/>
      <c r="D458" s="108"/>
      <c r="F458" s="56"/>
      <c r="G458" s="108"/>
      <c r="H458" s="108"/>
      <c r="I458" s="108"/>
    </row>
    <row r="459" spans="2:9" x14ac:dyDescent="0.25">
      <c r="B459" s="108"/>
      <c r="C459" s="108"/>
      <c r="D459" s="108"/>
      <c r="F459" s="56"/>
      <c r="G459" s="108"/>
      <c r="H459" s="108"/>
      <c r="I459" s="108"/>
    </row>
    <row r="460" spans="2:9" x14ac:dyDescent="0.25">
      <c r="B460" s="108"/>
      <c r="C460" s="108"/>
      <c r="D460" s="108"/>
      <c r="F460" s="56"/>
      <c r="G460" s="108"/>
      <c r="H460" s="108"/>
      <c r="I460" s="108"/>
    </row>
    <row r="461" spans="2:9" x14ac:dyDescent="0.25">
      <c r="B461" s="108"/>
      <c r="C461" s="108"/>
      <c r="D461" s="108"/>
      <c r="F461" s="56"/>
      <c r="G461" s="108"/>
      <c r="H461" s="108"/>
      <c r="I461" s="108"/>
    </row>
    <row r="462" spans="2:9" x14ac:dyDescent="0.25">
      <c r="B462" s="108"/>
      <c r="C462" s="108"/>
      <c r="D462" s="108"/>
      <c r="F462" s="56"/>
      <c r="G462" s="108"/>
      <c r="H462" s="108"/>
      <c r="I462" s="108"/>
    </row>
    <row r="463" spans="2:9" x14ac:dyDescent="0.25">
      <c r="B463" s="108"/>
      <c r="C463" s="108"/>
      <c r="D463" s="108"/>
      <c r="F463" s="56"/>
      <c r="G463" s="108"/>
      <c r="H463" s="108"/>
      <c r="I463" s="108"/>
    </row>
    <row r="464" spans="2:9" x14ac:dyDescent="0.25">
      <c r="B464" s="108"/>
      <c r="C464" s="108"/>
      <c r="D464" s="108"/>
      <c r="F464" s="56"/>
      <c r="G464" s="108"/>
      <c r="H464" s="108"/>
      <c r="I464" s="108"/>
    </row>
    <row r="465" spans="2:9" x14ac:dyDescent="0.25">
      <c r="B465" s="108"/>
      <c r="C465" s="108"/>
      <c r="D465" s="108"/>
      <c r="F465" s="56"/>
      <c r="G465" s="108"/>
      <c r="H465" s="108"/>
      <c r="I465" s="108"/>
    </row>
    <row r="466" spans="2:9" x14ac:dyDescent="0.25">
      <c r="B466" s="108"/>
      <c r="C466" s="108"/>
      <c r="D466" s="108"/>
      <c r="F466" s="56"/>
      <c r="G466" s="108"/>
      <c r="H466" s="108"/>
      <c r="I466" s="108"/>
    </row>
    <row r="467" spans="2:9" x14ac:dyDescent="0.25">
      <c r="B467" s="108"/>
      <c r="C467" s="108"/>
      <c r="D467" s="108"/>
      <c r="F467" s="56"/>
      <c r="G467" s="108"/>
      <c r="H467" s="108"/>
      <c r="I467" s="108"/>
    </row>
    <row r="468" spans="2:9" x14ac:dyDescent="0.25">
      <c r="B468" s="108"/>
      <c r="C468" s="108"/>
      <c r="D468" s="108"/>
      <c r="F468" s="56"/>
      <c r="G468" s="108"/>
      <c r="H468" s="108"/>
      <c r="I468" s="108"/>
    </row>
    <row r="469" spans="2:9" x14ac:dyDescent="0.25">
      <c r="B469" s="108"/>
      <c r="C469" s="108"/>
      <c r="D469" s="108"/>
      <c r="F469" s="56"/>
      <c r="G469" s="108"/>
      <c r="H469" s="108"/>
      <c r="I469" s="108"/>
    </row>
    <row r="470" spans="2:9" x14ac:dyDescent="0.25">
      <c r="B470" s="108"/>
      <c r="C470" s="108"/>
      <c r="D470" s="108"/>
      <c r="F470" s="56"/>
      <c r="G470" s="108"/>
      <c r="H470" s="108"/>
      <c r="I470" s="108"/>
    </row>
    <row r="471" spans="2:9" x14ac:dyDescent="0.25">
      <c r="B471" s="108"/>
      <c r="C471" s="108"/>
      <c r="D471" s="108"/>
      <c r="F471" s="56"/>
      <c r="G471" s="108"/>
      <c r="H471" s="108"/>
      <c r="I471" s="108"/>
    </row>
    <row r="472" spans="2:9" x14ac:dyDescent="0.25">
      <c r="B472" s="108"/>
      <c r="C472" s="108"/>
      <c r="D472" s="108"/>
      <c r="F472" s="56"/>
      <c r="G472" s="108"/>
      <c r="H472" s="108"/>
      <c r="I472" s="108"/>
    </row>
    <row r="473" spans="2:9" x14ac:dyDescent="0.25">
      <c r="B473" s="108"/>
      <c r="C473" s="108"/>
      <c r="D473" s="108"/>
      <c r="F473" s="56"/>
      <c r="G473" s="108"/>
      <c r="H473" s="108"/>
      <c r="I473" s="108"/>
    </row>
    <row r="474" spans="2:9" x14ac:dyDescent="0.25">
      <c r="B474" s="108"/>
      <c r="C474" s="108"/>
      <c r="D474" s="108"/>
      <c r="F474" s="56"/>
      <c r="G474" s="108"/>
      <c r="H474" s="108"/>
      <c r="I474" s="108"/>
    </row>
    <row r="475" spans="2:9" x14ac:dyDescent="0.25">
      <c r="B475" s="108"/>
      <c r="C475" s="108"/>
      <c r="D475" s="108"/>
      <c r="F475" s="56"/>
      <c r="G475" s="108"/>
      <c r="H475" s="108"/>
      <c r="I475" s="108"/>
    </row>
    <row r="476" spans="2:9" x14ac:dyDescent="0.25">
      <c r="B476" s="108"/>
      <c r="C476" s="108"/>
      <c r="D476" s="108"/>
      <c r="F476" s="56"/>
      <c r="G476" s="108"/>
      <c r="H476" s="108"/>
      <c r="I476" s="108"/>
    </row>
    <row r="477" spans="2:9" x14ac:dyDescent="0.25">
      <c r="B477" s="108"/>
      <c r="C477" s="108"/>
      <c r="D477" s="108"/>
      <c r="F477" s="56"/>
      <c r="G477" s="108"/>
      <c r="H477" s="108"/>
      <c r="I477" s="108"/>
    </row>
    <row r="478" spans="2:9" x14ac:dyDescent="0.25">
      <c r="B478" s="108"/>
      <c r="C478" s="108"/>
      <c r="D478" s="108"/>
      <c r="F478" s="56"/>
      <c r="G478" s="108"/>
      <c r="H478" s="108"/>
      <c r="I478" s="108"/>
    </row>
    <row r="479" spans="2:9" x14ac:dyDescent="0.25">
      <c r="B479" s="108"/>
      <c r="C479" s="108"/>
      <c r="D479" s="108"/>
      <c r="F479" s="56"/>
      <c r="G479" s="108"/>
      <c r="H479" s="108"/>
      <c r="I479" s="108"/>
    </row>
    <row r="480" spans="2:9" x14ac:dyDescent="0.25">
      <c r="B480" s="108"/>
      <c r="C480" s="108"/>
      <c r="D480" s="108"/>
      <c r="F480" s="56"/>
      <c r="G480" s="108"/>
      <c r="H480" s="108"/>
      <c r="I480" s="108"/>
    </row>
    <row r="481" spans="2:9" x14ac:dyDescent="0.25">
      <c r="B481" s="108"/>
      <c r="C481" s="108"/>
      <c r="D481" s="108"/>
      <c r="F481" s="56"/>
      <c r="G481" s="108"/>
      <c r="H481" s="108"/>
      <c r="I481" s="108"/>
    </row>
    <row r="482" spans="2:9" x14ac:dyDescent="0.25">
      <c r="B482" s="108"/>
      <c r="C482" s="108"/>
      <c r="D482" s="108"/>
      <c r="F482" s="56"/>
      <c r="G482" s="108"/>
      <c r="H482" s="108"/>
      <c r="I482" s="108"/>
    </row>
    <row r="483" spans="2:9" x14ac:dyDescent="0.25">
      <c r="B483" s="108"/>
      <c r="C483" s="108"/>
      <c r="D483" s="108"/>
      <c r="F483" s="56"/>
      <c r="G483" s="108"/>
      <c r="H483" s="108"/>
      <c r="I483" s="108"/>
    </row>
    <row r="484" spans="2:9" x14ac:dyDescent="0.25">
      <c r="B484" s="108"/>
      <c r="C484" s="108"/>
      <c r="D484" s="108"/>
      <c r="F484" s="56"/>
      <c r="G484" s="108"/>
      <c r="H484" s="108"/>
      <c r="I484" s="108"/>
    </row>
    <row r="485" spans="2:9" x14ac:dyDescent="0.25">
      <c r="B485" s="108"/>
      <c r="C485" s="108"/>
      <c r="D485" s="108"/>
      <c r="F485" s="56"/>
      <c r="G485" s="108"/>
      <c r="H485" s="108"/>
      <c r="I485" s="108"/>
    </row>
    <row r="486" spans="2:9" x14ac:dyDescent="0.25">
      <c r="B486" s="108"/>
      <c r="C486" s="108"/>
      <c r="D486" s="108"/>
      <c r="F486" s="56"/>
      <c r="G486" s="108"/>
      <c r="H486" s="108"/>
      <c r="I486" s="108"/>
    </row>
    <row r="487" spans="2:9" x14ac:dyDescent="0.25">
      <c r="B487" s="108"/>
      <c r="C487" s="108"/>
      <c r="D487" s="108"/>
      <c r="F487" s="56"/>
      <c r="G487" s="108"/>
      <c r="H487" s="108"/>
      <c r="I487" s="108"/>
    </row>
    <row r="488" spans="2:9" x14ac:dyDescent="0.25">
      <c r="B488" s="108"/>
      <c r="C488" s="108"/>
      <c r="D488" s="108"/>
      <c r="F488" s="56"/>
      <c r="G488" s="108"/>
      <c r="H488" s="108"/>
      <c r="I488" s="108"/>
    </row>
    <row r="489" spans="2:9" x14ac:dyDescent="0.25">
      <c r="B489" s="108"/>
      <c r="C489" s="108"/>
      <c r="D489" s="108"/>
      <c r="F489" s="56"/>
      <c r="G489" s="108"/>
      <c r="H489" s="108"/>
      <c r="I489" s="108"/>
    </row>
    <row r="490" spans="2:9" x14ac:dyDescent="0.25">
      <c r="B490" s="108"/>
      <c r="C490" s="108"/>
      <c r="D490" s="108"/>
      <c r="F490" s="56"/>
      <c r="G490" s="108"/>
      <c r="H490" s="108"/>
      <c r="I490" s="108"/>
    </row>
    <row r="491" spans="2:9" x14ac:dyDescent="0.25">
      <c r="B491" s="108"/>
      <c r="C491" s="108"/>
      <c r="D491" s="108"/>
      <c r="F491" s="56"/>
      <c r="G491" s="108"/>
      <c r="H491" s="108"/>
      <c r="I491" s="108"/>
    </row>
    <row r="492" spans="2:9" x14ac:dyDescent="0.25">
      <c r="B492" s="108"/>
      <c r="C492" s="108"/>
      <c r="D492" s="108"/>
      <c r="F492" s="56"/>
      <c r="G492" s="108"/>
      <c r="H492" s="108"/>
      <c r="I492" s="108"/>
    </row>
    <row r="493" spans="2:9" x14ac:dyDescent="0.25">
      <c r="B493" s="108"/>
      <c r="C493" s="108"/>
      <c r="D493" s="108"/>
      <c r="F493" s="56"/>
      <c r="G493" s="108"/>
      <c r="H493" s="108"/>
      <c r="I493" s="108"/>
    </row>
    <row r="494" spans="2:9" x14ac:dyDescent="0.25">
      <c r="B494" s="108"/>
      <c r="C494" s="108"/>
      <c r="D494" s="108"/>
      <c r="F494" s="56"/>
      <c r="G494" s="108"/>
      <c r="H494" s="108"/>
      <c r="I494" s="108"/>
    </row>
    <row r="495" spans="2:9" x14ac:dyDescent="0.25">
      <c r="B495" s="108"/>
      <c r="C495" s="108"/>
      <c r="D495" s="108"/>
      <c r="F495" s="56"/>
      <c r="G495" s="108"/>
      <c r="H495" s="108"/>
      <c r="I495" s="108"/>
    </row>
    <row r="496" spans="2:9" x14ac:dyDescent="0.25">
      <c r="B496" s="108"/>
      <c r="C496" s="108"/>
      <c r="D496" s="108"/>
      <c r="F496" s="56"/>
      <c r="G496" s="108"/>
      <c r="H496" s="108"/>
      <c r="I496" s="108"/>
    </row>
    <row r="497" spans="2:9" x14ac:dyDescent="0.25">
      <c r="B497" s="108"/>
      <c r="C497" s="108"/>
      <c r="D497" s="108"/>
      <c r="F497" s="56"/>
      <c r="G497" s="108"/>
      <c r="H497" s="108"/>
      <c r="I497" s="108"/>
    </row>
    <row r="498" spans="2:9" x14ac:dyDescent="0.25">
      <c r="B498" s="108"/>
      <c r="C498" s="108"/>
      <c r="D498" s="108"/>
      <c r="F498" s="56"/>
      <c r="G498" s="108"/>
      <c r="H498" s="108"/>
      <c r="I498" s="108"/>
    </row>
    <row r="499" spans="2:9" x14ac:dyDescent="0.25">
      <c r="B499" s="108"/>
      <c r="C499" s="108"/>
      <c r="D499" s="108"/>
      <c r="F499" s="56"/>
      <c r="G499" s="108"/>
      <c r="H499" s="108"/>
      <c r="I499" s="108"/>
    </row>
    <row r="500" spans="2:9" x14ac:dyDescent="0.25">
      <c r="B500" s="108"/>
      <c r="C500" s="108"/>
      <c r="D500" s="108"/>
      <c r="F500" s="56"/>
      <c r="G500" s="108"/>
      <c r="H500" s="108"/>
      <c r="I500" s="108"/>
    </row>
    <row r="501" spans="2:9" x14ac:dyDescent="0.25">
      <c r="B501" s="108"/>
      <c r="C501" s="108"/>
      <c r="D501" s="108"/>
      <c r="F501" s="56"/>
      <c r="G501" s="108"/>
      <c r="H501" s="108"/>
      <c r="I501" s="108"/>
    </row>
    <row r="502" spans="2:9" x14ac:dyDescent="0.25">
      <c r="B502" s="108"/>
      <c r="C502" s="108"/>
      <c r="D502" s="108"/>
      <c r="F502" s="56"/>
      <c r="G502" s="108"/>
      <c r="H502" s="108"/>
      <c r="I502" s="108"/>
    </row>
    <row r="503" spans="2:9" x14ac:dyDescent="0.25">
      <c r="B503" s="108"/>
      <c r="C503" s="108"/>
      <c r="D503" s="108"/>
      <c r="F503" s="56"/>
      <c r="G503" s="108"/>
      <c r="H503" s="108"/>
      <c r="I503" s="108"/>
    </row>
    <row r="504" spans="2:9" x14ac:dyDescent="0.25">
      <c r="B504" s="108"/>
      <c r="C504" s="108"/>
      <c r="D504" s="108"/>
      <c r="F504" s="56"/>
      <c r="G504" s="108"/>
      <c r="H504" s="108"/>
      <c r="I504" s="108"/>
    </row>
    <row r="505" spans="2:9" x14ac:dyDescent="0.25">
      <c r="B505" s="108"/>
      <c r="C505" s="108"/>
      <c r="D505" s="108"/>
      <c r="F505" s="56"/>
      <c r="G505" s="108"/>
      <c r="H505" s="108"/>
      <c r="I505" s="108"/>
    </row>
    <row r="506" spans="2:9" x14ac:dyDescent="0.25">
      <c r="B506" s="108"/>
      <c r="C506" s="108"/>
      <c r="D506" s="108"/>
      <c r="F506" s="56"/>
      <c r="G506" s="108"/>
      <c r="H506" s="108"/>
      <c r="I506" s="108"/>
    </row>
    <row r="507" spans="2:9" x14ac:dyDescent="0.25">
      <c r="B507" s="108"/>
      <c r="C507" s="108"/>
      <c r="D507" s="108"/>
      <c r="F507" s="56"/>
      <c r="G507" s="108"/>
      <c r="H507" s="108"/>
      <c r="I507" s="108"/>
    </row>
    <row r="508" spans="2:9" x14ac:dyDescent="0.25">
      <c r="B508" s="108"/>
      <c r="C508" s="108"/>
      <c r="D508" s="108"/>
      <c r="F508" s="56"/>
      <c r="G508" s="108"/>
      <c r="H508" s="108"/>
      <c r="I508" s="108"/>
    </row>
    <row r="509" spans="2:9" x14ac:dyDescent="0.25">
      <c r="B509" s="108"/>
      <c r="C509" s="108"/>
      <c r="D509" s="108"/>
      <c r="F509" s="56"/>
      <c r="G509" s="108"/>
      <c r="H509" s="108"/>
      <c r="I509" s="108"/>
    </row>
    <row r="510" spans="2:9" x14ac:dyDescent="0.25">
      <c r="B510" s="108"/>
      <c r="C510" s="108"/>
      <c r="D510" s="108"/>
      <c r="F510" s="56"/>
      <c r="G510" s="108"/>
      <c r="H510" s="108"/>
      <c r="I510" s="108"/>
    </row>
    <row r="511" spans="2:9" x14ac:dyDescent="0.25">
      <c r="B511" s="108"/>
      <c r="C511" s="108"/>
      <c r="D511" s="108"/>
      <c r="F511" s="56"/>
      <c r="G511" s="108"/>
      <c r="H511" s="108"/>
      <c r="I511" s="108"/>
    </row>
    <row r="512" spans="2:9" x14ac:dyDescent="0.25">
      <c r="B512" s="108"/>
      <c r="C512" s="108"/>
      <c r="D512" s="108"/>
      <c r="F512" s="56"/>
      <c r="G512" s="108"/>
      <c r="H512" s="108"/>
      <c r="I512" s="108"/>
    </row>
    <row r="513" spans="2:9" x14ac:dyDescent="0.25">
      <c r="B513" s="108"/>
      <c r="C513" s="108"/>
      <c r="D513" s="108"/>
      <c r="F513" s="56"/>
      <c r="G513" s="108"/>
      <c r="H513" s="108"/>
      <c r="I513" s="108"/>
    </row>
    <row r="514" spans="2:9" x14ac:dyDescent="0.25">
      <c r="B514" s="108"/>
      <c r="C514" s="108"/>
      <c r="D514" s="108"/>
      <c r="F514" s="56"/>
      <c r="G514" s="108"/>
      <c r="H514" s="108"/>
      <c r="I514" s="108"/>
    </row>
    <row r="515" spans="2:9" x14ac:dyDescent="0.25">
      <c r="B515" s="108"/>
      <c r="C515" s="108"/>
      <c r="D515" s="108"/>
      <c r="F515" s="56"/>
      <c r="G515" s="108"/>
      <c r="H515" s="108"/>
      <c r="I515" s="108"/>
    </row>
    <row r="516" spans="2:9" x14ac:dyDescent="0.25">
      <c r="B516" s="108"/>
      <c r="C516" s="108"/>
      <c r="D516" s="108"/>
      <c r="F516" s="56"/>
      <c r="G516" s="108"/>
      <c r="H516" s="108"/>
      <c r="I516" s="108"/>
    </row>
    <row r="517" spans="2:9" x14ac:dyDescent="0.25">
      <c r="B517" s="108"/>
      <c r="C517" s="108"/>
      <c r="D517" s="108"/>
      <c r="F517" s="56"/>
      <c r="G517" s="108"/>
      <c r="H517" s="108"/>
      <c r="I517" s="108"/>
    </row>
    <row r="518" spans="2:9" x14ac:dyDescent="0.25">
      <c r="B518" s="108"/>
      <c r="C518" s="108"/>
      <c r="D518" s="108"/>
      <c r="F518" s="56"/>
      <c r="G518" s="108"/>
      <c r="H518" s="108"/>
      <c r="I518" s="108"/>
    </row>
    <row r="519" spans="2:9" x14ac:dyDescent="0.25">
      <c r="B519" s="108"/>
      <c r="C519" s="108"/>
      <c r="D519" s="108"/>
      <c r="F519" s="56"/>
      <c r="G519" s="108"/>
      <c r="H519" s="108"/>
      <c r="I519" s="108"/>
    </row>
    <row r="520" spans="2:9" x14ac:dyDescent="0.25">
      <c r="B520" s="108"/>
      <c r="C520" s="108"/>
      <c r="D520" s="108"/>
      <c r="F520" s="56"/>
      <c r="G520" s="108"/>
      <c r="H520" s="108"/>
      <c r="I520" s="108"/>
    </row>
    <row r="521" spans="2:9" x14ac:dyDescent="0.25">
      <c r="B521" s="108"/>
      <c r="C521" s="108"/>
      <c r="D521" s="108"/>
      <c r="F521" s="56"/>
      <c r="G521" s="108"/>
      <c r="H521" s="108"/>
      <c r="I521" s="108"/>
    </row>
    <row r="522" spans="2:9" x14ac:dyDescent="0.25">
      <c r="B522" s="108"/>
      <c r="C522" s="108"/>
      <c r="D522" s="108"/>
      <c r="F522" s="56"/>
      <c r="G522" s="108"/>
      <c r="H522" s="108"/>
      <c r="I522" s="108"/>
    </row>
    <row r="523" spans="2:9" x14ac:dyDescent="0.25">
      <c r="B523" s="108"/>
      <c r="C523" s="108"/>
      <c r="D523" s="108"/>
      <c r="F523" s="56"/>
      <c r="G523" s="108"/>
      <c r="H523" s="108"/>
      <c r="I523" s="108"/>
    </row>
    <row r="524" spans="2:9" x14ac:dyDescent="0.25">
      <c r="B524" s="108"/>
      <c r="C524" s="108"/>
      <c r="D524" s="108"/>
      <c r="F524" s="56"/>
      <c r="G524" s="108"/>
      <c r="H524" s="108"/>
      <c r="I524" s="108"/>
    </row>
    <row r="525" spans="2:9" x14ac:dyDescent="0.25">
      <c r="B525" s="108"/>
      <c r="C525" s="108"/>
      <c r="D525" s="108"/>
      <c r="F525" s="56"/>
      <c r="G525" s="108"/>
      <c r="H525" s="108"/>
      <c r="I525" s="108"/>
    </row>
    <row r="526" spans="2:9" x14ac:dyDescent="0.25">
      <c r="B526" s="108"/>
      <c r="C526" s="108"/>
      <c r="D526" s="108"/>
      <c r="F526" s="56"/>
      <c r="G526" s="108"/>
      <c r="H526" s="108"/>
      <c r="I526" s="108"/>
    </row>
    <row r="527" spans="2:9" x14ac:dyDescent="0.25">
      <c r="B527" s="108"/>
      <c r="C527" s="108"/>
      <c r="D527" s="108"/>
      <c r="F527" s="56"/>
      <c r="G527" s="108"/>
      <c r="H527" s="108"/>
      <c r="I527" s="108"/>
    </row>
    <row r="528" spans="2:9" x14ac:dyDescent="0.25">
      <c r="B528" s="108"/>
      <c r="C528" s="108"/>
      <c r="D528" s="108"/>
      <c r="F528" s="56"/>
      <c r="G528" s="108"/>
      <c r="H528" s="108"/>
      <c r="I528" s="108"/>
    </row>
    <row r="529" spans="2:9" x14ac:dyDescent="0.25">
      <c r="B529" s="108"/>
      <c r="C529" s="108"/>
      <c r="D529" s="108"/>
      <c r="F529" s="56"/>
      <c r="G529" s="108"/>
      <c r="H529" s="108"/>
      <c r="I529" s="108"/>
    </row>
    <row r="530" spans="2:9" x14ac:dyDescent="0.25">
      <c r="B530" s="108"/>
      <c r="C530" s="108"/>
      <c r="D530" s="108"/>
      <c r="F530" s="56"/>
      <c r="G530" s="108"/>
      <c r="H530" s="108"/>
      <c r="I530" s="108"/>
    </row>
    <row r="531" spans="2:9" x14ac:dyDescent="0.25">
      <c r="B531" s="108"/>
      <c r="C531" s="108"/>
      <c r="D531" s="108"/>
      <c r="F531" s="56"/>
      <c r="G531" s="108"/>
      <c r="H531" s="108"/>
      <c r="I531" s="108"/>
    </row>
    <row r="532" spans="2:9" x14ac:dyDescent="0.25">
      <c r="B532" s="108"/>
      <c r="C532" s="108"/>
      <c r="D532" s="108"/>
      <c r="F532" s="56"/>
      <c r="G532" s="108"/>
      <c r="H532" s="108"/>
      <c r="I532" s="108"/>
    </row>
    <row r="533" spans="2:9" x14ac:dyDescent="0.25">
      <c r="B533" s="108"/>
      <c r="C533" s="108"/>
      <c r="D533" s="108"/>
      <c r="F533" s="56"/>
      <c r="G533" s="108"/>
      <c r="H533" s="108"/>
      <c r="I533" s="108"/>
    </row>
    <row r="534" spans="2:9" x14ac:dyDescent="0.25">
      <c r="B534" s="108"/>
      <c r="C534" s="108"/>
      <c r="D534" s="108"/>
      <c r="F534" s="56"/>
      <c r="G534" s="108"/>
      <c r="H534" s="108"/>
      <c r="I534" s="108"/>
    </row>
    <row r="535" spans="2:9" x14ac:dyDescent="0.25">
      <c r="B535" s="108"/>
      <c r="C535" s="108"/>
      <c r="D535" s="108"/>
      <c r="F535" s="56"/>
      <c r="G535" s="108"/>
      <c r="H535" s="108"/>
      <c r="I535" s="108"/>
    </row>
    <row r="536" spans="2:9" x14ac:dyDescent="0.25">
      <c r="B536" s="108"/>
      <c r="C536" s="108"/>
      <c r="D536" s="108"/>
      <c r="F536" s="56"/>
      <c r="G536" s="108"/>
      <c r="H536" s="108"/>
      <c r="I536" s="108"/>
    </row>
    <row r="537" spans="2:9" x14ac:dyDescent="0.25">
      <c r="B537" s="108"/>
      <c r="C537" s="108"/>
      <c r="D537" s="108"/>
      <c r="F537" s="56"/>
      <c r="G537" s="108"/>
      <c r="H537" s="108"/>
      <c r="I537" s="108"/>
    </row>
    <row r="538" spans="2:9" x14ac:dyDescent="0.25">
      <c r="B538" s="108"/>
      <c r="C538" s="108"/>
      <c r="D538" s="108"/>
      <c r="F538" s="56"/>
      <c r="G538" s="108"/>
      <c r="H538" s="108"/>
      <c r="I538" s="108"/>
    </row>
    <row r="539" spans="2:9" x14ac:dyDescent="0.25">
      <c r="B539" s="108"/>
      <c r="C539" s="108"/>
      <c r="D539" s="108"/>
      <c r="F539" s="56"/>
      <c r="G539" s="108"/>
      <c r="H539" s="108"/>
      <c r="I539" s="108"/>
    </row>
    <row r="540" spans="2:9" x14ac:dyDescent="0.25">
      <c r="B540" s="108"/>
      <c r="C540" s="108"/>
      <c r="D540" s="108"/>
      <c r="F540" s="56"/>
      <c r="G540" s="108"/>
      <c r="H540" s="108"/>
      <c r="I540" s="108"/>
    </row>
    <row r="541" spans="2:9" x14ac:dyDescent="0.25">
      <c r="B541" s="108"/>
      <c r="C541" s="108"/>
      <c r="D541" s="108"/>
      <c r="F541" s="56"/>
      <c r="G541" s="108"/>
      <c r="H541" s="108"/>
      <c r="I541" s="108"/>
    </row>
    <row r="542" spans="2:9" x14ac:dyDescent="0.25">
      <c r="B542" s="108"/>
      <c r="C542" s="108"/>
      <c r="D542" s="108"/>
      <c r="F542" s="56"/>
      <c r="G542" s="108"/>
      <c r="H542" s="108"/>
      <c r="I542" s="108"/>
    </row>
    <row r="543" spans="2:9" x14ac:dyDescent="0.25">
      <c r="B543" s="108"/>
      <c r="C543" s="108"/>
      <c r="D543" s="108"/>
      <c r="F543" s="56"/>
      <c r="G543" s="108"/>
      <c r="H543" s="108"/>
      <c r="I543" s="108"/>
    </row>
    <row r="544" spans="2:9" x14ac:dyDescent="0.25">
      <c r="B544" s="108"/>
      <c r="C544" s="108"/>
      <c r="D544" s="108"/>
      <c r="F544" s="56"/>
      <c r="G544" s="108"/>
      <c r="H544" s="108"/>
      <c r="I544" s="108"/>
    </row>
    <row r="545" spans="2:9" x14ac:dyDescent="0.25">
      <c r="B545" s="108"/>
      <c r="C545" s="108"/>
      <c r="D545" s="108"/>
      <c r="F545" s="56"/>
      <c r="G545" s="108"/>
      <c r="H545" s="108"/>
      <c r="I545" s="108"/>
    </row>
    <row r="546" spans="2:9" x14ac:dyDescent="0.25">
      <c r="B546" s="108"/>
      <c r="C546" s="108"/>
      <c r="D546" s="108"/>
      <c r="F546" s="56"/>
      <c r="G546" s="108"/>
      <c r="H546" s="108"/>
      <c r="I546" s="108"/>
    </row>
    <row r="547" spans="2:9" x14ac:dyDescent="0.25">
      <c r="B547" s="108"/>
      <c r="C547" s="108"/>
      <c r="D547" s="108"/>
      <c r="F547" s="56"/>
      <c r="G547" s="108"/>
      <c r="H547" s="108"/>
      <c r="I547" s="108"/>
    </row>
    <row r="548" spans="2:9" x14ac:dyDescent="0.25">
      <c r="B548" s="108"/>
      <c r="C548" s="108"/>
      <c r="D548" s="108"/>
      <c r="F548" s="56"/>
      <c r="G548" s="108"/>
      <c r="H548" s="108"/>
      <c r="I548" s="108"/>
    </row>
    <row r="549" spans="2:9" x14ac:dyDescent="0.25">
      <c r="B549" s="108"/>
      <c r="C549" s="108"/>
      <c r="D549" s="108"/>
      <c r="F549" s="56"/>
      <c r="G549" s="108"/>
      <c r="H549" s="108"/>
      <c r="I549" s="108"/>
    </row>
    <row r="550" spans="2:9" x14ac:dyDescent="0.25">
      <c r="B550" s="108"/>
      <c r="C550" s="108"/>
      <c r="D550" s="108"/>
      <c r="F550" s="56"/>
      <c r="G550" s="108"/>
      <c r="H550" s="108"/>
      <c r="I550" s="108"/>
    </row>
    <row r="551" spans="2:9" x14ac:dyDescent="0.25">
      <c r="B551" s="108"/>
      <c r="C551" s="108"/>
      <c r="D551" s="108"/>
      <c r="F551" s="56"/>
      <c r="G551" s="108"/>
      <c r="H551" s="108"/>
      <c r="I551" s="108"/>
    </row>
    <row r="552" spans="2:9" x14ac:dyDescent="0.25">
      <c r="B552" s="108"/>
      <c r="C552" s="108"/>
      <c r="D552" s="108"/>
      <c r="F552" s="56"/>
      <c r="G552" s="108"/>
      <c r="H552" s="108"/>
      <c r="I552" s="108"/>
    </row>
    <row r="553" spans="2:9" x14ac:dyDescent="0.25">
      <c r="B553" s="108"/>
      <c r="C553" s="108"/>
      <c r="D553" s="108"/>
      <c r="F553" s="56"/>
      <c r="G553" s="108"/>
      <c r="H553" s="108"/>
      <c r="I553" s="108"/>
    </row>
    <row r="554" spans="2:9" x14ac:dyDescent="0.25">
      <c r="B554" s="108"/>
      <c r="C554" s="108"/>
      <c r="D554" s="108"/>
      <c r="F554" s="56"/>
      <c r="G554" s="108"/>
      <c r="H554" s="108"/>
      <c r="I554" s="108"/>
    </row>
    <row r="555" spans="2:9" x14ac:dyDescent="0.25">
      <c r="B555" s="108"/>
      <c r="C555" s="108"/>
      <c r="D555" s="108"/>
      <c r="F555" s="56"/>
      <c r="G555" s="108"/>
      <c r="H555" s="108"/>
      <c r="I555" s="108"/>
    </row>
    <row r="556" spans="2:9" x14ac:dyDescent="0.25">
      <c r="B556" s="108"/>
      <c r="C556" s="108"/>
      <c r="D556" s="108"/>
      <c r="F556" s="56"/>
      <c r="G556" s="108"/>
      <c r="H556" s="108"/>
      <c r="I556" s="108"/>
    </row>
    <row r="557" spans="2:9" x14ac:dyDescent="0.25">
      <c r="B557" s="108"/>
      <c r="C557" s="108"/>
      <c r="D557" s="108"/>
      <c r="F557" s="56"/>
      <c r="G557" s="108"/>
      <c r="H557" s="108"/>
      <c r="I557" s="108"/>
    </row>
    <row r="558" spans="2:9" x14ac:dyDescent="0.25">
      <c r="B558" s="108"/>
      <c r="C558" s="108"/>
      <c r="D558" s="108"/>
      <c r="F558" s="56"/>
      <c r="G558" s="108"/>
      <c r="H558" s="108"/>
      <c r="I558" s="108"/>
    </row>
    <row r="559" spans="2:9" x14ac:dyDescent="0.25">
      <c r="B559" s="108"/>
      <c r="C559" s="108"/>
      <c r="D559" s="108"/>
      <c r="F559" s="56"/>
      <c r="G559" s="108"/>
      <c r="H559" s="108"/>
      <c r="I559" s="108"/>
    </row>
    <row r="560" spans="2:9" x14ac:dyDescent="0.25">
      <c r="B560" s="108"/>
      <c r="C560" s="108"/>
      <c r="D560" s="108"/>
      <c r="F560" s="56"/>
      <c r="G560" s="108"/>
      <c r="H560" s="108"/>
      <c r="I560" s="108"/>
    </row>
    <row r="561" spans="2:9" x14ac:dyDescent="0.25">
      <c r="B561" s="108"/>
      <c r="C561" s="108"/>
      <c r="D561" s="108"/>
      <c r="F561" s="56"/>
      <c r="G561" s="108"/>
      <c r="H561" s="108"/>
      <c r="I561" s="108"/>
    </row>
    <row r="562" spans="2:9" x14ac:dyDescent="0.25">
      <c r="B562" s="108"/>
      <c r="C562" s="108"/>
      <c r="D562" s="108"/>
      <c r="F562" s="56"/>
      <c r="G562" s="108"/>
      <c r="H562" s="108"/>
      <c r="I562" s="108"/>
    </row>
    <row r="563" spans="2:9" x14ac:dyDescent="0.25">
      <c r="B563" s="108"/>
      <c r="C563" s="108"/>
      <c r="D563" s="108"/>
      <c r="F563" s="56"/>
      <c r="G563" s="108"/>
      <c r="H563" s="108"/>
      <c r="I563" s="108"/>
    </row>
    <row r="564" spans="2:9" x14ac:dyDescent="0.25">
      <c r="B564" s="108"/>
      <c r="C564" s="108"/>
      <c r="D564" s="108"/>
      <c r="F564" s="56"/>
      <c r="G564" s="108"/>
      <c r="H564" s="108"/>
      <c r="I564" s="108"/>
    </row>
    <row r="565" spans="2:9" x14ac:dyDescent="0.25">
      <c r="B565" s="108"/>
      <c r="C565" s="108"/>
      <c r="D565" s="108"/>
      <c r="F565" s="56"/>
      <c r="G565" s="108"/>
      <c r="H565" s="108"/>
      <c r="I565" s="108"/>
    </row>
    <row r="566" spans="2:9" x14ac:dyDescent="0.25">
      <c r="B566" s="108"/>
      <c r="C566" s="108"/>
      <c r="D566" s="108"/>
      <c r="F566" s="56"/>
      <c r="G566" s="108"/>
      <c r="H566" s="108"/>
      <c r="I566" s="108"/>
    </row>
    <row r="567" spans="2:9" x14ac:dyDescent="0.25">
      <c r="B567" s="108"/>
      <c r="C567" s="108"/>
      <c r="D567" s="108"/>
      <c r="F567" s="56"/>
      <c r="G567" s="108"/>
      <c r="H567" s="108"/>
      <c r="I567" s="108"/>
    </row>
    <row r="568" spans="2:9" x14ac:dyDescent="0.25">
      <c r="B568" s="108"/>
      <c r="C568" s="108"/>
      <c r="D568" s="108"/>
      <c r="F568" s="56"/>
      <c r="G568" s="108"/>
      <c r="H568" s="108"/>
      <c r="I568" s="108"/>
    </row>
    <row r="569" spans="2:9" x14ac:dyDescent="0.25">
      <c r="B569" s="108"/>
      <c r="C569" s="108"/>
      <c r="D569" s="108"/>
      <c r="F569" s="56"/>
      <c r="G569" s="108"/>
      <c r="H569" s="108"/>
      <c r="I569" s="108"/>
    </row>
    <row r="570" spans="2:9" x14ac:dyDescent="0.25">
      <c r="B570" s="108"/>
      <c r="C570" s="108"/>
      <c r="D570" s="108"/>
      <c r="F570" s="56"/>
      <c r="G570" s="108"/>
      <c r="H570" s="108"/>
      <c r="I570" s="108"/>
    </row>
    <row r="571" spans="2:9" x14ac:dyDescent="0.25">
      <c r="B571" s="108"/>
      <c r="C571" s="108"/>
      <c r="D571" s="108"/>
      <c r="F571" s="56"/>
      <c r="G571" s="108"/>
      <c r="H571" s="108"/>
      <c r="I571" s="108"/>
    </row>
    <row r="572" spans="2:9" x14ac:dyDescent="0.25">
      <c r="B572" s="108"/>
      <c r="C572" s="108"/>
      <c r="D572" s="108"/>
      <c r="F572" s="56"/>
      <c r="G572" s="108"/>
      <c r="H572" s="108"/>
      <c r="I572" s="108"/>
    </row>
    <row r="573" spans="2:9" x14ac:dyDescent="0.25">
      <c r="B573" s="108"/>
      <c r="C573" s="108"/>
      <c r="D573" s="108"/>
      <c r="F573" s="56"/>
      <c r="G573" s="108"/>
      <c r="H573" s="108"/>
      <c r="I573" s="108"/>
    </row>
    <row r="574" spans="2:9" x14ac:dyDescent="0.25">
      <c r="B574" s="108"/>
      <c r="C574" s="108"/>
      <c r="D574" s="108"/>
      <c r="F574" s="56"/>
      <c r="G574" s="108"/>
      <c r="H574" s="108"/>
      <c r="I574" s="108"/>
    </row>
    <row r="575" spans="2:9" x14ac:dyDescent="0.25">
      <c r="B575" s="108"/>
      <c r="C575" s="108"/>
      <c r="D575" s="108"/>
      <c r="F575" s="56"/>
      <c r="G575" s="108"/>
      <c r="H575" s="108"/>
      <c r="I575" s="108"/>
    </row>
    <row r="576" spans="2:9" x14ac:dyDescent="0.25">
      <c r="B576" s="108"/>
      <c r="C576" s="108"/>
      <c r="D576" s="108"/>
      <c r="F576" s="56"/>
      <c r="G576" s="108"/>
      <c r="H576" s="108"/>
      <c r="I576" s="108"/>
    </row>
    <row r="577" spans="2:9" x14ac:dyDescent="0.25">
      <c r="B577" s="108"/>
      <c r="C577" s="108"/>
      <c r="D577" s="108"/>
      <c r="F577" s="56"/>
      <c r="G577" s="108"/>
      <c r="H577" s="108"/>
      <c r="I577" s="108"/>
    </row>
    <row r="578" spans="2:9" x14ac:dyDescent="0.25">
      <c r="B578" s="108"/>
      <c r="C578" s="108"/>
      <c r="D578" s="108"/>
      <c r="F578" s="56"/>
      <c r="G578" s="108"/>
      <c r="H578" s="108"/>
      <c r="I578" s="108"/>
    </row>
    <row r="579" spans="2:9" x14ac:dyDescent="0.25">
      <c r="B579" s="108"/>
      <c r="C579" s="108"/>
      <c r="D579" s="108"/>
      <c r="F579" s="56"/>
      <c r="G579" s="108"/>
      <c r="H579" s="108"/>
      <c r="I579" s="108"/>
    </row>
    <row r="580" spans="2:9" x14ac:dyDescent="0.25">
      <c r="B580" s="108"/>
      <c r="C580" s="108"/>
      <c r="D580" s="108"/>
      <c r="F580" s="56"/>
      <c r="G580" s="108"/>
      <c r="H580" s="108"/>
      <c r="I580" s="108"/>
    </row>
    <row r="581" spans="2:9" x14ac:dyDescent="0.25">
      <c r="B581" s="108"/>
      <c r="C581" s="108"/>
      <c r="D581" s="108"/>
      <c r="F581" s="56"/>
      <c r="G581" s="108"/>
      <c r="H581" s="108"/>
      <c r="I581" s="108"/>
    </row>
    <row r="582" spans="2:9" x14ac:dyDescent="0.25">
      <c r="B582" s="108"/>
      <c r="C582" s="108"/>
      <c r="D582" s="108"/>
      <c r="F582" s="56"/>
      <c r="G582" s="108"/>
      <c r="H582" s="108"/>
      <c r="I582" s="108"/>
    </row>
    <row r="583" spans="2:9" x14ac:dyDescent="0.25">
      <c r="B583" s="108"/>
      <c r="C583" s="108"/>
      <c r="D583" s="108"/>
      <c r="F583" s="56"/>
      <c r="G583" s="108"/>
      <c r="H583" s="108"/>
      <c r="I583" s="108"/>
    </row>
    <row r="584" spans="2:9" x14ac:dyDescent="0.25">
      <c r="B584" s="108"/>
      <c r="C584" s="108"/>
      <c r="D584" s="108"/>
      <c r="F584" s="56"/>
      <c r="G584" s="108"/>
      <c r="H584" s="108"/>
      <c r="I584" s="108"/>
    </row>
    <row r="585" spans="2:9" x14ac:dyDescent="0.25">
      <c r="B585" s="108"/>
      <c r="C585" s="108"/>
      <c r="D585" s="108"/>
      <c r="F585" s="56"/>
      <c r="G585" s="108"/>
      <c r="H585" s="108"/>
      <c r="I585" s="108"/>
    </row>
    <row r="586" spans="2:9" x14ac:dyDescent="0.25">
      <c r="B586" s="108"/>
      <c r="C586" s="108"/>
      <c r="D586" s="108"/>
      <c r="F586" s="56"/>
      <c r="G586" s="108"/>
      <c r="H586" s="108"/>
      <c r="I586" s="108"/>
    </row>
    <row r="587" spans="2:9" x14ac:dyDescent="0.25">
      <c r="B587" s="108"/>
      <c r="C587" s="108"/>
      <c r="D587" s="108"/>
      <c r="F587" s="56"/>
      <c r="G587" s="108"/>
      <c r="H587" s="108"/>
      <c r="I587" s="108"/>
    </row>
    <row r="588" spans="2:9" x14ac:dyDescent="0.25">
      <c r="B588" s="108"/>
      <c r="C588" s="108"/>
      <c r="D588" s="108"/>
      <c r="F588" s="56"/>
      <c r="G588" s="108"/>
      <c r="H588" s="108"/>
      <c r="I588" s="108"/>
    </row>
    <row r="589" spans="2:9" x14ac:dyDescent="0.25">
      <c r="B589" s="108"/>
      <c r="C589" s="108"/>
      <c r="D589" s="108"/>
      <c r="F589" s="56"/>
      <c r="G589" s="108"/>
      <c r="H589" s="108"/>
      <c r="I589" s="108"/>
    </row>
    <row r="590" spans="2:9" x14ac:dyDescent="0.25">
      <c r="B590" s="108"/>
      <c r="C590" s="108"/>
      <c r="D590" s="108"/>
      <c r="F590" s="56"/>
      <c r="G590" s="108"/>
      <c r="H590" s="108"/>
      <c r="I590" s="108"/>
    </row>
    <row r="591" spans="2:9" x14ac:dyDescent="0.25">
      <c r="B591" s="108"/>
      <c r="C591" s="108"/>
      <c r="D591" s="108"/>
      <c r="F591" s="56"/>
      <c r="G591" s="108"/>
      <c r="H591" s="108"/>
      <c r="I591" s="108"/>
    </row>
    <row r="592" spans="2:9" x14ac:dyDescent="0.25">
      <c r="B592" s="108"/>
      <c r="C592" s="108"/>
      <c r="D592" s="108"/>
      <c r="F592" s="56"/>
      <c r="G592" s="108"/>
      <c r="H592" s="108"/>
      <c r="I592" s="108"/>
    </row>
    <row r="593" spans="2:9" x14ac:dyDescent="0.25">
      <c r="B593" s="108"/>
      <c r="C593" s="108"/>
      <c r="D593" s="108"/>
      <c r="F593" s="56"/>
      <c r="G593" s="108"/>
      <c r="H593" s="108"/>
      <c r="I593" s="108"/>
    </row>
    <row r="594" spans="2:9" x14ac:dyDescent="0.25">
      <c r="B594" s="108"/>
      <c r="C594" s="108"/>
      <c r="D594" s="108"/>
      <c r="F594" s="56"/>
      <c r="G594" s="108"/>
      <c r="H594" s="108"/>
      <c r="I594" s="108"/>
    </row>
    <row r="595" spans="2:9" x14ac:dyDescent="0.25">
      <c r="B595" s="108"/>
      <c r="C595" s="108"/>
      <c r="D595" s="108"/>
      <c r="F595" s="56"/>
      <c r="G595" s="108"/>
      <c r="H595" s="108"/>
      <c r="I595" s="108"/>
    </row>
    <row r="596" spans="2:9" x14ac:dyDescent="0.25">
      <c r="B596" s="108"/>
      <c r="C596" s="108"/>
      <c r="D596" s="108"/>
      <c r="F596" s="56"/>
      <c r="G596" s="108"/>
      <c r="H596" s="108"/>
      <c r="I596" s="108"/>
    </row>
    <row r="597" spans="2:9" x14ac:dyDescent="0.25">
      <c r="B597" s="108"/>
      <c r="C597" s="108"/>
      <c r="D597" s="108"/>
      <c r="F597" s="56"/>
      <c r="G597" s="108"/>
      <c r="H597" s="108"/>
      <c r="I597" s="108"/>
    </row>
    <row r="598" spans="2:9" x14ac:dyDescent="0.25">
      <c r="B598" s="108"/>
      <c r="C598" s="108"/>
      <c r="D598" s="108"/>
      <c r="F598" s="56"/>
      <c r="G598" s="108"/>
      <c r="H598" s="108"/>
      <c r="I598" s="108"/>
    </row>
    <row r="599" spans="2:9" x14ac:dyDescent="0.25">
      <c r="B599" s="108"/>
      <c r="C599" s="108"/>
      <c r="D599" s="108"/>
      <c r="F599" s="56"/>
      <c r="G599" s="108"/>
      <c r="H599" s="108"/>
      <c r="I599" s="108"/>
    </row>
    <row r="600" spans="2:9" x14ac:dyDescent="0.25">
      <c r="B600" s="108"/>
      <c r="C600" s="108"/>
      <c r="D600" s="108"/>
      <c r="F600" s="56"/>
      <c r="G600" s="108"/>
      <c r="H600" s="108"/>
      <c r="I600" s="108"/>
    </row>
    <row r="601" spans="2:9" x14ac:dyDescent="0.25">
      <c r="B601" s="108"/>
      <c r="C601" s="108"/>
      <c r="D601" s="108"/>
      <c r="F601" s="56"/>
      <c r="G601" s="108"/>
      <c r="H601" s="108"/>
      <c r="I601" s="108"/>
    </row>
    <row r="602" spans="2:9" x14ac:dyDescent="0.25">
      <c r="B602" s="108"/>
      <c r="C602" s="108"/>
      <c r="D602" s="108"/>
      <c r="F602" s="56"/>
      <c r="G602" s="108"/>
      <c r="H602" s="108"/>
      <c r="I602" s="108"/>
    </row>
    <row r="603" spans="2:9" x14ac:dyDescent="0.25">
      <c r="B603" s="108"/>
      <c r="C603" s="108"/>
      <c r="D603" s="108"/>
      <c r="F603" s="56"/>
      <c r="G603" s="108"/>
      <c r="H603" s="108"/>
      <c r="I603" s="108"/>
    </row>
    <row r="604" spans="2:9" x14ac:dyDescent="0.25">
      <c r="B604" s="108"/>
      <c r="C604" s="108"/>
      <c r="D604" s="108"/>
      <c r="F604" s="56"/>
      <c r="G604" s="108"/>
      <c r="H604" s="108"/>
      <c r="I604" s="108"/>
    </row>
    <row r="605" spans="2:9" x14ac:dyDescent="0.25">
      <c r="B605" s="108"/>
      <c r="C605" s="108"/>
      <c r="D605" s="108"/>
      <c r="F605" s="56"/>
      <c r="G605" s="108"/>
      <c r="H605" s="108"/>
      <c r="I605" s="108"/>
    </row>
    <row r="606" spans="2:9" x14ac:dyDescent="0.25">
      <c r="B606" s="108"/>
      <c r="C606" s="108"/>
      <c r="D606" s="108"/>
      <c r="F606" s="56"/>
      <c r="G606" s="108"/>
      <c r="H606" s="108"/>
      <c r="I606" s="108"/>
    </row>
    <row r="607" spans="2:9" x14ac:dyDescent="0.25">
      <c r="B607" s="108"/>
      <c r="C607" s="108"/>
      <c r="D607" s="108"/>
      <c r="F607" s="56"/>
      <c r="G607" s="108"/>
      <c r="H607" s="108"/>
      <c r="I607" s="108"/>
    </row>
    <row r="608" spans="2:9" x14ac:dyDescent="0.25">
      <c r="B608" s="108"/>
      <c r="C608" s="108"/>
      <c r="D608" s="108"/>
      <c r="F608" s="56"/>
      <c r="G608" s="108"/>
      <c r="H608" s="108"/>
      <c r="I608" s="108"/>
    </row>
    <row r="609" spans="2:9" x14ac:dyDescent="0.25">
      <c r="B609" s="108"/>
      <c r="C609" s="108"/>
      <c r="D609" s="108"/>
      <c r="F609" s="56"/>
      <c r="G609" s="108"/>
      <c r="H609" s="108"/>
      <c r="I609" s="108"/>
    </row>
    <row r="610" spans="2:9" x14ac:dyDescent="0.25">
      <c r="B610" s="108"/>
      <c r="C610" s="108"/>
      <c r="D610" s="108"/>
      <c r="F610" s="56"/>
      <c r="G610" s="108"/>
      <c r="H610" s="108"/>
      <c r="I610" s="108"/>
    </row>
    <row r="611" spans="2:9" x14ac:dyDescent="0.25">
      <c r="B611" s="108"/>
      <c r="C611" s="108"/>
      <c r="D611" s="108"/>
      <c r="F611" s="56"/>
      <c r="G611" s="108"/>
      <c r="H611" s="108"/>
      <c r="I611" s="108"/>
    </row>
    <row r="612" spans="2:9" x14ac:dyDescent="0.25">
      <c r="B612" s="108"/>
      <c r="C612" s="108"/>
      <c r="D612" s="108"/>
      <c r="F612" s="56"/>
      <c r="G612" s="108"/>
      <c r="H612" s="108"/>
      <c r="I612" s="108"/>
    </row>
    <row r="613" spans="2:9" x14ac:dyDescent="0.25">
      <c r="B613" s="108"/>
      <c r="C613" s="108"/>
      <c r="D613" s="108"/>
      <c r="F613" s="56"/>
      <c r="G613" s="108"/>
      <c r="H613" s="108"/>
      <c r="I613" s="108"/>
    </row>
    <row r="614" spans="2:9" x14ac:dyDescent="0.25">
      <c r="B614" s="108"/>
      <c r="C614" s="108"/>
      <c r="D614" s="108"/>
      <c r="F614" s="56"/>
      <c r="G614" s="108"/>
      <c r="H614" s="108"/>
      <c r="I614" s="108"/>
    </row>
    <row r="615" spans="2:9" x14ac:dyDescent="0.25">
      <c r="B615" s="108"/>
      <c r="C615" s="108"/>
      <c r="D615" s="108"/>
      <c r="F615" s="56"/>
      <c r="G615" s="108"/>
      <c r="H615" s="108"/>
      <c r="I615" s="108"/>
    </row>
    <row r="616" spans="2:9" x14ac:dyDescent="0.25">
      <c r="B616" s="108"/>
      <c r="C616" s="108"/>
      <c r="D616" s="108"/>
      <c r="F616" s="56"/>
      <c r="G616" s="108"/>
      <c r="H616" s="108"/>
      <c r="I616" s="108"/>
    </row>
    <row r="617" spans="2:9" x14ac:dyDescent="0.25">
      <c r="B617" s="108"/>
      <c r="C617" s="108"/>
      <c r="D617" s="108"/>
      <c r="F617" s="56"/>
      <c r="G617" s="108"/>
      <c r="H617" s="108"/>
      <c r="I617" s="108"/>
    </row>
    <row r="618" spans="2:9" x14ac:dyDescent="0.25">
      <c r="B618" s="108"/>
      <c r="C618" s="108"/>
      <c r="D618" s="108"/>
      <c r="F618" s="56"/>
      <c r="G618" s="108"/>
      <c r="H618" s="108"/>
      <c r="I618" s="108"/>
    </row>
    <row r="619" spans="2:9" x14ac:dyDescent="0.25">
      <c r="B619" s="108"/>
      <c r="C619" s="108"/>
      <c r="D619" s="108"/>
      <c r="F619" s="56"/>
      <c r="G619" s="108"/>
      <c r="H619" s="108"/>
      <c r="I619" s="108"/>
    </row>
    <row r="620" spans="2:9" x14ac:dyDescent="0.25">
      <c r="B620" s="108"/>
      <c r="C620" s="108"/>
      <c r="D620" s="108"/>
      <c r="F620" s="56"/>
      <c r="G620" s="108"/>
      <c r="H620" s="108"/>
      <c r="I620" s="108"/>
    </row>
    <row r="621" spans="2:9" x14ac:dyDescent="0.25">
      <c r="B621" s="108"/>
      <c r="C621" s="108"/>
      <c r="D621" s="108"/>
      <c r="F621" s="56"/>
      <c r="G621" s="108"/>
      <c r="H621" s="108"/>
      <c r="I621" s="108"/>
    </row>
    <row r="622" spans="2:9" x14ac:dyDescent="0.25">
      <c r="B622" s="108"/>
      <c r="C622" s="108"/>
      <c r="D622" s="108"/>
      <c r="F622" s="56"/>
      <c r="G622" s="108"/>
      <c r="H622" s="108"/>
      <c r="I622" s="108"/>
    </row>
    <row r="623" spans="2:9" x14ac:dyDescent="0.25">
      <c r="B623" s="108"/>
      <c r="C623" s="108"/>
      <c r="D623" s="108"/>
      <c r="F623" s="56"/>
      <c r="G623" s="108"/>
      <c r="H623" s="108"/>
      <c r="I623" s="108"/>
    </row>
    <row r="624" spans="2:9" x14ac:dyDescent="0.25">
      <c r="B624" s="108"/>
      <c r="C624" s="108"/>
      <c r="D624" s="108"/>
      <c r="F624" s="56"/>
      <c r="G624" s="108"/>
      <c r="H624" s="108"/>
      <c r="I624" s="108"/>
    </row>
    <row r="625" spans="2:9" x14ac:dyDescent="0.25">
      <c r="B625" s="108"/>
      <c r="C625" s="108"/>
      <c r="D625" s="108"/>
      <c r="F625" s="56"/>
      <c r="G625" s="108"/>
      <c r="H625" s="108"/>
      <c r="I625" s="108"/>
    </row>
    <row r="626" spans="2:9" x14ac:dyDescent="0.25">
      <c r="B626" s="108"/>
      <c r="C626" s="108"/>
      <c r="D626" s="108"/>
      <c r="F626" s="56"/>
      <c r="G626" s="108"/>
      <c r="H626" s="108"/>
      <c r="I626" s="108"/>
    </row>
    <row r="627" spans="2:9" x14ac:dyDescent="0.25">
      <c r="B627" s="108"/>
      <c r="C627" s="108"/>
      <c r="D627" s="108"/>
      <c r="F627" s="56"/>
      <c r="G627" s="108"/>
      <c r="H627" s="108"/>
      <c r="I627" s="108"/>
    </row>
    <row r="628" spans="2:9" x14ac:dyDescent="0.25">
      <c r="B628" s="108"/>
      <c r="C628" s="108"/>
      <c r="D628" s="108"/>
      <c r="F628" s="56"/>
      <c r="G628" s="108"/>
      <c r="H628" s="108"/>
      <c r="I628" s="108"/>
    </row>
    <row r="629" spans="2:9" x14ac:dyDescent="0.25">
      <c r="B629" s="108"/>
      <c r="C629" s="108"/>
      <c r="D629" s="108"/>
      <c r="F629" s="56"/>
      <c r="G629" s="108"/>
      <c r="H629" s="108"/>
      <c r="I629" s="108"/>
    </row>
    <row r="630" spans="2:9" x14ac:dyDescent="0.25">
      <c r="B630" s="108"/>
      <c r="C630" s="108"/>
      <c r="D630" s="108"/>
      <c r="F630" s="56"/>
      <c r="G630" s="108"/>
      <c r="H630" s="108"/>
      <c r="I630" s="108"/>
    </row>
    <row r="631" spans="2:9" x14ac:dyDescent="0.25">
      <c r="B631" s="108"/>
      <c r="C631" s="108"/>
      <c r="D631" s="108"/>
      <c r="F631" s="56"/>
      <c r="G631" s="108"/>
      <c r="H631" s="108"/>
      <c r="I631" s="108"/>
    </row>
    <row r="632" spans="2:9" x14ac:dyDescent="0.25">
      <c r="B632" s="108"/>
      <c r="C632" s="108"/>
      <c r="D632" s="108"/>
      <c r="F632" s="56"/>
      <c r="G632" s="108"/>
      <c r="H632" s="108"/>
      <c r="I632" s="108"/>
    </row>
    <row r="633" spans="2:9" x14ac:dyDescent="0.25">
      <c r="B633" s="108"/>
      <c r="C633" s="108"/>
      <c r="D633" s="108"/>
      <c r="F633" s="56"/>
      <c r="G633" s="108"/>
      <c r="H633" s="108"/>
      <c r="I633" s="108"/>
    </row>
    <row r="634" spans="2:9" x14ac:dyDescent="0.25">
      <c r="B634" s="108"/>
      <c r="C634" s="108"/>
      <c r="D634" s="108"/>
      <c r="F634" s="56"/>
      <c r="G634" s="108"/>
      <c r="H634" s="108"/>
      <c r="I634" s="108"/>
    </row>
    <row r="635" spans="2:9" x14ac:dyDescent="0.25">
      <c r="B635" s="108"/>
      <c r="C635" s="108"/>
      <c r="D635" s="108"/>
      <c r="F635" s="56"/>
      <c r="G635" s="108"/>
      <c r="H635" s="108"/>
      <c r="I635" s="108"/>
    </row>
    <row r="636" spans="2:9" x14ac:dyDescent="0.25">
      <c r="B636" s="108"/>
      <c r="C636" s="108"/>
      <c r="D636" s="108"/>
      <c r="F636" s="56"/>
      <c r="G636" s="108"/>
      <c r="H636" s="108"/>
      <c r="I636" s="108"/>
    </row>
    <row r="637" spans="2:9" x14ac:dyDescent="0.25">
      <c r="B637" s="108"/>
      <c r="C637" s="108"/>
      <c r="D637" s="108"/>
      <c r="F637" s="56"/>
      <c r="G637" s="108"/>
      <c r="H637" s="108"/>
      <c r="I637" s="108"/>
    </row>
    <row r="638" spans="2:9" x14ac:dyDescent="0.25">
      <c r="B638" s="108"/>
      <c r="C638" s="108"/>
      <c r="D638" s="108"/>
      <c r="F638" s="56"/>
      <c r="G638" s="108"/>
      <c r="H638" s="108"/>
      <c r="I638" s="108"/>
    </row>
    <row r="639" spans="2:9" x14ac:dyDescent="0.25">
      <c r="B639" s="108"/>
      <c r="C639" s="108"/>
      <c r="D639" s="108"/>
      <c r="F639" s="56"/>
      <c r="G639" s="108"/>
      <c r="H639" s="108"/>
      <c r="I639" s="108"/>
    </row>
    <row r="640" spans="2:9" x14ac:dyDescent="0.25">
      <c r="B640" s="108"/>
      <c r="C640" s="108"/>
      <c r="D640" s="108"/>
      <c r="F640" s="56"/>
      <c r="G640" s="108"/>
      <c r="H640" s="108"/>
      <c r="I640" s="108"/>
    </row>
    <row r="641" spans="2:9" x14ac:dyDescent="0.25">
      <c r="B641" s="108"/>
      <c r="C641" s="108"/>
      <c r="D641" s="108"/>
      <c r="F641" s="56"/>
      <c r="G641" s="108"/>
      <c r="H641" s="108"/>
      <c r="I641" s="108"/>
    </row>
    <row r="642" spans="2:9" x14ac:dyDescent="0.25">
      <c r="B642" s="108"/>
      <c r="C642" s="108"/>
      <c r="D642" s="108"/>
      <c r="F642" s="56"/>
      <c r="G642" s="108"/>
      <c r="H642" s="108"/>
      <c r="I642" s="108"/>
    </row>
    <row r="643" spans="2:9" x14ac:dyDescent="0.25">
      <c r="B643" s="108"/>
      <c r="C643" s="108"/>
      <c r="D643" s="108"/>
      <c r="F643" s="56"/>
      <c r="G643" s="108"/>
      <c r="H643" s="108"/>
      <c r="I643" s="108"/>
    </row>
    <row r="644" spans="2:9" x14ac:dyDescent="0.25">
      <c r="B644" s="108"/>
      <c r="C644" s="108"/>
      <c r="D644" s="108"/>
      <c r="F644" s="56"/>
      <c r="G644" s="108"/>
      <c r="H644" s="108"/>
      <c r="I644" s="108"/>
    </row>
    <row r="645" spans="2:9" x14ac:dyDescent="0.25">
      <c r="B645" s="108"/>
      <c r="C645" s="108"/>
      <c r="D645" s="108"/>
      <c r="F645" s="56"/>
      <c r="G645" s="108"/>
      <c r="H645" s="108"/>
      <c r="I645" s="108"/>
    </row>
    <row r="646" spans="2:9" x14ac:dyDescent="0.25">
      <c r="B646" s="108"/>
      <c r="C646" s="108"/>
      <c r="D646" s="108"/>
      <c r="F646" s="56"/>
      <c r="G646" s="108"/>
      <c r="H646" s="108"/>
      <c r="I646" s="108"/>
    </row>
    <row r="647" spans="2:9" x14ac:dyDescent="0.25">
      <c r="B647" s="108"/>
      <c r="C647" s="108"/>
      <c r="D647" s="108"/>
      <c r="F647" s="56"/>
      <c r="G647" s="108"/>
      <c r="H647" s="108"/>
      <c r="I647" s="108"/>
    </row>
    <row r="648" spans="2:9" x14ac:dyDescent="0.25">
      <c r="B648" s="108"/>
      <c r="C648" s="108"/>
      <c r="D648" s="108"/>
      <c r="F648" s="56"/>
      <c r="G648" s="108"/>
      <c r="H648" s="108"/>
      <c r="I648" s="108"/>
    </row>
    <row r="649" spans="2:9" x14ac:dyDescent="0.25">
      <c r="B649" s="108"/>
      <c r="C649" s="108"/>
      <c r="D649" s="108"/>
      <c r="F649" s="56"/>
      <c r="G649" s="108"/>
      <c r="H649" s="108"/>
      <c r="I649" s="108"/>
    </row>
    <row r="650" spans="2:9" x14ac:dyDescent="0.25">
      <c r="B650" s="108"/>
      <c r="C650" s="108"/>
      <c r="D650" s="108"/>
      <c r="F650" s="56"/>
      <c r="G650" s="108"/>
      <c r="H650" s="108"/>
      <c r="I650" s="108"/>
    </row>
    <row r="651" spans="2:9" x14ac:dyDescent="0.25">
      <c r="B651" s="108"/>
      <c r="C651" s="108"/>
      <c r="D651" s="108"/>
      <c r="F651" s="56"/>
      <c r="G651" s="108"/>
      <c r="H651" s="108"/>
      <c r="I651" s="108"/>
    </row>
    <row r="652" spans="2:9" x14ac:dyDescent="0.25">
      <c r="B652" s="108"/>
      <c r="C652" s="108"/>
      <c r="D652" s="108"/>
      <c r="F652" s="56"/>
      <c r="G652" s="108"/>
      <c r="H652" s="108"/>
      <c r="I652" s="108"/>
    </row>
    <row r="653" spans="2:9" x14ac:dyDescent="0.25">
      <c r="B653" s="108"/>
      <c r="C653" s="108"/>
      <c r="D653" s="108"/>
      <c r="F653" s="56"/>
      <c r="G653" s="108"/>
      <c r="H653" s="108"/>
      <c r="I653" s="108"/>
    </row>
    <row r="654" spans="2:9" x14ac:dyDescent="0.25">
      <c r="B654" s="108"/>
      <c r="C654" s="108"/>
      <c r="D654" s="108"/>
      <c r="F654" s="56"/>
      <c r="G654" s="108"/>
      <c r="H654" s="108"/>
      <c r="I654" s="108"/>
    </row>
    <row r="655" spans="2:9" x14ac:dyDescent="0.25">
      <c r="B655" s="108"/>
      <c r="C655" s="108"/>
      <c r="D655" s="108"/>
      <c r="F655" s="56"/>
      <c r="G655" s="108"/>
      <c r="H655" s="108"/>
      <c r="I655" s="108"/>
    </row>
    <row r="656" spans="2:9" x14ac:dyDescent="0.25">
      <c r="B656" s="108"/>
      <c r="C656" s="108"/>
      <c r="D656" s="108"/>
      <c r="F656" s="56"/>
      <c r="G656" s="108"/>
      <c r="H656" s="108"/>
      <c r="I656" s="108"/>
    </row>
    <row r="657" spans="2:9" x14ac:dyDescent="0.25">
      <c r="B657" s="108"/>
      <c r="C657" s="108"/>
      <c r="D657" s="108"/>
      <c r="F657" s="56"/>
      <c r="G657" s="108"/>
      <c r="H657" s="108"/>
      <c r="I657" s="108"/>
    </row>
    <row r="658" spans="2:9" x14ac:dyDescent="0.25">
      <c r="B658" s="108"/>
      <c r="C658" s="108"/>
      <c r="D658" s="108"/>
      <c r="F658" s="56"/>
      <c r="G658" s="108"/>
      <c r="H658" s="108"/>
      <c r="I658" s="108"/>
    </row>
    <row r="659" spans="2:9" x14ac:dyDescent="0.25">
      <c r="B659" s="108"/>
      <c r="C659" s="108"/>
      <c r="D659" s="108"/>
      <c r="F659" s="56"/>
      <c r="G659" s="108"/>
      <c r="H659" s="108"/>
      <c r="I659" s="108"/>
    </row>
    <row r="660" spans="2:9" x14ac:dyDescent="0.25">
      <c r="B660" s="108"/>
      <c r="C660" s="108"/>
      <c r="D660" s="108"/>
      <c r="F660" s="56"/>
      <c r="G660" s="108"/>
      <c r="H660" s="108"/>
      <c r="I660" s="108"/>
    </row>
    <row r="661" spans="2:9" x14ac:dyDescent="0.25">
      <c r="B661" s="108"/>
      <c r="C661" s="108"/>
      <c r="D661" s="108"/>
      <c r="F661" s="56"/>
      <c r="G661" s="108"/>
      <c r="H661" s="108"/>
      <c r="I661" s="108"/>
    </row>
    <row r="662" spans="2:9" x14ac:dyDescent="0.25">
      <c r="B662" s="108"/>
      <c r="C662" s="108"/>
      <c r="D662" s="108"/>
      <c r="F662" s="56"/>
      <c r="G662" s="108"/>
      <c r="H662" s="108"/>
      <c r="I662" s="108"/>
    </row>
    <row r="663" spans="2:9" x14ac:dyDescent="0.25">
      <c r="B663" s="108"/>
      <c r="C663" s="108"/>
      <c r="D663" s="108"/>
      <c r="F663" s="56"/>
      <c r="G663" s="108"/>
      <c r="H663" s="108"/>
      <c r="I663" s="108"/>
    </row>
    <row r="664" spans="2:9" x14ac:dyDescent="0.25">
      <c r="B664" s="108"/>
      <c r="C664" s="108"/>
      <c r="D664" s="108"/>
      <c r="F664" s="56"/>
      <c r="G664" s="108"/>
      <c r="H664" s="108"/>
      <c r="I664" s="108"/>
    </row>
    <row r="665" spans="2:9" x14ac:dyDescent="0.25">
      <c r="B665" s="108"/>
      <c r="C665" s="108"/>
      <c r="D665" s="108"/>
      <c r="F665" s="56"/>
      <c r="G665" s="108"/>
      <c r="H665" s="108"/>
      <c r="I665" s="108"/>
    </row>
    <row r="666" spans="2:9" x14ac:dyDescent="0.25">
      <c r="B666" s="108"/>
      <c r="C666" s="108"/>
      <c r="D666" s="108"/>
      <c r="F666" s="56"/>
      <c r="G666" s="108"/>
      <c r="H666" s="108"/>
      <c r="I666" s="108"/>
    </row>
    <row r="667" spans="2:9" x14ac:dyDescent="0.25">
      <c r="B667" s="108"/>
      <c r="C667" s="108"/>
      <c r="D667" s="108"/>
      <c r="F667" s="56"/>
      <c r="G667" s="108"/>
      <c r="H667" s="108"/>
      <c r="I667" s="108"/>
    </row>
    <row r="668" spans="2:9" x14ac:dyDescent="0.25">
      <c r="B668" s="108"/>
      <c r="C668" s="108"/>
      <c r="D668" s="108"/>
      <c r="F668" s="56"/>
      <c r="G668" s="108"/>
      <c r="H668" s="108"/>
      <c r="I668" s="108"/>
    </row>
    <row r="669" spans="2:9" x14ac:dyDescent="0.25">
      <c r="B669" s="108"/>
      <c r="C669" s="108"/>
      <c r="D669" s="108"/>
      <c r="F669" s="56"/>
      <c r="G669" s="108"/>
      <c r="H669" s="108"/>
      <c r="I669" s="108"/>
    </row>
    <row r="670" spans="2:9" x14ac:dyDescent="0.25">
      <c r="B670" s="108"/>
      <c r="C670" s="108"/>
      <c r="D670" s="108"/>
      <c r="F670" s="56"/>
      <c r="G670" s="108"/>
      <c r="H670" s="108"/>
      <c r="I670" s="108"/>
    </row>
    <row r="671" spans="2:9" x14ac:dyDescent="0.25">
      <c r="B671" s="108"/>
      <c r="C671" s="108"/>
      <c r="D671" s="108"/>
      <c r="F671" s="56"/>
      <c r="G671" s="108"/>
      <c r="H671" s="108"/>
      <c r="I671" s="108"/>
    </row>
    <row r="672" spans="2:9" x14ac:dyDescent="0.25">
      <c r="B672" s="108"/>
      <c r="C672" s="108"/>
      <c r="D672" s="108"/>
      <c r="F672" s="56"/>
      <c r="G672" s="108"/>
      <c r="H672" s="108"/>
      <c r="I672" s="108"/>
    </row>
    <row r="673" spans="2:9" x14ac:dyDescent="0.25">
      <c r="B673" s="108"/>
      <c r="C673" s="108"/>
      <c r="D673" s="108"/>
      <c r="F673" s="56"/>
      <c r="G673" s="108"/>
      <c r="H673" s="108"/>
      <c r="I673" s="108"/>
    </row>
    <row r="674" spans="2:9" x14ac:dyDescent="0.25">
      <c r="B674" s="108"/>
      <c r="C674" s="108"/>
      <c r="D674" s="108"/>
      <c r="F674" s="56"/>
      <c r="G674" s="108"/>
      <c r="H674" s="108"/>
      <c r="I674" s="108"/>
    </row>
    <row r="675" spans="2:9" x14ac:dyDescent="0.25">
      <c r="B675" s="108"/>
      <c r="C675" s="108"/>
      <c r="D675" s="108"/>
      <c r="F675" s="56"/>
      <c r="G675" s="108"/>
      <c r="H675" s="108"/>
      <c r="I675" s="108"/>
    </row>
    <row r="676" spans="2:9" x14ac:dyDescent="0.25">
      <c r="B676" s="108"/>
      <c r="C676" s="108"/>
      <c r="D676" s="108"/>
      <c r="F676" s="56"/>
      <c r="G676" s="108"/>
      <c r="H676" s="108"/>
      <c r="I676" s="108"/>
    </row>
    <row r="677" spans="2:9" x14ac:dyDescent="0.25">
      <c r="B677" s="108"/>
      <c r="C677" s="108"/>
      <c r="D677" s="108"/>
      <c r="F677" s="56"/>
      <c r="G677" s="108"/>
      <c r="H677" s="108"/>
      <c r="I677" s="108"/>
    </row>
    <row r="678" spans="2:9" x14ac:dyDescent="0.25">
      <c r="B678" s="108"/>
      <c r="C678" s="108"/>
      <c r="D678" s="108"/>
      <c r="F678" s="56"/>
      <c r="G678" s="108"/>
      <c r="H678" s="108"/>
      <c r="I678" s="108"/>
    </row>
    <row r="679" spans="2:9" x14ac:dyDescent="0.25">
      <c r="B679" s="108"/>
      <c r="C679" s="108"/>
      <c r="D679" s="108"/>
      <c r="F679" s="56"/>
      <c r="G679" s="108"/>
      <c r="H679" s="108"/>
      <c r="I679" s="108"/>
    </row>
    <row r="680" spans="2:9" x14ac:dyDescent="0.25">
      <c r="B680" s="108"/>
      <c r="C680" s="108"/>
      <c r="D680" s="108"/>
      <c r="F680" s="56"/>
      <c r="G680" s="108"/>
      <c r="H680" s="108"/>
      <c r="I680" s="108"/>
    </row>
    <row r="681" spans="2:9" x14ac:dyDescent="0.25">
      <c r="B681" s="108"/>
      <c r="C681" s="108"/>
      <c r="D681" s="108"/>
      <c r="F681" s="56"/>
      <c r="G681" s="108"/>
      <c r="H681" s="108"/>
      <c r="I681" s="108"/>
    </row>
    <row r="682" spans="2:9" x14ac:dyDescent="0.25">
      <c r="B682" s="108"/>
      <c r="C682" s="108"/>
      <c r="D682" s="108"/>
      <c r="F682" s="56"/>
      <c r="G682" s="108"/>
      <c r="H682" s="108"/>
      <c r="I682" s="108"/>
    </row>
    <row r="683" spans="2:9" x14ac:dyDescent="0.25">
      <c r="B683" s="108"/>
      <c r="C683" s="108"/>
      <c r="D683" s="108"/>
      <c r="F683" s="56"/>
      <c r="G683" s="108"/>
      <c r="H683" s="108"/>
      <c r="I683" s="108"/>
    </row>
    <row r="684" spans="2:9" x14ac:dyDescent="0.25">
      <c r="B684" s="108"/>
      <c r="C684" s="108"/>
      <c r="D684" s="108"/>
      <c r="F684" s="56"/>
      <c r="G684" s="108"/>
      <c r="H684" s="108"/>
      <c r="I684" s="108"/>
    </row>
    <row r="685" spans="2:9" x14ac:dyDescent="0.25">
      <c r="B685" s="108"/>
      <c r="C685" s="108"/>
      <c r="D685" s="108"/>
      <c r="F685" s="56"/>
      <c r="G685" s="108"/>
      <c r="H685" s="108"/>
      <c r="I685" s="108"/>
    </row>
    <row r="686" spans="2:9" x14ac:dyDescent="0.25">
      <c r="B686" s="108"/>
      <c r="C686" s="108"/>
      <c r="D686" s="108"/>
      <c r="F686" s="56"/>
      <c r="G686" s="108"/>
      <c r="H686" s="108"/>
      <c r="I686" s="108"/>
    </row>
    <row r="687" spans="2:9" x14ac:dyDescent="0.25">
      <c r="B687" s="108"/>
      <c r="C687" s="108"/>
      <c r="D687" s="108"/>
      <c r="F687" s="56"/>
      <c r="G687" s="108"/>
      <c r="H687" s="108"/>
      <c r="I687" s="108"/>
    </row>
    <row r="688" spans="2:9" x14ac:dyDescent="0.25">
      <c r="B688" s="108"/>
      <c r="C688" s="108"/>
      <c r="D688" s="108"/>
      <c r="F688" s="56"/>
      <c r="G688" s="108"/>
      <c r="H688" s="108"/>
      <c r="I688" s="108"/>
    </row>
    <row r="689" spans="2:9" x14ac:dyDescent="0.25">
      <c r="B689" s="108"/>
      <c r="C689" s="108"/>
      <c r="D689" s="108"/>
      <c r="F689" s="56"/>
      <c r="G689" s="108"/>
      <c r="H689" s="108"/>
      <c r="I689" s="108"/>
    </row>
    <row r="690" spans="2:9" x14ac:dyDescent="0.25">
      <c r="B690" s="108"/>
      <c r="C690" s="108"/>
      <c r="D690" s="108"/>
      <c r="F690" s="56"/>
      <c r="G690" s="108"/>
      <c r="H690" s="108"/>
      <c r="I690" s="108"/>
    </row>
    <row r="691" spans="2:9" x14ac:dyDescent="0.25">
      <c r="B691" s="108"/>
      <c r="C691" s="108"/>
      <c r="D691" s="108"/>
      <c r="F691" s="56"/>
      <c r="G691" s="108"/>
      <c r="H691" s="108"/>
      <c r="I691" s="108"/>
    </row>
    <row r="692" spans="2:9" x14ac:dyDescent="0.25">
      <c r="B692" s="108"/>
      <c r="C692" s="108"/>
      <c r="D692" s="108"/>
      <c r="F692" s="56"/>
      <c r="G692" s="108"/>
      <c r="H692" s="108"/>
      <c r="I692" s="108"/>
    </row>
    <row r="693" spans="2:9" x14ac:dyDescent="0.25">
      <c r="B693" s="108"/>
      <c r="C693" s="108"/>
      <c r="D693" s="108"/>
      <c r="F693" s="56"/>
      <c r="G693" s="108"/>
      <c r="H693" s="108"/>
      <c r="I693" s="108"/>
    </row>
    <row r="694" spans="2:9" x14ac:dyDescent="0.25">
      <c r="B694" s="108"/>
      <c r="C694" s="108"/>
      <c r="D694" s="108"/>
      <c r="F694" s="56"/>
      <c r="G694" s="108"/>
      <c r="H694" s="108"/>
      <c r="I694" s="108"/>
    </row>
    <row r="695" spans="2:9" x14ac:dyDescent="0.25">
      <c r="B695" s="108"/>
      <c r="C695" s="108"/>
      <c r="D695" s="108"/>
      <c r="F695" s="56"/>
      <c r="G695" s="108"/>
      <c r="H695" s="108"/>
      <c r="I695" s="108"/>
    </row>
    <row r="696" spans="2:9" x14ac:dyDescent="0.25">
      <c r="B696" s="108"/>
      <c r="C696" s="108"/>
      <c r="D696" s="108"/>
      <c r="F696" s="56"/>
      <c r="G696" s="108"/>
      <c r="H696" s="108"/>
      <c r="I696" s="108"/>
    </row>
    <row r="697" spans="2:9" x14ac:dyDescent="0.25">
      <c r="B697" s="108"/>
      <c r="C697" s="108"/>
      <c r="D697" s="108"/>
      <c r="F697" s="56"/>
      <c r="G697" s="108"/>
      <c r="H697" s="108"/>
      <c r="I697" s="108"/>
    </row>
    <row r="698" spans="2:9" x14ac:dyDescent="0.25">
      <c r="B698" s="108"/>
      <c r="C698" s="108"/>
      <c r="D698" s="108"/>
      <c r="F698" s="56"/>
      <c r="G698" s="108"/>
      <c r="H698" s="108"/>
      <c r="I698" s="108"/>
    </row>
    <row r="699" spans="2:9" x14ac:dyDescent="0.25">
      <c r="B699" s="108"/>
      <c r="C699" s="108"/>
      <c r="D699" s="108"/>
      <c r="F699" s="56"/>
      <c r="G699" s="108"/>
      <c r="H699" s="108"/>
      <c r="I699" s="108"/>
    </row>
    <row r="700" spans="2:9" x14ac:dyDescent="0.25">
      <c r="B700" s="108"/>
      <c r="C700" s="108"/>
      <c r="D700" s="108"/>
      <c r="F700" s="56"/>
      <c r="G700" s="108"/>
      <c r="H700" s="108"/>
      <c r="I700" s="108"/>
    </row>
    <row r="701" spans="2:9" x14ac:dyDescent="0.25">
      <c r="B701" s="108"/>
      <c r="C701" s="108"/>
      <c r="D701" s="108"/>
      <c r="F701" s="56"/>
      <c r="G701" s="108"/>
      <c r="H701" s="108"/>
      <c r="I701" s="108"/>
    </row>
    <row r="702" spans="2:9" x14ac:dyDescent="0.25">
      <c r="B702" s="108"/>
      <c r="C702" s="108"/>
      <c r="D702" s="108"/>
      <c r="F702" s="56"/>
      <c r="G702" s="108"/>
      <c r="H702" s="108"/>
      <c r="I702" s="108"/>
    </row>
    <row r="703" spans="2:9" x14ac:dyDescent="0.25">
      <c r="B703" s="108"/>
      <c r="C703" s="108"/>
      <c r="D703" s="108"/>
      <c r="F703" s="56"/>
      <c r="G703" s="108"/>
      <c r="H703" s="108"/>
      <c r="I703" s="108"/>
    </row>
    <row r="704" spans="2:9" x14ac:dyDescent="0.25">
      <c r="B704" s="108"/>
      <c r="C704" s="108"/>
      <c r="D704" s="108"/>
      <c r="F704" s="56"/>
      <c r="G704" s="108"/>
      <c r="H704" s="108"/>
      <c r="I704" s="108"/>
    </row>
    <row r="705" spans="2:9" x14ac:dyDescent="0.25">
      <c r="B705" s="108"/>
      <c r="C705" s="108"/>
      <c r="D705" s="108"/>
      <c r="F705" s="56"/>
      <c r="G705" s="108"/>
      <c r="H705" s="108"/>
      <c r="I705" s="108"/>
    </row>
    <row r="706" spans="2:9" x14ac:dyDescent="0.25">
      <c r="B706" s="108"/>
      <c r="C706" s="108"/>
      <c r="D706" s="108"/>
      <c r="F706" s="56"/>
      <c r="G706" s="108"/>
      <c r="H706" s="108"/>
      <c r="I706" s="108"/>
    </row>
    <row r="707" spans="2:9" x14ac:dyDescent="0.25">
      <c r="B707" s="108"/>
      <c r="C707" s="108"/>
      <c r="D707" s="108"/>
      <c r="F707" s="56"/>
      <c r="G707" s="108"/>
      <c r="H707" s="108"/>
      <c r="I707" s="108"/>
    </row>
    <row r="708" spans="2:9" x14ac:dyDescent="0.25">
      <c r="B708" s="108"/>
      <c r="C708" s="108"/>
      <c r="D708" s="108"/>
      <c r="F708" s="56"/>
      <c r="G708" s="108"/>
      <c r="H708" s="108"/>
      <c r="I708" s="108"/>
    </row>
    <row r="709" spans="2:9" x14ac:dyDescent="0.25">
      <c r="B709" s="108"/>
      <c r="C709" s="108"/>
      <c r="D709" s="108"/>
      <c r="F709" s="56"/>
      <c r="G709" s="108"/>
      <c r="H709" s="108"/>
      <c r="I709" s="108"/>
    </row>
    <row r="710" spans="2:9" x14ac:dyDescent="0.25">
      <c r="B710" s="108"/>
      <c r="C710" s="108"/>
      <c r="D710" s="108"/>
      <c r="F710" s="56"/>
      <c r="G710" s="108"/>
      <c r="H710" s="108"/>
      <c r="I710" s="108"/>
    </row>
    <row r="711" spans="2:9" x14ac:dyDescent="0.25">
      <c r="B711" s="108"/>
      <c r="C711" s="108"/>
      <c r="D711" s="108"/>
      <c r="F711" s="56"/>
      <c r="G711" s="108"/>
      <c r="H711" s="108"/>
      <c r="I711" s="108"/>
    </row>
    <row r="712" spans="2:9" x14ac:dyDescent="0.25">
      <c r="B712" s="108"/>
      <c r="C712" s="108"/>
      <c r="D712" s="108"/>
      <c r="F712" s="56"/>
      <c r="G712" s="108"/>
      <c r="H712" s="108"/>
      <c r="I712" s="108"/>
    </row>
    <row r="713" spans="2:9" x14ac:dyDescent="0.25">
      <c r="B713" s="108"/>
      <c r="C713" s="108"/>
      <c r="D713" s="108"/>
      <c r="F713" s="56"/>
      <c r="G713" s="108"/>
      <c r="H713" s="108"/>
      <c r="I713" s="108"/>
    </row>
    <row r="714" spans="2:9" x14ac:dyDescent="0.25">
      <c r="B714" s="108"/>
      <c r="C714" s="108"/>
      <c r="D714" s="108"/>
      <c r="F714" s="56"/>
      <c r="G714" s="108"/>
      <c r="H714" s="108"/>
      <c r="I714" s="108"/>
    </row>
    <row r="715" spans="2:9" x14ac:dyDescent="0.25">
      <c r="B715" s="108"/>
      <c r="C715" s="108"/>
      <c r="D715" s="108"/>
      <c r="F715" s="56"/>
      <c r="G715" s="108"/>
      <c r="H715" s="108"/>
      <c r="I715" s="108"/>
    </row>
    <row r="716" spans="2:9" x14ac:dyDescent="0.25">
      <c r="B716" s="108"/>
      <c r="C716" s="108"/>
      <c r="D716" s="108"/>
      <c r="F716" s="56"/>
      <c r="G716" s="108"/>
      <c r="H716" s="108"/>
      <c r="I716" s="108"/>
    </row>
    <row r="717" spans="2:9" x14ac:dyDescent="0.25">
      <c r="B717" s="108"/>
      <c r="C717" s="108"/>
      <c r="D717" s="108"/>
      <c r="F717" s="56"/>
      <c r="G717" s="108"/>
      <c r="H717" s="108"/>
      <c r="I717" s="108"/>
    </row>
    <row r="718" spans="2:9" x14ac:dyDescent="0.25">
      <c r="B718" s="108"/>
      <c r="C718" s="108"/>
      <c r="D718" s="108"/>
      <c r="F718" s="56"/>
      <c r="G718" s="108"/>
      <c r="H718" s="108"/>
      <c r="I718" s="108"/>
    </row>
    <row r="719" spans="2:9" x14ac:dyDescent="0.25">
      <c r="B719" s="108"/>
      <c r="C719" s="108"/>
      <c r="D719" s="108"/>
      <c r="F719" s="56"/>
      <c r="G719" s="108"/>
      <c r="H719" s="108"/>
      <c r="I719" s="108"/>
    </row>
    <row r="720" spans="2:9" x14ac:dyDescent="0.25">
      <c r="B720" s="108"/>
      <c r="C720" s="108"/>
      <c r="D720" s="108"/>
      <c r="F720" s="56"/>
      <c r="G720" s="108"/>
      <c r="H720" s="108"/>
      <c r="I720" s="108"/>
    </row>
    <row r="721" spans="2:9" x14ac:dyDescent="0.25">
      <c r="B721" s="108"/>
      <c r="C721" s="108"/>
      <c r="D721" s="108"/>
      <c r="F721" s="56"/>
      <c r="G721" s="108"/>
      <c r="H721" s="108"/>
      <c r="I721" s="108"/>
    </row>
    <row r="722" spans="2:9" x14ac:dyDescent="0.25">
      <c r="B722" s="108"/>
      <c r="C722" s="108"/>
      <c r="D722" s="108"/>
      <c r="F722" s="56"/>
      <c r="G722" s="108"/>
      <c r="H722" s="108"/>
      <c r="I722" s="108"/>
    </row>
    <row r="723" spans="2:9" x14ac:dyDescent="0.25">
      <c r="B723" s="108"/>
      <c r="C723" s="108"/>
      <c r="D723" s="108"/>
      <c r="F723" s="56"/>
      <c r="G723" s="108"/>
      <c r="H723" s="108"/>
      <c r="I723" s="108"/>
    </row>
    <row r="724" spans="2:9" x14ac:dyDescent="0.25">
      <c r="B724" s="108"/>
      <c r="C724" s="108"/>
      <c r="D724" s="108"/>
      <c r="F724" s="56"/>
      <c r="G724" s="108"/>
      <c r="H724" s="108"/>
      <c r="I724" s="108"/>
    </row>
    <row r="725" spans="2:9" x14ac:dyDescent="0.25">
      <c r="B725" s="108"/>
      <c r="C725" s="108"/>
      <c r="D725" s="108"/>
      <c r="F725" s="56"/>
      <c r="G725" s="108"/>
      <c r="H725" s="108"/>
      <c r="I725" s="108"/>
    </row>
    <row r="726" spans="2:9" x14ac:dyDescent="0.25">
      <c r="B726" s="108"/>
      <c r="C726" s="108"/>
      <c r="D726" s="108"/>
      <c r="F726" s="56"/>
      <c r="G726" s="108"/>
      <c r="H726" s="108"/>
      <c r="I726" s="108"/>
    </row>
    <row r="727" spans="2:9" x14ac:dyDescent="0.25">
      <c r="B727" s="108"/>
      <c r="C727" s="108"/>
      <c r="D727" s="108"/>
      <c r="F727" s="56"/>
      <c r="G727" s="108"/>
      <c r="H727" s="108"/>
      <c r="I727" s="108"/>
    </row>
    <row r="728" spans="2:9" x14ac:dyDescent="0.25">
      <c r="B728" s="108"/>
      <c r="C728" s="108"/>
      <c r="D728" s="108"/>
      <c r="F728" s="56"/>
      <c r="G728" s="108"/>
      <c r="H728" s="108"/>
      <c r="I728" s="108"/>
    </row>
    <row r="729" spans="2:9" x14ac:dyDescent="0.25">
      <c r="B729" s="108"/>
      <c r="C729" s="108"/>
      <c r="D729" s="108"/>
      <c r="F729" s="56"/>
      <c r="G729" s="108"/>
      <c r="H729" s="108"/>
      <c r="I729" s="108"/>
    </row>
    <row r="730" spans="2:9" x14ac:dyDescent="0.25">
      <c r="B730" s="108"/>
      <c r="C730" s="108"/>
      <c r="D730" s="108"/>
      <c r="F730" s="56"/>
      <c r="G730" s="108"/>
      <c r="H730" s="108"/>
      <c r="I730" s="108"/>
    </row>
    <row r="731" spans="2:9" x14ac:dyDescent="0.25">
      <c r="B731" s="108"/>
      <c r="C731" s="108"/>
      <c r="D731" s="108"/>
      <c r="F731" s="56"/>
      <c r="G731" s="108"/>
      <c r="H731" s="108"/>
      <c r="I731" s="108"/>
    </row>
    <row r="732" spans="2:9" x14ac:dyDescent="0.25">
      <c r="B732" s="108"/>
      <c r="C732" s="108"/>
      <c r="D732" s="108"/>
      <c r="F732" s="56"/>
      <c r="G732" s="108"/>
      <c r="H732" s="108"/>
      <c r="I732" s="108"/>
    </row>
    <row r="733" spans="2:9" x14ac:dyDescent="0.25">
      <c r="B733" s="108"/>
      <c r="C733" s="108"/>
      <c r="D733" s="108"/>
      <c r="F733" s="56"/>
      <c r="G733" s="108"/>
      <c r="H733" s="108"/>
      <c r="I733" s="108"/>
    </row>
    <row r="734" spans="2:9" x14ac:dyDescent="0.25">
      <c r="B734" s="108"/>
      <c r="C734" s="108"/>
      <c r="D734" s="108"/>
      <c r="F734" s="56"/>
      <c r="G734" s="108"/>
      <c r="H734" s="108"/>
      <c r="I734" s="108"/>
    </row>
    <row r="735" spans="2:9" x14ac:dyDescent="0.25">
      <c r="B735" s="108"/>
      <c r="C735" s="108"/>
      <c r="D735" s="108"/>
      <c r="F735" s="56"/>
      <c r="G735" s="108"/>
      <c r="H735" s="108"/>
      <c r="I735" s="108"/>
    </row>
    <row r="736" spans="2:9" x14ac:dyDescent="0.25">
      <c r="B736" s="108"/>
      <c r="C736" s="108"/>
      <c r="D736" s="108"/>
      <c r="F736" s="56"/>
      <c r="G736" s="108"/>
      <c r="H736" s="108"/>
      <c r="I736" s="108"/>
    </row>
    <row r="737" spans="2:9" x14ac:dyDescent="0.25">
      <c r="B737" s="108"/>
      <c r="C737" s="108"/>
      <c r="D737" s="108"/>
      <c r="F737" s="56"/>
      <c r="G737" s="108"/>
      <c r="H737" s="108"/>
      <c r="I737" s="108"/>
    </row>
    <row r="738" spans="2:9" x14ac:dyDescent="0.25">
      <c r="B738" s="108"/>
      <c r="C738" s="108"/>
      <c r="D738" s="108"/>
      <c r="F738" s="56"/>
      <c r="G738" s="108"/>
      <c r="H738" s="108"/>
      <c r="I738" s="108"/>
    </row>
    <row r="739" spans="2:9" x14ac:dyDescent="0.25">
      <c r="B739" s="108"/>
      <c r="C739" s="108"/>
      <c r="D739" s="108"/>
      <c r="F739" s="56"/>
      <c r="G739" s="108"/>
      <c r="H739" s="108"/>
      <c r="I739" s="108"/>
    </row>
    <row r="740" spans="2:9" x14ac:dyDescent="0.25">
      <c r="B740" s="108"/>
      <c r="C740" s="108"/>
      <c r="D740" s="108"/>
      <c r="F740" s="56"/>
      <c r="G740" s="108"/>
      <c r="H740" s="108"/>
      <c r="I740" s="108"/>
    </row>
    <row r="741" spans="2:9" x14ac:dyDescent="0.25">
      <c r="B741" s="108"/>
      <c r="C741" s="108"/>
      <c r="D741" s="108"/>
      <c r="F741" s="56"/>
      <c r="G741" s="108"/>
      <c r="H741" s="108"/>
      <c r="I741" s="108"/>
    </row>
    <row r="742" spans="2:9" x14ac:dyDescent="0.25">
      <c r="B742" s="108"/>
      <c r="C742" s="108"/>
      <c r="D742" s="108"/>
      <c r="F742" s="56"/>
      <c r="G742" s="108"/>
      <c r="H742" s="108"/>
      <c r="I742" s="108"/>
    </row>
    <row r="743" spans="2:9" x14ac:dyDescent="0.25">
      <c r="B743" s="108"/>
      <c r="C743" s="108"/>
      <c r="D743" s="108"/>
      <c r="F743" s="56"/>
      <c r="G743" s="108"/>
      <c r="H743" s="108"/>
      <c r="I743" s="108"/>
    </row>
    <row r="744" spans="2:9" x14ac:dyDescent="0.25">
      <c r="B744" s="108"/>
      <c r="C744" s="108"/>
      <c r="D744" s="108"/>
      <c r="F744" s="56"/>
      <c r="G744" s="108"/>
      <c r="H744" s="108"/>
      <c r="I744" s="108"/>
    </row>
    <row r="745" spans="2:9" x14ac:dyDescent="0.25">
      <c r="B745" s="108"/>
      <c r="C745" s="108"/>
      <c r="D745" s="108"/>
      <c r="F745" s="56"/>
      <c r="G745" s="108"/>
      <c r="H745" s="108"/>
      <c r="I745" s="108"/>
    </row>
    <row r="746" spans="2:9" x14ac:dyDescent="0.25">
      <c r="B746" s="108"/>
      <c r="C746" s="108"/>
      <c r="D746" s="108"/>
      <c r="F746" s="56"/>
      <c r="G746" s="108"/>
      <c r="H746" s="108"/>
      <c r="I746" s="108"/>
    </row>
    <row r="747" spans="2:9" x14ac:dyDescent="0.25">
      <c r="B747" s="108"/>
      <c r="C747" s="108"/>
      <c r="D747" s="108"/>
      <c r="F747" s="56"/>
      <c r="G747" s="108"/>
      <c r="H747" s="108"/>
      <c r="I747" s="108"/>
    </row>
    <row r="748" spans="2:9" x14ac:dyDescent="0.25">
      <c r="B748" s="108"/>
      <c r="C748" s="108"/>
      <c r="D748" s="108"/>
      <c r="F748" s="56"/>
      <c r="G748" s="108"/>
      <c r="H748" s="108"/>
      <c r="I748" s="108"/>
    </row>
    <row r="749" spans="2:9" x14ac:dyDescent="0.25">
      <c r="B749" s="108"/>
      <c r="C749" s="108"/>
      <c r="D749" s="108"/>
      <c r="F749" s="56"/>
      <c r="G749" s="108"/>
      <c r="H749" s="108"/>
      <c r="I749" s="108"/>
    </row>
    <row r="750" spans="2:9" x14ac:dyDescent="0.25">
      <c r="B750" s="108"/>
      <c r="C750" s="108"/>
      <c r="D750" s="108"/>
      <c r="F750" s="56"/>
      <c r="G750" s="108"/>
      <c r="H750" s="108"/>
      <c r="I750" s="108"/>
    </row>
    <row r="751" spans="2:9" x14ac:dyDescent="0.25">
      <c r="B751" s="108"/>
      <c r="C751" s="108"/>
      <c r="D751" s="108"/>
      <c r="F751" s="56"/>
      <c r="G751" s="108"/>
      <c r="H751" s="108"/>
      <c r="I751" s="108"/>
    </row>
    <row r="752" spans="2:9" x14ac:dyDescent="0.25">
      <c r="B752" s="108"/>
      <c r="C752" s="108"/>
      <c r="D752" s="108"/>
      <c r="F752" s="56"/>
      <c r="G752" s="108"/>
      <c r="H752" s="108"/>
      <c r="I752" s="108"/>
    </row>
    <row r="753" spans="2:9" x14ac:dyDescent="0.25">
      <c r="B753" s="108"/>
      <c r="C753" s="108"/>
      <c r="D753" s="108"/>
      <c r="F753" s="56"/>
      <c r="G753" s="108"/>
      <c r="H753" s="108"/>
      <c r="I753" s="108"/>
    </row>
    <row r="754" spans="2:9" x14ac:dyDescent="0.25">
      <c r="B754" s="108"/>
      <c r="C754" s="108"/>
      <c r="D754" s="108"/>
      <c r="F754" s="56"/>
      <c r="G754" s="108"/>
      <c r="H754" s="108"/>
      <c r="I754" s="108"/>
    </row>
    <row r="755" spans="2:9" x14ac:dyDescent="0.25">
      <c r="B755" s="108"/>
      <c r="C755" s="108"/>
      <c r="D755" s="108"/>
      <c r="F755" s="56"/>
      <c r="G755" s="108"/>
      <c r="H755" s="108"/>
      <c r="I755" s="108"/>
    </row>
    <row r="756" spans="2:9" x14ac:dyDescent="0.25">
      <c r="B756" s="108"/>
      <c r="C756" s="108"/>
      <c r="D756" s="108"/>
      <c r="F756" s="56"/>
      <c r="G756" s="108"/>
      <c r="H756" s="108"/>
      <c r="I756" s="108"/>
    </row>
    <row r="757" spans="2:9" x14ac:dyDescent="0.25">
      <c r="B757" s="108"/>
      <c r="C757" s="108"/>
      <c r="D757" s="108"/>
      <c r="F757" s="56"/>
      <c r="G757" s="108"/>
      <c r="H757" s="108"/>
      <c r="I757" s="108"/>
    </row>
    <row r="758" spans="2:9" x14ac:dyDescent="0.25">
      <c r="B758" s="108"/>
      <c r="C758" s="108"/>
      <c r="D758" s="108"/>
      <c r="F758" s="56"/>
      <c r="G758" s="108"/>
      <c r="H758" s="108"/>
      <c r="I758" s="108"/>
    </row>
    <row r="759" spans="2:9" x14ac:dyDescent="0.25">
      <c r="B759" s="108"/>
      <c r="C759" s="108"/>
      <c r="D759" s="108"/>
      <c r="F759" s="56"/>
      <c r="G759" s="108"/>
      <c r="H759" s="108"/>
      <c r="I759" s="108"/>
    </row>
    <row r="760" spans="2:9" x14ac:dyDescent="0.25">
      <c r="B760" s="108"/>
      <c r="C760" s="108"/>
      <c r="D760" s="108"/>
      <c r="F760" s="56"/>
      <c r="G760" s="108"/>
      <c r="H760" s="108"/>
      <c r="I760" s="108"/>
    </row>
    <row r="761" spans="2:9" x14ac:dyDescent="0.25">
      <c r="B761" s="108"/>
      <c r="C761" s="108"/>
      <c r="D761" s="108"/>
      <c r="F761" s="56"/>
      <c r="G761" s="108"/>
      <c r="H761" s="108"/>
      <c r="I761" s="108"/>
    </row>
    <row r="762" spans="2:9" x14ac:dyDescent="0.25">
      <c r="B762" s="108"/>
      <c r="C762" s="108"/>
      <c r="D762" s="108"/>
      <c r="F762" s="56"/>
      <c r="G762" s="108"/>
      <c r="H762" s="108"/>
      <c r="I762" s="108"/>
    </row>
    <row r="763" spans="2:9" x14ac:dyDescent="0.25">
      <c r="B763" s="108"/>
      <c r="C763" s="108"/>
      <c r="D763" s="108"/>
      <c r="F763" s="56"/>
      <c r="G763" s="108"/>
      <c r="H763" s="108"/>
      <c r="I763" s="108"/>
    </row>
    <row r="764" spans="2:9" x14ac:dyDescent="0.25">
      <c r="B764" s="108"/>
      <c r="C764" s="108"/>
      <c r="D764" s="108"/>
      <c r="F764" s="56"/>
      <c r="G764" s="108"/>
      <c r="H764" s="108"/>
      <c r="I764" s="108"/>
    </row>
    <row r="765" spans="2:9" x14ac:dyDescent="0.25">
      <c r="B765" s="108"/>
      <c r="C765" s="108"/>
      <c r="D765" s="108"/>
      <c r="F765" s="56"/>
      <c r="G765" s="108"/>
      <c r="H765" s="108"/>
      <c r="I765" s="108"/>
    </row>
    <row r="766" spans="2:9" x14ac:dyDescent="0.25">
      <c r="B766" s="108"/>
      <c r="C766" s="108"/>
      <c r="D766" s="108"/>
      <c r="F766" s="56"/>
      <c r="G766" s="108"/>
      <c r="H766" s="108"/>
      <c r="I766" s="108"/>
    </row>
    <row r="767" spans="2:9" x14ac:dyDescent="0.25">
      <c r="B767" s="108"/>
      <c r="C767" s="108"/>
      <c r="D767" s="108"/>
      <c r="F767" s="56"/>
      <c r="G767" s="108"/>
      <c r="H767" s="108"/>
      <c r="I767" s="108"/>
    </row>
    <row r="768" spans="2:9" x14ac:dyDescent="0.25">
      <c r="B768" s="108"/>
      <c r="C768" s="108"/>
      <c r="D768" s="108"/>
      <c r="F768" s="56"/>
      <c r="G768" s="108"/>
      <c r="H768" s="108"/>
      <c r="I768" s="108"/>
    </row>
    <row r="769" spans="2:9" x14ac:dyDescent="0.25">
      <c r="B769" s="108"/>
      <c r="C769" s="108"/>
      <c r="D769" s="108"/>
      <c r="F769" s="56"/>
      <c r="G769" s="108"/>
      <c r="H769" s="108"/>
      <c r="I769" s="108"/>
    </row>
    <row r="770" spans="2:9" x14ac:dyDescent="0.25">
      <c r="B770" s="108"/>
      <c r="C770" s="108"/>
      <c r="D770" s="108"/>
      <c r="F770" s="56"/>
      <c r="G770" s="108"/>
      <c r="H770" s="108"/>
      <c r="I770" s="108"/>
    </row>
    <row r="771" spans="2:9" x14ac:dyDescent="0.25">
      <c r="B771" s="108"/>
      <c r="C771" s="108"/>
      <c r="D771" s="108"/>
      <c r="F771" s="56"/>
      <c r="G771" s="108"/>
      <c r="H771" s="108"/>
      <c r="I771" s="108"/>
    </row>
    <row r="772" spans="2:9" x14ac:dyDescent="0.25">
      <c r="B772" s="108"/>
      <c r="C772" s="108"/>
      <c r="D772" s="108"/>
      <c r="F772" s="56"/>
      <c r="G772" s="108"/>
      <c r="H772" s="108"/>
      <c r="I772" s="108"/>
    </row>
    <row r="773" spans="2:9" x14ac:dyDescent="0.25">
      <c r="B773" s="108"/>
      <c r="C773" s="108"/>
      <c r="D773" s="108"/>
      <c r="F773" s="56"/>
      <c r="G773" s="108"/>
      <c r="H773" s="108"/>
      <c r="I773" s="108"/>
    </row>
    <row r="774" spans="2:9" x14ac:dyDescent="0.25">
      <c r="B774" s="108"/>
      <c r="C774" s="108"/>
      <c r="D774" s="108"/>
      <c r="F774" s="56"/>
      <c r="G774" s="108"/>
      <c r="H774" s="108"/>
      <c r="I774" s="108"/>
    </row>
    <row r="775" spans="2:9" x14ac:dyDescent="0.25">
      <c r="B775" s="108"/>
      <c r="C775" s="108"/>
      <c r="D775" s="108"/>
      <c r="F775" s="56"/>
      <c r="G775" s="108"/>
      <c r="H775" s="108"/>
      <c r="I775" s="108"/>
    </row>
    <row r="776" spans="2:9" x14ac:dyDescent="0.25">
      <c r="B776" s="108"/>
      <c r="C776" s="108"/>
      <c r="D776" s="108"/>
      <c r="F776" s="56"/>
      <c r="G776" s="108"/>
      <c r="H776" s="108"/>
      <c r="I776" s="108"/>
    </row>
    <row r="777" spans="2:9" x14ac:dyDescent="0.25">
      <c r="B777" s="108"/>
      <c r="C777" s="108"/>
      <c r="D777" s="108"/>
      <c r="F777" s="56"/>
      <c r="G777" s="108"/>
      <c r="H777" s="108"/>
      <c r="I777" s="108"/>
    </row>
    <row r="778" spans="2:9" x14ac:dyDescent="0.25">
      <c r="B778" s="108"/>
      <c r="C778" s="108"/>
      <c r="D778" s="108"/>
      <c r="F778" s="56"/>
      <c r="G778" s="108"/>
      <c r="H778" s="108"/>
      <c r="I778" s="108"/>
    </row>
    <row r="779" spans="2:9" x14ac:dyDescent="0.25">
      <c r="B779" s="108"/>
      <c r="C779" s="108"/>
      <c r="D779" s="108"/>
      <c r="F779" s="56"/>
      <c r="G779" s="108"/>
      <c r="H779" s="108"/>
      <c r="I779" s="108"/>
    </row>
    <row r="780" spans="2:9" x14ac:dyDescent="0.25">
      <c r="B780" s="108"/>
      <c r="C780" s="108"/>
      <c r="D780" s="108"/>
      <c r="F780" s="56"/>
      <c r="G780" s="108"/>
      <c r="H780" s="108"/>
      <c r="I780" s="108"/>
    </row>
    <row r="781" spans="2:9" x14ac:dyDescent="0.25">
      <c r="B781" s="108"/>
      <c r="C781" s="108"/>
      <c r="D781" s="108"/>
      <c r="F781" s="56"/>
      <c r="G781" s="108"/>
      <c r="H781" s="108"/>
      <c r="I781" s="108"/>
    </row>
    <row r="782" spans="2:9" x14ac:dyDescent="0.25">
      <c r="B782" s="108"/>
      <c r="C782" s="108"/>
      <c r="D782" s="108"/>
      <c r="F782" s="56"/>
      <c r="G782" s="108"/>
      <c r="H782" s="108"/>
      <c r="I782" s="108"/>
    </row>
    <row r="783" spans="2:9" x14ac:dyDescent="0.25">
      <c r="B783" s="108"/>
      <c r="C783" s="108"/>
      <c r="D783" s="108"/>
      <c r="F783" s="56"/>
      <c r="G783" s="108"/>
      <c r="H783" s="108"/>
      <c r="I783" s="108"/>
    </row>
    <row r="784" spans="2:9" x14ac:dyDescent="0.25">
      <c r="B784" s="108"/>
      <c r="C784" s="108"/>
      <c r="D784" s="108"/>
      <c r="F784" s="56"/>
      <c r="G784" s="108"/>
      <c r="H784" s="108"/>
      <c r="I784" s="108"/>
    </row>
    <row r="785" spans="2:9" x14ac:dyDescent="0.25">
      <c r="B785" s="108"/>
      <c r="C785" s="108"/>
      <c r="D785" s="108"/>
      <c r="F785" s="56"/>
      <c r="G785" s="108"/>
      <c r="H785" s="108"/>
      <c r="I785" s="108"/>
    </row>
    <row r="786" spans="2:9" x14ac:dyDescent="0.25">
      <c r="B786" s="108"/>
      <c r="C786" s="108"/>
      <c r="D786" s="108"/>
      <c r="F786" s="56"/>
      <c r="G786" s="108"/>
      <c r="H786" s="108"/>
      <c r="I786" s="108"/>
    </row>
    <row r="787" spans="2:9" x14ac:dyDescent="0.25">
      <c r="B787" s="108"/>
      <c r="C787" s="108"/>
      <c r="D787" s="108"/>
      <c r="F787" s="56"/>
      <c r="G787" s="108"/>
      <c r="H787" s="108"/>
      <c r="I787" s="108"/>
    </row>
    <row r="788" spans="2:9" x14ac:dyDescent="0.25">
      <c r="B788" s="108"/>
      <c r="C788" s="108"/>
      <c r="D788" s="108"/>
      <c r="F788" s="56"/>
      <c r="G788" s="108"/>
      <c r="H788" s="108"/>
      <c r="I788" s="108"/>
    </row>
    <row r="789" spans="2:9" x14ac:dyDescent="0.25">
      <c r="B789" s="108"/>
      <c r="C789" s="108"/>
      <c r="D789" s="108"/>
      <c r="F789" s="56"/>
      <c r="G789" s="108"/>
      <c r="H789" s="108"/>
      <c r="I789" s="108"/>
    </row>
    <row r="790" spans="2:9" x14ac:dyDescent="0.25">
      <c r="B790" s="108"/>
      <c r="C790" s="108"/>
      <c r="D790" s="108"/>
      <c r="F790" s="56"/>
      <c r="G790" s="108"/>
      <c r="H790" s="108"/>
      <c r="I790" s="108"/>
    </row>
    <row r="791" spans="2:9" x14ac:dyDescent="0.25">
      <c r="B791" s="108"/>
      <c r="C791" s="108"/>
      <c r="D791" s="108"/>
      <c r="F791" s="56"/>
      <c r="G791" s="108"/>
      <c r="H791" s="108"/>
      <c r="I791" s="108"/>
    </row>
    <row r="792" spans="2:9" x14ac:dyDescent="0.25">
      <c r="B792" s="108"/>
      <c r="C792" s="108"/>
      <c r="D792" s="108"/>
      <c r="F792" s="56"/>
      <c r="G792" s="108"/>
      <c r="H792" s="108"/>
      <c r="I792" s="108"/>
    </row>
    <row r="793" spans="2:9" x14ac:dyDescent="0.25">
      <c r="B793" s="108"/>
      <c r="C793" s="108"/>
      <c r="D793" s="108"/>
      <c r="F793" s="56"/>
      <c r="G793" s="108"/>
      <c r="H793" s="108"/>
      <c r="I793" s="108"/>
    </row>
    <row r="794" spans="2:9" x14ac:dyDescent="0.25">
      <c r="B794" s="108"/>
      <c r="C794" s="108"/>
      <c r="D794" s="108"/>
      <c r="F794" s="56"/>
      <c r="G794" s="108"/>
      <c r="H794" s="108"/>
      <c r="I794" s="108"/>
    </row>
    <row r="795" spans="2:9" x14ac:dyDescent="0.25">
      <c r="B795" s="108"/>
      <c r="C795" s="108"/>
      <c r="D795" s="108"/>
      <c r="F795" s="56"/>
      <c r="G795" s="108"/>
      <c r="H795" s="108"/>
      <c r="I795" s="108"/>
    </row>
    <row r="796" spans="2:9" x14ac:dyDescent="0.25">
      <c r="B796" s="108"/>
      <c r="C796" s="108"/>
      <c r="D796" s="108"/>
      <c r="F796" s="56"/>
      <c r="G796" s="108"/>
      <c r="H796" s="108"/>
      <c r="I796" s="108"/>
    </row>
    <row r="797" spans="2:9" x14ac:dyDescent="0.25">
      <c r="B797" s="108"/>
      <c r="C797" s="108"/>
      <c r="D797" s="108"/>
      <c r="F797" s="56"/>
      <c r="G797" s="108"/>
      <c r="H797" s="108"/>
      <c r="I797" s="108"/>
    </row>
    <row r="798" spans="2:9" x14ac:dyDescent="0.25">
      <c r="B798" s="108"/>
      <c r="C798" s="108"/>
      <c r="D798" s="108"/>
      <c r="F798" s="56"/>
      <c r="G798" s="108"/>
      <c r="H798" s="108"/>
      <c r="I798" s="108"/>
    </row>
    <row r="799" spans="2:9" x14ac:dyDescent="0.25">
      <c r="B799" s="108"/>
      <c r="C799" s="108"/>
      <c r="D799" s="108"/>
      <c r="F799" s="56"/>
      <c r="G799" s="108"/>
      <c r="H799" s="108"/>
      <c r="I799" s="108"/>
    </row>
    <row r="800" spans="2:9" x14ac:dyDescent="0.25">
      <c r="B800" s="108"/>
      <c r="C800" s="108"/>
      <c r="D800" s="108"/>
      <c r="F800" s="56"/>
      <c r="G800" s="108"/>
      <c r="H800" s="108"/>
      <c r="I800" s="108"/>
    </row>
    <row r="801" spans="2:9" x14ac:dyDescent="0.25">
      <c r="B801" s="108"/>
      <c r="C801" s="108"/>
      <c r="D801" s="108"/>
      <c r="F801" s="56"/>
      <c r="G801" s="108"/>
      <c r="H801" s="108"/>
      <c r="I801" s="108"/>
    </row>
    <row r="802" spans="2:9" x14ac:dyDescent="0.25">
      <c r="B802" s="108"/>
      <c r="C802" s="108"/>
      <c r="D802" s="108"/>
      <c r="F802" s="56"/>
      <c r="G802" s="108"/>
      <c r="H802" s="108"/>
      <c r="I802" s="108"/>
    </row>
    <row r="803" spans="2:9" x14ac:dyDescent="0.25">
      <c r="B803" s="108"/>
      <c r="C803" s="108"/>
      <c r="D803" s="108"/>
      <c r="F803" s="56"/>
      <c r="G803" s="108"/>
      <c r="H803" s="108"/>
      <c r="I803" s="108"/>
    </row>
    <row r="804" spans="2:9" x14ac:dyDescent="0.25">
      <c r="B804" s="108"/>
      <c r="C804" s="108"/>
      <c r="D804" s="108"/>
      <c r="F804" s="56"/>
      <c r="G804" s="108"/>
      <c r="H804" s="108"/>
      <c r="I804" s="108"/>
    </row>
    <row r="805" spans="2:9" x14ac:dyDescent="0.25">
      <c r="B805" s="108"/>
      <c r="C805" s="108"/>
      <c r="D805" s="108"/>
      <c r="F805" s="56"/>
      <c r="G805" s="108"/>
      <c r="H805" s="108"/>
      <c r="I805" s="108"/>
    </row>
    <row r="806" spans="2:9" x14ac:dyDescent="0.25">
      <c r="B806" s="108"/>
      <c r="C806" s="108"/>
      <c r="D806" s="108"/>
      <c r="F806" s="56"/>
      <c r="G806" s="108"/>
      <c r="H806" s="108"/>
      <c r="I806" s="108"/>
    </row>
    <row r="807" spans="2:9" x14ac:dyDescent="0.25">
      <c r="B807" s="108"/>
      <c r="C807" s="108"/>
      <c r="D807" s="108"/>
      <c r="F807" s="56"/>
      <c r="G807" s="108"/>
      <c r="H807" s="108"/>
      <c r="I807" s="108"/>
    </row>
    <row r="808" spans="2:9" x14ac:dyDescent="0.25">
      <c r="B808" s="108"/>
      <c r="C808" s="108"/>
      <c r="D808" s="108"/>
      <c r="F808" s="56"/>
      <c r="G808" s="108"/>
      <c r="H808" s="108"/>
      <c r="I808" s="108"/>
    </row>
    <row r="809" spans="2:9" x14ac:dyDescent="0.25">
      <c r="B809" s="108"/>
      <c r="C809" s="108"/>
      <c r="D809" s="108"/>
      <c r="F809" s="56"/>
      <c r="G809" s="108"/>
      <c r="H809" s="108"/>
      <c r="I809" s="108"/>
    </row>
    <row r="810" spans="2:9" x14ac:dyDescent="0.25">
      <c r="B810" s="108"/>
      <c r="C810" s="108"/>
      <c r="D810" s="108"/>
      <c r="F810" s="56"/>
      <c r="G810" s="108"/>
      <c r="H810" s="108"/>
      <c r="I810" s="108"/>
    </row>
    <row r="811" spans="2:9" x14ac:dyDescent="0.25">
      <c r="B811" s="108"/>
      <c r="C811" s="108"/>
      <c r="D811" s="108"/>
      <c r="F811" s="56"/>
      <c r="G811" s="108"/>
      <c r="H811" s="108"/>
      <c r="I811" s="108"/>
    </row>
    <row r="812" spans="2:9" x14ac:dyDescent="0.25">
      <c r="B812" s="108"/>
      <c r="C812" s="108"/>
      <c r="D812" s="108"/>
      <c r="F812" s="56"/>
      <c r="G812" s="108"/>
      <c r="H812" s="108"/>
      <c r="I812" s="108"/>
    </row>
    <row r="813" spans="2:9" x14ac:dyDescent="0.25">
      <c r="B813" s="108"/>
      <c r="C813" s="108"/>
      <c r="D813" s="108"/>
      <c r="F813" s="56"/>
      <c r="G813" s="108"/>
      <c r="H813" s="108"/>
      <c r="I813" s="108"/>
    </row>
    <row r="814" spans="2:9" x14ac:dyDescent="0.25">
      <c r="B814" s="108"/>
      <c r="C814" s="108"/>
      <c r="D814" s="108"/>
      <c r="F814" s="56"/>
      <c r="G814" s="108"/>
      <c r="H814" s="108"/>
      <c r="I814" s="108"/>
    </row>
    <row r="815" spans="2:9" x14ac:dyDescent="0.25">
      <c r="B815" s="108"/>
      <c r="C815" s="108"/>
      <c r="D815" s="108"/>
      <c r="F815" s="56"/>
      <c r="G815" s="108"/>
      <c r="H815" s="108"/>
      <c r="I815" s="108"/>
    </row>
    <row r="816" spans="2:9" x14ac:dyDescent="0.25">
      <c r="B816" s="108"/>
      <c r="C816" s="108"/>
      <c r="D816" s="108"/>
      <c r="F816" s="56"/>
      <c r="G816" s="108"/>
      <c r="H816" s="108"/>
      <c r="I816" s="108"/>
    </row>
    <row r="817" spans="2:9" x14ac:dyDescent="0.25">
      <c r="B817" s="108"/>
      <c r="C817" s="108"/>
      <c r="D817" s="108"/>
      <c r="F817" s="56"/>
      <c r="G817" s="108"/>
      <c r="H817" s="108"/>
      <c r="I817" s="108"/>
    </row>
  </sheetData>
  <conditionalFormatting sqref="Q1">
    <cfRule type="cellIs" dxfId="753" priority="33" operator="equal">
      <formula>"Indéterminé"</formula>
    </cfRule>
    <cfRule type="cellIs" dxfId="752" priority="34" operator="equal">
      <formula>"NA"</formula>
    </cfRule>
    <cfRule type="cellIs" dxfId="751" priority="35" operator="equal">
      <formula>"Invalidé"</formula>
    </cfRule>
    <cfRule type="cellIs" dxfId="750" priority="36" operator="equal">
      <formula>"Validé"</formula>
    </cfRule>
  </conditionalFormatting>
  <conditionalFormatting sqref="H235:H239 H1:H134 H148:H186 H261:H1048576">
    <cfRule type="cellIs" dxfId="749" priority="37" operator="equal">
      <formula>"Indéterminé"</formula>
    </cfRule>
    <cfRule type="cellIs" dxfId="748" priority="38" operator="equal">
      <formula>"NA"</formula>
    </cfRule>
    <cfRule type="cellIs" dxfId="747" priority="39" operator="equal">
      <formula>"Invalidé"</formula>
    </cfRule>
    <cfRule type="cellIs" dxfId="746" priority="40" operator="equal">
      <formula>"Validé"</formula>
    </cfRule>
  </conditionalFormatting>
  <conditionalFormatting sqref="H187:H220">
    <cfRule type="cellIs" dxfId="745" priority="25" operator="equal">
      <formula>"Indéterminé"</formula>
    </cfRule>
    <cfRule type="cellIs" dxfId="744" priority="26" operator="equal">
      <formula>"NA"</formula>
    </cfRule>
    <cfRule type="cellIs" dxfId="743" priority="27" operator="equal">
      <formula>"Invalidé"</formula>
    </cfRule>
    <cfRule type="cellIs" dxfId="742" priority="28" operator="equal">
      <formula>"Validé"</formula>
    </cfRule>
  </conditionalFormatting>
  <conditionalFormatting sqref="H135:H142 H145">
    <cfRule type="cellIs" dxfId="741" priority="21" operator="equal">
      <formula>"Indéterminé"</formula>
    </cfRule>
    <cfRule type="cellIs" dxfId="740" priority="22" operator="equal">
      <formula>"NA"</formula>
    </cfRule>
    <cfRule type="cellIs" dxfId="739" priority="23" operator="equal">
      <formula>"Invalidé"</formula>
    </cfRule>
    <cfRule type="cellIs" dxfId="738" priority="24" operator="equal">
      <formula>"Validé"</formula>
    </cfRule>
  </conditionalFormatting>
  <conditionalFormatting sqref="H143:H144">
    <cfRule type="cellIs" dxfId="737" priority="17" operator="equal">
      <formula>"Indéterminé"</formula>
    </cfRule>
    <cfRule type="cellIs" dxfId="736" priority="18" operator="equal">
      <formula>"NA"</formula>
    </cfRule>
    <cfRule type="cellIs" dxfId="735" priority="19" operator="equal">
      <formula>"Invalidé"</formula>
    </cfRule>
    <cfRule type="cellIs" dxfId="734" priority="20" operator="equal">
      <formula>"Validé"</formula>
    </cfRule>
  </conditionalFormatting>
  <conditionalFormatting sqref="H146:H147">
    <cfRule type="cellIs" dxfId="733" priority="13" operator="equal">
      <formula>"Indéterminé"</formula>
    </cfRule>
    <cfRule type="cellIs" dxfId="732" priority="14" operator="equal">
      <formula>"NA"</formula>
    </cfRule>
    <cfRule type="cellIs" dxfId="731" priority="15" operator="equal">
      <formula>"Invalidé"</formula>
    </cfRule>
    <cfRule type="cellIs" dxfId="730" priority="16" operator="equal">
      <formula>"Validé"</formula>
    </cfRule>
  </conditionalFormatting>
  <conditionalFormatting sqref="H221:H222 H229:H234">
    <cfRule type="cellIs" dxfId="729" priority="9" operator="equal">
      <formula>"Indéterminé"</formula>
    </cfRule>
    <cfRule type="cellIs" dxfId="728" priority="10" operator="equal">
      <formula>"NA"</formula>
    </cfRule>
    <cfRule type="cellIs" dxfId="727" priority="11" operator="equal">
      <formula>"Invalidé"</formula>
    </cfRule>
    <cfRule type="cellIs" dxfId="726" priority="12" operator="equal">
      <formula>"Validé"</formula>
    </cfRule>
  </conditionalFormatting>
  <conditionalFormatting sqref="H240:H260">
    <cfRule type="cellIs" dxfId="725" priority="5" operator="equal">
      <formula>"Indéterminé"</formula>
    </cfRule>
    <cfRule type="cellIs" dxfId="724" priority="6" operator="equal">
      <formula>"NA"</formula>
    </cfRule>
    <cfRule type="cellIs" dxfId="723" priority="7" operator="equal">
      <formula>"Invalidé"</formula>
    </cfRule>
    <cfRule type="cellIs" dxfId="722" priority="8" operator="equal">
      <formula>"Validé"</formula>
    </cfRule>
  </conditionalFormatting>
  <conditionalFormatting sqref="H223:H228">
    <cfRule type="cellIs" dxfId="721" priority="1" operator="equal">
      <formula>"Indéterminé"</formula>
    </cfRule>
    <cfRule type="cellIs" dxfId="720" priority="2" operator="equal">
      <formula>"NA"</formula>
    </cfRule>
    <cfRule type="cellIs" dxfId="719" priority="3" operator="equal">
      <formula>"Invalidé"</formula>
    </cfRule>
    <cfRule type="cellIs" dxfId="718" priority="4" operator="equal">
      <formula>"Validé"</formula>
    </cfRule>
  </conditionalFormatting>
  <dataValidations count="4">
    <dataValidation type="list" allowBlank="1" showInputMessage="1" showErrorMessage="1" sqref="Q4:Q260">
      <formula1>Priorité</formula1>
    </dataValidation>
    <dataValidation type="list" allowBlank="1" showInputMessage="1" showErrorMessage="1" sqref="G4:G260">
      <formula1>méthode</formula1>
    </dataValidation>
    <dataValidation type="list" allowBlank="1" showInputMessage="1" showErrorMessage="1" sqref="P4:P260">
      <formula1>Difficulte</formula1>
    </dataValidation>
    <dataValidation type="list" allowBlank="1" showInputMessage="1" showErrorMessage="1" sqref="H4:H260">
      <formula1>Etat</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22</vt:i4>
      </vt:variant>
      <vt:variant>
        <vt:lpstr>Plages nommées</vt:lpstr>
      </vt:variant>
      <vt:variant>
        <vt:i4>9</vt:i4>
      </vt:variant>
    </vt:vector>
  </HeadingPairs>
  <TitlesOfParts>
    <vt:vector size="31" baseType="lpstr">
      <vt:lpstr>Projet</vt:lpstr>
      <vt:lpstr>Transverse</vt:lpstr>
      <vt:lpstr>Page1</vt:lpstr>
      <vt:lpstr>Page2</vt:lpstr>
      <vt:lpstr>Page3</vt:lpstr>
      <vt:lpstr>Page4</vt:lpstr>
      <vt:lpstr>Page5</vt:lpstr>
      <vt:lpstr>Page6</vt:lpstr>
      <vt:lpstr>Page7</vt:lpstr>
      <vt:lpstr>Page8</vt:lpstr>
      <vt:lpstr>Page9</vt:lpstr>
      <vt:lpstr>Page10</vt:lpstr>
      <vt:lpstr>Page11</vt:lpstr>
      <vt:lpstr>Page12</vt:lpstr>
      <vt:lpstr>Page13</vt:lpstr>
      <vt:lpstr>Synthèse</vt:lpstr>
      <vt:lpstr>Synthèse Graphique</vt:lpstr>
      <vt:lpstr>Récapitulatif</vt:lpstr>
      <vt:lpstr>Aide</vt:lpstr>
      <vt:lpstr>Licences - Crédits</vt:lpstr>
      <vt:lpstr>Modèle</vt:lpstr>
      <vt:lpstr>Value</vt:lpstr>
      <vt:lpstr>Difficulte</vt:lpstr>
      <vt:lpstr>Etat</vt:lpstr>
      <vt:lpstr>Synthèse!Impression_des_titres</vt:lpstr>
      <vt:lpstr>méthode</vt:lpstr>
      <vt:lpstr>Priorité</vt:lpstr>
      <vt:lpstr>Reproductibilite</vt:lpstr>
      <vt:lpstr>Page13!TabSyntez</vt:lpstr>
      <vt:lpstr>Transverse!TabSyntez</vt:lpstr>
      <vt:lpstr>TabSyntez</vt:lpstr>
    </vt:vector>
  </TitlesOfParts>
  <Company>Tanaguru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Grille d'évaluation par tests RGAA 4</dc:title>
  <dc:creator>Natacha MADEUF</dc:creator>
  <cp:lastModifiedBy>Philippe Haulet</cp:lastModifiedBy>
  <cp:lastPrinted>2013-06-03T14:54:24Z</cp:lastPrinted>
  <dcterms:created xsi:type="dcterms:W3CDTF">2013-05-22T15:37:01Z</dcterms:created>
  <dcterms:modified xsi:type="dcterms:W3CDTF">2021-01-05T09:30:59Z</dcterms:modified>
</cp:coreProperties>
</file>